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45" windowWidth="9450" windowHeight="3090" tabRatio="1000" activeTab="6"/>
  </bookViews>
  <sheets>
    <sheet name="Front sheet" sheetId="25" r:id="rId1"/>
    <sheet name="Contents" sheetId="42" r:id="rId2"/>
    <sheet name="Summary of results" sheetId="24" r:id="rId3"/>
    <sheet name="Headline statistics" sheetId="48" r:id="rId4"/>
    <sheet name="2015-16 Quarter 1" sheetId="40" r:id="rId5"/>
    <sheet name="2015-16 Quarter 2" sheetId="41" r:id="rId6"/>
    <sheet name="2015-16 Quarter 3" sheetId="45" r:id="rId7"/>
    <sheet name="Definitions" sheetId="44" r:id="rId8"/>
    <sheet name="Validation rules" sheetId="27" r:id="rId9"/>
    <sheet name="Contacts and info" sheetId="26" r:id="rId10"/>
  </sheets>
  <externalReferences>
    <externalReference r:id="rId11"/>
  </externalReferences>
  <definedNames>
    <definedName name="_xlnm._FilterDatabase" localSheetId="4" hidden="1">'2015-16 Quarter 1'!$A$8:$BB$172</definedName>
    <definedName name="_xlnm._FilterDatabase" localSheetId="5" hidden="1">'2015-16 Quarter 2'!$A$8:$BB$172</definedName>
    <definedName name="_xlnm._FilterDatabase" localSheetId="6" hidden="1">'2015-16 Quarter 3'!$A$4:$X$172</definedName>
    <definedName name="_xlnm._FilterDatabase" localSheetId="3" hidden="1">'Headline statistics'!$A$21:$N$172</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'2015-16 Quarter 1'!$A$1:$Q$186</definedName>
    <definedName name="_xlnm.Print_Area" localSheetId="5">'2015-16 Quarter 2'!$A$1:$Q$186</definedName>
    <definedName name="_xlnm.Print_Area" localSheetId="6">'2015-16 Quarter 3'!$A$1:$Q$185</definedName>
    <definedName name="_xlnm.Print_Area" localSheetId="1">Contents!$A$1:$B$30</definedName>
    <definedName name="_xlnm.Print_Area" localSheetId="7">Definitions!$A$1:$I$30</definedName>
    <definedName name="_xlnm.Print_Area" localSheetId="2">'Summary of results'!$A$1:$I$58</definedName>
    <definedName name="_xlnm.Print_Area" localSheetId="8">'Validation rules'!$A$1:$I$40</definedName>
    <definedName name="_xlnm.Print_Titles" localSheetId="4">'2015-16 Quarter 1'!$7:$8</definedName>
    <definedName name="_xlnm.Print_Titles" localSheetId="5">'2015-16 Quarter 2'!$7:$8</definedName>
    <definedName name="_xlnm.Print_Titles" localSheetId="6">'2015-16 Quarter 3'!$7:$8</definedName>
    <definedName name="_xlnm.Print_Titles" localSheetId="3">'Headline statistics'!$21:$21</definedName>
  </definedNames>
  <calcPr calcId="145621"/>
</workbook>
</file>

<file path=xl/calcChain.xml><?xml version="1.0" encoding="utf-8"?>
<calcChain xmlns="http://schemas.openxmlformats.org/spreadsheetml/2006/main">
  <c r="X171" i="40" l="1"/>
  <c r="R171" i="40"/>
  <c r="N171" i="40"/>
  <c r="L171" i="40"/>
  <c r="J171" i="40"/>
  <c r="D171" i="40"/>
  <c r="S171" i="40" s="1"/>
  <c r="U171" i="40" s="1"/>
  <c r="X170" i="40"/>
  <c r="R170" i="40"/>
  <c r="N170" i="40"/>
  <c r="L170" i="40"/>
  <c r="J170" i="40"/>
  <c r="D170" i="40"/>
  <c r="S170" i="40" s="1"/>
  <c r="U170" i="40" s="1"/>
  <c r="X169" i="40"/>
  <c r="R169" i="40"/>
  <c r="N169" i="40"/>
  <c r="L169" i="40"/>
  <c r="J169" i="40"/>
  <c r="D169" i="40"/>
  <c r="S169" i="40" s="1"/>
  <c r="U169" i="40" s="1"/>
  <c r="X168" i="40"/>
  <c r="R168" i="40"/>
  <c r="N168" i="40"/>
  <c r="L168" i="40"/>
  <c r="J168" i="40"/>
  <c r="D168" i="40"/>
  <c r="X167" i="40"/>
  <c r="R167" i="40"/>
  <c r="N167" i="40"/>
  <c r="L167" i="40"/>
  <c r="J167" i="40"/>
  <c r="D167" i="40"/>
  <c r="X166" i="40"/>
  <c r="R166" i="40"/>
  <c r="N166" i="40"/>
  <c r="L166" i="40"/>
  <c r="J166" i="40"/>
  <c r="D166" i="40"/>
  <c r="S166" i="40" s="1"/>
  <c r="U166" i="40" s="1"/>
  <c r="X165" i="40"/>
  <c r="R165" i="40"/>
  <c r="N165" i="40"/>
  <c r="L165" i="40"/>
  <c r="J165" i="40"/>
  <c r="D165" i="40"/>
  <c r="X164" i="40"/>
  <c r="R164" i="40"/>
  <c r="N164" i="40"/>
  <c r="L164" i="40"/>
  <c r="J164" i="40"/>
  <c r="D164" i="40"/>
  <c r="X163" i="40"/>
  <c r="R163" i="40"/>
  <c r="N163" i="40"/>
  <c r="L163" i="40"/>
  <c r="J163" i="40"/>
  <c r="D163" i="40"/>
  <c r="S163" i="40" s="1"/>
  <c r="U163" i="40" s="1"/>
  <c r="X162" i="40"/>
  <c r="R162" i="40"/>
  <c r="N162" i="40"/>
  <c r="L162" i="40"/>
  <c r="J162" i="40"/>
  <c r="D162" i="40"/>
  <c r="X161" i="40"/>
  <c r="R161" i="40"/>
  <c r="N161" i="40"/>
  <c r="L161" i="40"/>
  <c r="J161" i="40"/>
  <c r="D161" i="40"/>
  <c r="S161" i="40" s="1"/>
  <c r="U161" i="40" s="1"/>
  <c r="X160" i="40"/>
  <c r="R160" i="40"/>
  <c r="N160" i="40"/>
  <c r="L160" i="40"/>
  <c r="J160" i="40"/>
  <c r="D160" i="40"/>
  <c r="X159" i="40"/>
  <c r="R159" i="40"/>
  <c r="N159" i="40"/>
  <c r="L159" i="40"/>
  <c r="J159" i="40"/>
  <c r="D159" i="40"/>
  <c r="X158" i="40"/>
  <c r="R158" i="40"/>
  <c r="N158" i="40"/>
  <c r="L158" i="40"/>
  <c r="J158" i="40"/>
  <c r="D158" i="40"/>
  <c r="S158" i="40" s="1"/>
  <c r="U158" i="40" s="1"/>
  <c r="X157" i="40"/>
  <c r="R157" i="40"/>
  <c r="N157" i="40"/>
  <c r="L157" i="40"/>
  <c r="J157" i="40"/>
  <c r="D157" i="40"/>
  <c r="S157" i="40" s="1"/>
  <c r="U157" i="40" s="1"/>
  <c r="X156" i="40"/>
  <c r="R156" i="40"/>
  <c r="N156" i="40"/>
  <c r="L156" i="40"/>
  <c r="J156" i="40"/>
  <c r="D156" i="40"/>
  <c r="X155" i="40"/>
  <c r="R155" i="40"/>
  <c r="N155" i="40"/>
  <c r="L155" i="40"/>
  <c r="J155" i="40"/>
  <c r="D155" i="40"/>
  <c r="S155" i="40" s="1"/>
  <c r="U155" i="40" s="1"/>
  <c r="X154" i="40"/>
  <c r="R154" i="40"/>
  <c r="N154" i="40"/>
  <c r="L154" i="40"/>
  <c r="J154" i="40"/>
  <c r="D154" i="40"/>
  <c r="X153" i="40"/>
  <c r="R153" i="40"/>
  <c r="N153" i="40"/>
  <c r="L153" i="40"/>
  <c r="J153" i="40"/>
  <c r="D153" i="40"/>
  <c r="S153" i="40" s="1"/>
  <c r="U153" i="40" s="1"/>
  <c r="X152" i="40"/>
  <c r="R152" i="40"/>
  <c r="N152" i="40"/>
  <c r="L152" i="40"/>
  <c r="J152" i="40"/>
  <c r="D152" i="40"/>
  <c r="X151" i="40"/>
  <c r="R151" i="40"/>
  <c r="N151" i="40"/>
  <c r="L151" i="40"/>
  <c r="J151" i="40"/>
  <c r="D151" i="40"/>
  <c r="X150" i="40"/>
  <c r="R150" i="40"/>
  <c r="N150" i="40"/>
  <c r="L150" i="40"/>
  <c r="J150" i="40"/>
  <c r="D150" i="40"/>
  <c r="S150" i="40" s="1"/>
  <c r="U150" i="40" s="1"/>
  <c r="X149" i="40"/>
  <c r="R149" i="40"/>
  <c r="N149" i="40"/>
  <c r="L149" i="40"/>
  <c r="J149" i="40"/>
  <c r="D149" i="40"/>
  <c r="X148" i="40"/>
  <c r="R148" i="40"/>
  <c r="N148" i="40"/>
  <c r="L148" i="40"/>
  <c r="J148" i="40"/>
  <c r="D148" i="40"/>
  <c r="S148" i="40" s="1"/>
  <c r="U148" i="40" s="1"/>
  <c r="X147" i="40"/>
  <c r="R147" i="40"/>
  <c r="N147" i="40"/>
  <c r="L147" i="40"/>
  <c r="J147" i="40"/>
  <c r="D147" i="40"/>
  <c r="X146" i="40"/>
  <c r="R146" i="40"/>
  <c r="N146" i="40"/>
  <c r="L146" i="40"/>
  <c r="J146" i="40"/>
  <c r="D146" i="40"/>
  <c r="S146" i="40" s="1"/>
  <c r="U146" i="40" s="1"/>
  <c r="X145" i="40"/>
  <c r="R145" i="40"/>
  <c r="N145" i="40"/>
  <c r="L145" i="40"/>
  <c r="J145" i="40"/>
  <c r="D145" i="40"/>
  <c r="S145" i="40" s="1"/>
  <c r="U145" i="40" s="1"/>
  <c r="X144" i="40"/>
  <c r="R144" i="40"/>
  <c r="N144" i="40"/>
  <c r="L144" i="40"/>
  <c r="J144" i="40"/>
  <c r="D144" i="40"/>
  <c r="S144" i="40" s="1"/>
  <c r="U144" i="40" s="1"/>
  <c r="X143" i="40"/>
  <c r="R143" i="40"/>
  <c r="N143" i="40"/>
  <c r="L143" i="40"/>
  <c r="J143" i="40"/>
  <c r="D143" i="40"/>
  <c r="S143" i="40" s="1"/>
  <c r="U143" i="40" s="1"/>
  <c r="X142" i="40"/>
  <c r="R142" i="40"/>
  <c r="N142" i="40"/>
  <c r="L142" i="40"/>
  <c r="J142" i="40"/>
  <c r="D142" i="40"/>
  <c r="S142" i="40" s="1"/>
  <c r="U142" i="40" s="1"/>
  <c r="X141" i="40"/>
  <c r="R141" i="40"/>
  <c r="N141" i="40"/>
  <c r="L141" i="40"/>
  <c r="J141" i="40"/>
  <c r="D141" i="40"/>
  <c r="X140" i="40"/>
  <c r="R140" i="40"/>
  <c r="N140" i="40"/>
  <c r="L140" i="40"/>
  <c r="J140" i="40"/>
  <c r="D140" i="40"/>
  <c r="S140" i="40" s="1"/>
  <c r="U140" i="40" s="1"/>
  <c r="X139" i="40"/>
  <c r="R139" i="40"/>
  <c r="N139" i="40"/>
  <c r="L139" i="40"/>
  <c r="J139" i="40"/>
  <c r="D139" i="40"/>
  <c r="X138" i="40"/>
  <c r="R138" i="40"/>
  <c r="N138" i="40"/>
  <c r="L138" i="40"/>
  <c r="J138" i="40"/>
  <c r="D138" i="40"/>
  <c r="X137" i="40"/>
  <c r="R137" i="40"/>
  <c r="N137" i="40"/>
  <c r="L137" i="40"/>
  <c r="J137" i="40"/>
  <c r="D137" i="40"/>
  <c r="X136" i="40"/>
  <c r="R136" i="40"/>
  <c r="N136" i="40"/>
  <c r="L136" i="40"/>
  <c r="J136" i="40"/>
  <c r="D136" i="40"/>
  <c r="S136" i="40" s="1"/>
  <c r="U136" i="40" s="1"/>
  <c r="X135" i="40"/>
  <c r="R135" i="40"/>
  <c r="N135" i="40"/>
  <c r="L135" i="40"/>
  <c r="J135" i="40"/>
  <c r="D135" i="40"/>
  <c r="S135" i="40" s="1"/>
  <c r="U135" i="40" s="1"/>
  <c r="X134" i="40"/>
  <c r="R134" i="40"/>
  <c r="N134" i="40"/>
  <c r="L134" i="40"/>
  <c r="J134" i="40"/>
  <c r="D134" i="40"/>
  <c r="S134" i="40" s="1"/>
  <c r="U134" i="40" s="1"/>
  <c r="X133" i="40"/>
  <c r="R133" i="40"/>
  <c r="N133" i="40"/>
  <c r="L133" i="40"/>
  <c r="J133" i="40"/>
  <c r="D133" i="40"/>
  <c r="S133" i="40" s="1"/>
  <c r="U133" i="40" s="1"/>
  <c r="X132" i="40"/>
  <c r="R132" i="40"/>
  <c r="N132" i="40"/>
  <c r="L132" i="40"/>
  <c r="J132" i="40"/>
  <c r="D132" i="40"/>
  <c r="X131" i="40"/>
  <c r="R131" i="40"/>
  <c r="N131" i="40"/>
  <c r="L131" i="40"/>
  <c r="J131" i="40"/>
  <c r="D131" i="40"/>
  <c r="X130" i="40"/>
  <c r="R130" i="40"/>
  <c r="N130" i="40"/>
  <c r="L130" i="40"/>
  <c r="J130" i="40"/>
  <c r="D130" i="40"/>
  <c r="S130" i="40" s="1"/>
  <c r="U130" i="40" s="1"/>
  <c r="X129" i="40"/>
  <c r="R129" i="40"/>
  <c r="N129" i="40"/>
  <c r="L129" i="40"/>
  <c r="J129" i="40"/>
  <c r="D129" i="40"/>
  <c r="S129" i="40" s="1"/>
  <c r="U129" i="40" s="1"/>
  <c r="X128" i="40"/>
  <c r="R128" i="40"/>
  <c r="N128" i="40"/>
  <c r="L128" i="40"/>
  <c r="J128" i="40"/>
  <c r="D128" i="40"/>
  <c r="S128" i="40" s="1"/>
  <c r="U128" i="40" s="1"/>
  <c r="X127" i="40"/>
  <c r="R127" i="40"/>
  <c r="N127" i="40"/>
  <c r="L127" i="40"/>
  <c r="J127" i="40"/>
  <c r="D127" i="40"/>
  <c r="X126" i="40"/>
  <c r="R126" i="40"/>
  <c r="N126" i="40"/>
  <c r="L126" i="40"/>
  <c r="J126" i="40"/>
  <c r="D126" i="40"/>
  <c r="S126" i="40" s="1"/>
  <c r="U126" i="40" s="1"/>
  <c r="X125" i="40"/>
  <c r="R125" i="40"/>
  <c r="N125" i="40"/>
  <c r="L125" i="40"/>
  <c r="J125" i="40"/>
  <c r="D125" i="40"/>
  <c r="S125" i="40" s="1"/>
  <c r="U125" i="40" s="1"/>
  <c r="X124" i="40"/>
  <c r="R124" i="40"/>
  <c r="N124" i="40"/>
  <c r="L124" i="40"/>
  <c r="J124" i="40"/>
  <c r="D124" i="40"/>
  <c r="X123" i="40"/>
  <c r="R123" i="40"/>
  <c r="N123" i="40"/>
  <c r="L123" i="40"/>
  <c r="J123" i="40"/>
  <c r="D123" i="40"/>
  <c r="X122" i="40"/>
  <c r="R122" i="40"/>
  <c r="N122" i="40"/>
  <c r="L122" i="40"/>
  <c r="J122" i="40"/>
  <c r="D122" i="40"/>
  <c r="S122" i="40" s="1"/>
  <c r="U122" i="40" s="1"/>
  <c r="X121" i="40"/>
  <c r="R121" i="40"/>
  <c r="N121" i="40"/>
  <c r="L121" i="40"/>
  <c r="J121" i="40"/>
  <c r="D121" i="40"/>
  <c r="X120" i="40"/>
  <c r="R120" i="40"/>
  <c r="N120" i="40"/>
  <c r="L120" i="40"/>
  <c r="J120" i="40"/>
  <c r="D120" i="40"/>
  <c r="X119" i="40"/>
  <c r="R119" i="40"/>
  <c r="N119" i="40"/>
  <c r="L119" i="40"/>
  <c r="J119" i="40"/>
  <c r="D119" i="40"/>
  <c r="S119" i="40" s="1"/>
  <c r="U119" i="40" s="1"/>
  <c r="X118" i="40"/>
  <c r="R118" i="40"/>
  <c r="N118" i="40"/>
  <c r="L118" i="40"/>
  <c r="J118" i="40"/>
  <c r="D118" i="40"/>
  <c r="X117" i="40"/>
  <c r="R117" i="40"/>
  <c r="N117" i="40"/>
  <c r="L117" i="40"/>
  <c r="J117" i="40"/>
  <c r="D117" i="40"/>
  <c r="X116" i="40"/>
  <c r="R116" i="40"/>
  <c r="N116" i="40"/>
  <c r="L116" i="40"/>
  <c r="J116" i="40"/>
  <c r="D116" i="40"/>
  <c r="X115" i="40"/>
  <c r="R115" i="40"/>
  <c r="N115" i="40"/>
  <c r="L115" i="40"/>
  <c r="J115" i="40"/>
  <c r="D115" i="40"/>
  <c r="X114" i="40"/>
  <c r="R114" i="40"/>
  <c r="N114" i="40"/>
  <c r="L114" i="40"/>
  <c r="J114" i="40"/>
  <c r="D114" i="40"/>
  <c r="S114" i="40" s="1"/>
  <c r="U114" i="40" s="1"/>
  <c r="X113" i="40"/>
  <c r="R113" i="40"/>
  <c r="N113" i="40"/>
  <c r="L113" i="40"/>
  <c r="J113" i="40"/>
  <c r="D113" i="40"/>
  <c r="S113" i="40" s="1"/>
  <c r="U113" i="40" s="1"/>
  <c r="X112" i="40"/>
  <c r="R112" i="40"/>
  <c r="N112" i="40"/>
  <c r="L112" i="40"/>
  <c r="J112" i="40"/>
  <c r="D112" i="40"/>
  <c r="S112" i="40" s="1"/>
  <c r="U112" i="40" s="1"/>
  <c r="X111" i="40"/>
  <c r="R111" i="40"/>
  <c r="N111" i="40"/>
  <c r="L111" i="40"/>
  <c r="J111" i="40"/>
  <c r="D111" i="40"/>
  <c r="S111" i="40" s="1"/>
  <c r="U111" i="40" s="1"/>
  <c r="X110" i="40"/>
  <c r="R110" i="40"/>
  <c r="N110" i="40"/>
  <c r="L110" i="40"/>
  <c r="J110" i="40"/>
  <c r="D110" i="40"/>
  <c r="X109" i="40"/>
  <c r="R109" i="40"/>
  <c r="N109" i="40"/>
  <c r="L109" i="40"/>
  <c r="J109" i="40"/>
  <c r="D109" i="40"/>
  <c r="S109" i="40" s="1"/>
  <c r="U109" i="40" s="1"/>
  <c r="X108" i="40"/>
  <c r="R108" i="40"/>
  <c r="N108" i="40"/>
  <c r="L108" i="40"/>
  <c r="J108" i="40"/>
  <c r="D108" i="40"/>
  <c r="S108" i="40" s="1"/>
  <c r="U108" i="40" s="1"/>
  <c r="X107" i="40"/>
  <c r="R107" i="40"/>
  <c r="N107" i="40"/>
  <c r="L107" i="40"/>
  <c r="J107" i="40"/>
  <c r="D107" i="40"/>
  <c r="X106" i="40"/>
  <c r="R106" i="40"/>
  <c r="N106" i="40"/>
  <c r="L106" i="40"/>
  <c r="J106" i="40"/>
  <c r="D106" i="40"/>
  <c r="S106" i="40" s="1"/>
  <c r="U106" i="40" s="1"/>
  <c r="X105" i="40"/>
  <c r="R105" i="40"/>
  <c r="N105" i="40"/>
  <c r="L105" i="40"/>
  <c r="J105" i="40"/>
  <c r="D105" i="40"/>
  <c r="S105" i="40" s="1"/>
  <c r="U105" i="40" s="1"/>
  <c r="X104" i="40"/>
  <c r="R104" i="40"/>
  <c r="N104" i="40"/>
  <c r="L104" i="40"/>
  <c r="J104" i="40"/>
  <c r="D104" i="40"/>
  <c r="S104" i="40" s="1"/>
  <c r="U104" i="40" s="1"/>
  <c r="X103" i="40"/>
  <c r="R103" i="40"/>
  <c r="N103" i="40"/>
  <c r="L103" i="40"/>
  <c r="J103" i="40"/>
  <c r="D103" i="40"/>
  <c r="X102" i="40"/>
  <c r="R102" i="40"/>
  <c r="N102" i="40"/>
  <c r="L102" i="40"/>
  <c r="J102" i="40"/>
  <c r="D102" i="40"/>
  <c r="S102" i="40" s="1"/>
  <c r="U102" i="40" s="1"/>
  <c r="X101" i="40"/>
  <c r="R101" i="40"/>
  <c r="N101" i="40"/>
  <c r="L101" i="40"/>
  <c r="J101" i="40"/>
  <c r="D101" i="40"/>
  <c r="X100" i="40"/>
  <c r="R100" i="40"/>
  <c r="N100" i="40"/>
  <c r="L100" i="40"/>
  <c r="J100" i="40"/>
  <c r="D100" i="40"/>
  <c r="X99" i="40"/>
  <c r="R99" i="40"/>
  <c r="N99" i="40"/>
  <c r="L99" i="40"/>
  <c r="J99" i="40"/>
  <c r="D99" i="40"/>
  <c r="S99" i="40" s="1"/>
  <c r="U99" i="40" s="1"/>
  <c r="X98" i="40"/>
  <c r="R98" i="40"/>
  <c r="N98" i="40"/>
  <c r="L98" i="40"/>
  <c r="J98" i="40"/>
  <c r="D98" i="40"/>
  <c r="X97" i="40"/>
  <c r="R97" i="40"/>
  <c r="N97" i="40"/>
  <c r="L97" i="40"/>
  <c r="J97" i="40"/>
  <c r="D97" i="40"/>
  <c r="S97" i="40" s="1"/>
  <c r="U97" i="40" s="1"/>
  <c r="X96" i="40"/>
  <c r="R96" i="40"/>
  <c r="N96" i="40"/>
  <c r="L96" i="40"/>
  <c r="J96" i="40"/>
  <c r="D96" i="40"/>
  <c r="S96" i="40" s="1"/>
  <c r="U96" i="40" s="1"/>
  <c r="X95" i="40"/>
  <c r="R95" i="40"/>
  <c r="N95" i="40"/>
  <c r="L95" i="40"/>
  <c r="J95" i="40"/>
  <c r="D95" i="40"/>
  <c r="X94" i="40"/>
  <c r="R94" i="40"/>
  <c r="N94" i="40"/>
  <c r="L94" i="40"/>
  <c r="J94" i="40"/>
  <c r="D94" i="40"/>
  <c r="S94" i="40" s="1"/>
  <c r="U94" i="40" s="1"/>
  <c r="X93" i="40"/>
  <c r="R93" i="40"/>
  <c r="N93" i="40"/>
  <c r="L93" i="40"/>
  <c r="J93" i="40"/>
  <c r="D93" i="40"/>
  <c r="X92" i="40"/>
  <c r="R92" i="40"/>
  <c r="N92" i="40"/>
  <c r="L92" i="40"/>
  <c r="J92" i="40"/>
  <c r="D92" i="40"/>
  <c r="X91" i="40"/>
  <c r="R91" i="40"/>
  <c r="N91" i="40"/>
  <c r="L91" i="40"/>
  <c r="J91" i="40"/>
  <c r="D91" i="40"/>
  <c r="S91" i="40" s="1"/>
  <c r="U91" i="40" s="1"/>
  <c r="X90" i="40"/>
  <c r="R90" i="40"/>
  <c r="N90" i="40"/>
  <c r="L90" i="40"/>
  <c r="J90" i="40"/>
  <c r="D90" i="40"/>
  <c r="X89" i="40"/>
  <c r="R89" i="40"/>
  <c r="N89" i="40"/>
  <c r="L89" i="40"/>
  <c r="J89" i="40"/>
  <c r="D89" i="40"/>
  <c r="S89" i="40" s="1"/>
  <c r="U89" i="40" s="1"/>
  <c r="X88" i="40"/>
  <c r="R88" i="40"/>
  <c r="N88" i="40"/>
  <c r="L88" i="40"/>
  <c r="J88" i="40"/>
  <c r="D88" i="40"/>
  <c r="S88" i="40" s="1"/>
  <c r="U88" i="40" s="1"/>
  <c r="X87" i="40"/>
  <c r="R87" i="40"/>
  <c r="N87" i="40"/>
  <c r="L87" i="40"/>
  <c r="J87" i="40"/>
  <c r="D87" i="40"/>
  <c r="X86" i="40"/>
  <c r="R86" i="40"/>
  <c r="N86" i="40"/>
  <c r="L86" i="40"/>
  <c r="J86" i="40"/>
  <c r="D86" i="40"/>
  <c r="S86" i="40" s="1"/>
  <c r="U86" i="40" s="1"/>
  <c r="X85" i="40"/>
  <c r="R85" i="40"/>
  <c r="N85" i="40"/>
  <c r="L85" i="40"/>
  <c r="J85" i="40"/>
  <c r="D85" i="40"/>
  <c r="X84" i="40"/>
  <c r="R84" i="40"/>
  <c r="N84" i="40"/>
  <c r="L84" i="40"/>
  <c r="J84" i="40"/>
  <c r="D84" i="40"/>
  <c r="S84" i="40" s="1"/>
  <c r="U84" i="40" s="1"/>
  <c r="X83" i="40"/>
  <c r="R83" i="40"/>
  <c r="N83" i="40"/>
  <c r="L83" i="40"/>
  <c r="J83" i="40"/>
  <c r="D83" i="40"/>
  <c r="S83" i="40" s="1"/>
  <c r="U83" i="40" s="1"/>
  <c r="X82" i="40"/>
  <c r="R82" i="40"/>
  <c r="N82" i="40"/>
  <c r="L82" i="40"/>
  <c r="J82" i="40"/>
  <c r="D82" i="40"/>
  <c r="X81" i="40"/>
  <c r="R81" i="40"/>
  <c r="N81" i="40"/>
  <c r="L81" i="40"/>
  <c r="J81" i="40"/>
  <c r="D81" i="40"/>
  <c r="S81" i="40" s="1"/>
  <c r="U81" i="40" s="1"/>
  <c r="X80" i="40"/>
  <c r="R80" i="40"/>
  <c r="N80" i="40"/>
  <c r="L80" i="40"/>
  <c r="J80" i="40"/>
  <c r="D80" i="40"/>
  <c r="S80" i="40" s="1"/>
  <c r="U80" i="40" s="1"/>
  <c r="X79" i="40"/>
  <c r="R79" i="40"/>
  <c r="N79" i="40"/>
  <c r="L79" i="40"/>
  <c r="J79" i="40"/>
  <c r="D79" i="40"/>
  <c r="X78" i="40"/>
  <c r="R78" i="40"/>
  <c r="N78" i="40"/>
  <c r="L78" i="40"/>
  <c r="J78" i="40"/>
  <c r="D78" i="40"/>
  <c r="S78" i="40" s="1"/>
  <c r="U78" i="40" s="1"/>
  <c r="X77" i="40"/>
  <c r="R77" i="40"/>
  <c r="N77" i="40"/>
  <c r="L77" i="40"/>
  <c r="J77" i="40"/>
  <c r="D77" i="40"/>
  <c r="X76" i="40"/>
  <c r="R76" i="40"/>
  <c r="N76" i="40"/>
  <c r="L76" i="40"/>
  <c r="J76" i="40"/>
  <c r="D76" i="40"/>
  <c r="S76" i="40" s="1"/>
  <c r="U76" i="40" s="1"/>
  <c r="X75" i="40"/>
  <c r="R75" i="40"/>
  <c r="N75" i="40"/>
  <c r="L75" i="40"/>
  <c r="J75" i="40"/>
  <c r="D75" i="40"/>
  <c r="S75" i="40" s="1"/>
  <c r="U75" i="40" s="1"/>
  <c r="X74" i="40"/>
  <c r="R74" i="40"/>
  <c r="N74" i="40"/>
  <c r="L74" i="40"/>
  <c r="J74" i="40"/>
  <c r="D74" i="40"/>
  <c r="S74" i="40" s="1"/>
  <c r="U74" i="40" s="1"/>
  <c r="X73" i="40"/>
  <c r="R73" i="40"/>
  <c r="N73" i="40"/>
  <c r="L73" i="40"/>
  <c r="J73" i="40"/>
  <c r="D73" i="40"/>
  <c r="X72" i="40"/>
  <c r="R72" i="40"/>
  <c r="N72" i="40"/>
  <c r="L72" i="40"/>
  <c r="J72" i="40"/>
  <c r="D72" i="40"/>
  <c r="S72" i="40" s="1"/>
  <c r="U72" i="40" s="1"/>
  <c r="X71" i="40"/>
  <c r="R71" i="40"/>
  <c r="N71" i="40"/>
  <c r="L71" i="40"/>
  <c r="J71" i="40"/>
  <c r="D71" i="40"/>
  <c r="S71" i="40" s="1"/>
  <c r="U71" i="40" s="1"/>
  <c r="X70" i="40"/>
  <c r="R70" i="40"/>
  <c r="N70" i="40"/>
  <c r="L70" i="40"/>
  <c r="J70" i="40"/>
  <c r="D70" i="40"/>
  <c r="X69" i="40"/>
  <c r="R69" i="40"/>
  <c r="N69" i="40"/>
  <c r="L69" i="40"/>
  <c r="J69" i="40"/>
  <c r="D69" i="40"/>
  <c r="S69" i="40" s="1"/>
  <c r="U69" i="40" s="1"/>
  <c r="X68" i="40"/>
  <c r="R68" i="40"/>
  <c r="N68" i="40"/>
  <c r="L68" i="40"/>
  <c r="J68" i="40"/>
  <c r="D68" i="40"/>
  <c r="X67" i="40"/>
  <c r="R67" i="40"/>
  <c r="N67" i="40"/>
  <c r="L67" i="40"/>
  <c r="J67" i="40"/>
  <c r="D67" i="40"/>
  <c r="X66" i="40"/>
  <c r="R66" i="40"/>
  <c r="N66" i="40"/>
  <c r="L66" i="40"/>
  <c r="J66" i="40"/>
  <c r="D66" i="40"/>
  <c r="S66" i="40" s="1"/>
  <c r="U66" i="40" s="1"/>
  <c r="X65" i="40"/>
  <c r="R65" i="40"/>
  <c r="N65" i="40"/>
  <c r="L65" i="40"/>
  <c r="J65" i="40"/>
  <c r="D65" i="40"/>
  <c r="X64" i="40"/>
  <c r="R64" i="40"/>
  <c r="N64" i="40"/>
  <c r="L64" i="40"/>
  <c r="J64" i="40"/>
  <c r="D64" i="40"/>
  <c r="S64" i="40" s="1"/>
  <c r="U64" i="40" s="1"/>
  <c r="X63" i="40"/>
  <c r="R63" i="40"/>
  <c r="N63" i="40"/>
  <c r="L63" i="40"/>
  <c r="J63" i="40"/>
  <c r="D63" i="40"/>
  <c r="S63" i="40" s="1"/>
  <c r="U63" i="40" s="1"/>
  <c r="X62" i="40"/>
  <c r="R62" i="40"/>
  <c r="N62" i="40"/>
  <c r="L62" i="40"/>
  <c r="J62" i="40"/>
  <c r="D62" i="40"/>
  <c r="X61" i="40"/>
  <c r="R61" i="40"/>
  <c r="N61" i="40"/>
  <c r="L61" i="40"/>
  <c r="J61" i="40"/>
  <c r="D61" i="40"/>
  <c r="S61" i="40" s="1"/>
  <c r="U61" i="40" s="1"/>
  <c r="X60" i="40"/>
  <c r="R60" i="40"/>
  <c r="N60" i="40"/>
  <c r="L60" i="40"/>
  <c r="J60" i="40"/>
  <c r="D60" i="40"/>
  <c r="X59" i="40"/>
  <c r="R59" i="40"/>
  <c r="N59" i="40"/>
  <c r="L59" i="40"/>
  <c r="J59" i="40"/>
  <c r="D59" i="40"/>
  <c r="X58" i="40"/>
  <c r="R58" i="40"/>
  <c r="N58" i="40"/>
  <c r="L58" i="40"/>
  <c r="J58" i="40"/>
  <c r="D58" i="40"/>
  <c r="S58" i="40" s="1"/>
  <c r="U58" i="40" s="1"/>
  <c r="X57" i="40"/>
  <c r="R57" i="40"/>
  <c r="N57" i="40"/>
  <c r="L57" i="40"/>
  <c r="J57" i="40"/>
  <c r="D57" i="40"/>
  <c r="S57" i="40" s="1"/>
  <c r="U57" i="40" s="1"/>
  <c r="X56" i="40"/>
  <c r="R56" i="40"/>
  <c r="N56" i="40"/>
  <c r="L56" i="40"/>
  <c r="J56" i="40"/>
  <c r="D56" i="40"/>
  <c r="S56" i="40" s="1"/>
  <c r="U56" i="40" s="1"/>
  <c r="X55" i="40"/>
  <c r="R55" i="40"/>
  <c r="N55" i="40"/>
  <c r="L55" i="40"/>
  <c r="J55" i="40"/>
  <c r="D55" i="40"/>
  <c r="S55" i="40" s="1"/>
  <c r="U55" i="40" s="1"/>
  <c r="X54" i="40"/>
  <c r="R54" i="40"/>
  <c r="N54" i="40"/>
  <c r="L54" i="40"/>
  <c r="J54" i="40"/>
  <c r="D54" i="40"/>
  <c r="S54" i="40" s="1"/>
  <c r="U54" i="40" s="1"/>
  <c r="X53" i="40"/>
  <c r="R53" i="40"/>
  <c r="N53" i="40"/>
  <c r="L53" i="40"/>
  <c r="J53" i="40"/>
  <c r="D53" i="40"/>
  <c r="S53" i="40" s="1"/>
  <c r="U53" i="40" s="1"/>
  <c r="X52" i="40"/>
  <c r="R52" i="40"/>
  <c r="N52" i="40"/>
  <c r="L52" i="40"/>
  <c r="J52" i="40"/>
  <c r="D52" i="40"/>
  <c r="X51" i="40"/>
  <c r="R51" i="40"/>
  <c r="N51" i="40"/>
  <c r="L51" i="40"/>
  <c r="J51" i="40"/>
  <c r="D51" i="40"/>
  <c r="X50" i="40"/>
  <c r="R50" i="40"/>
  <c r="N50" i="40"/>
  <c r="L50" i="40"/>
  <c r="J50" i="40"/>
  <c r="D50" i="40"/>
  <c r="S50" i="40" s="1"/>
  <c r="U50" i="40" s="1"/>
  <c r="X49" i="40"/>
  <c r="R49" i="40"/>
  <c r="N49" i="40"/>
  <c r="L49" i="40"/>
  <c r="J49" i="40"/>
  <c r="D49" i="40"/>
  <c r="X48" i="40"/>
  <c r="R48" i="40"/>
  <c r="N48" i="40"/>
  <c r="L48" i="40"/>
  <c r="J48" i="40"/>
  <c r="D48" i="40"/>
  <c r="S48" i="40" s="1"/>
  <c r="U48" i="40" s="1"/>
  <c r="X47" i="40"/>
  <c r="R47" i="40"/>
  <c r="N47" i="40"/>
  <c r="L47" i="40"/>
  <c r="J47" i="40"/>
  <c r="D47" i="40"/>
  <c r="S47" i="40" s="1"/>
  <c r="U47" i="40" s="1"/>
  <c r="X46" i="40"/>
  <c r="R46" i="40"/>
  <c r="N46" i="40"/>
  <c r="L46" i="40"/>
  <c r="J46" i="40"/>
  <c r="D46" i="40"/>
  <c r="X45" i="40"/>
  <c r="R45" i="40"/>
  <c r="N45" i="40"/>
  <c r="L45" i="40"/>
  <c r="J45" i="40"/>
  <c r="D45" i="40"/>
  <c r="S45" i="40" s="1"/>
  <c r="U45" i="40" s="1"/>
  <c r="X44" i="40"/>
  <c r="R44" i="40"/>
  <c r="N44" i="40"/>
  <c r="L44" i="40"/>
  <c r="J44" i="40"/>
  <c r="D44" i="40"/>
  <c r="X43" i="40"/>
  <c r="R43" i="40"/>
  <c r="N43" i="40"/>
  <c r="L43" i="40"/>
  <c r="J43" i="40"/>
  <c r="D43" i="40"/>
  <c r="X42" i="40"/>
  <c r="R42" i="40"/>
  <c r="N42" i="40"/>
  <c r="L42" i="40"/>
  <c r="J42" i="40"/>
  <c r="D42" i="40"/>
  <c r="S42" i="40" s="1"/>
  <c r="U42" i="40" s="1"/>
  <c r="X41" i="40"/>
  <c r="R41" i="40"/>
  <c r="N41" i="40"/>
  <c r="L41" i="40"/>
  <c r="J41" i="40"/>
  <c r="D41" i="40"/>
  <c r="X40" i="40"/>
  <c r="R40" i="40"/>
  <c r="N40" i="40"/>
  <c r="L40" i="40"/>
  <c r="J40" i="40"/>
  <c r="D40" i="40"/>
  <c r="S40" i="40" s="1"/>
  <c r="U40" i="40" s="1"/>
  <c r="X39" i="40"/>
  <c r="R39" i="40"/>
  <c r="N39" i="40"/>
  <c r="L39" i="40"/>
  <c r="J39" i="40"/>
  <c r="D39" i="40"/>
  <c r="S39" i="40" s="1"/>
  <c r="U39" i="40" s="1"/>
  <c r="X38" i="40"/>
  <c r="R38" i="40"/>
  <c r="N38" i="40"/>
  <c r="L38" i="40"/>
  <c r="J38" i="40"/>
  <c r="D38" i="40"/>
  <c r="X37" i="40"/>
  <c r="R37" i="40"/>
  <c r="N37" i="40"/>
  <c r="L37" i="40"/>
  <c r="J37" i="40"/>
  <c r="D37" i="40"/>
  <c r="S37" i="40" s="1"/>
  <c r="U37" i="40" s="1"/>
  <c r="X36" i="40"/>
  <c r="R36" i="40"/>
  <c r="N36" i="40"/>
  <c r="L36" i="40"/>
  <c r="J36" i="40"/>
  <c r="D36" i="40"/>
  <c r="X35" i="40"/>
  <c r="R35" i="40"/>
  <c r="N35" i="40"/>
  <c r="L35" i="40"/>
  <c r="J35" i="40"/>
  <c r="D35" i="40"/>
  <c r="X34" i="40"/>
  <c r="R34" i="40"/>
  <c r="N34" i="40"/>
  <c r="L34" i="40"/>
  <c r="J34" i="40"/>
  <c r="D34" i="40"/>
  <c r="S34" i="40" s="1"/>
  <c r="U34" i="40" s="1"/>
  <c r="X33" i="40"/>
  <c r="R33" i="40"/>
  <c r="N33" i="40"/>
  <c r="L33" i="40"/>
  <c r="J33" i="40"/>
  <c r="D33" i="40"/>
  <c r="S33" i="40" s="1"/>
  <c r="U33" i="40" s="1"/>
  <c r="X32" i="40"/>
  <c r="R32" i="40"/>
  <c r="N32" i="40"/>
  <c r="L32" i="40"/>
  <c r="J32" i="40"/>
  <c r="D32" i="40"/>
  <c r="S32" i="40" s="1"/>
  <c r="U32" i="40" s="1"/>
  <c r="X31" i="40"/>
  <c r="R31" i="40"/>
  <c r="N31" i="40"/>
  <c r="L31" i="40"/>
  <c r="J31" i="40"/>
  <c r="D31" i="40"/>
  <c r="S31" i="40" s="1"/>
  <c r="U31" i="40" s="1"/>
  <c r="X30" i="40"/>
  <c r="R30" i="40"/>
  <c r="N30" i="40"/>
  <c r="L30" i="40"/>
  <c r="J30" i="40"/>
  <c r="D30" i="40"/>
  <c r="X29" i="40"/>
  <c r="R29" i="40"/>
  <c r="N29" i="40"/>
  <c r="L29" i="40"/>
  <c r="J29" i="40"/>
  <c r="D29" i="40"/>
  <c r="S29" i="40" s="1"/>
  <c r="U29" i="40" s="1"/>
  <c r="X28" i="40"/>
  <c r="R28" i="40"/>
  <c r="N28" i="40"/>
  <c r="L28" i="40"/>
  <c r="J28" i="40"/>
  <c r="D28" i="40"/>
  <c r="X27" i="40"/>
  <c r="R27" i="40"/>
  <c r="N27" i="40"/>
  <c r="L27" i="40"/>
  <c r="J27" i="40"/>
  <c r="D27" i="40"/>
  <c r="X26" i="40"/>
  <c r="R26" i="40"/>
  <c r="N26" i="40"/>
  <c r="L26" i="40"/>
  <c r="J26" i="40"/>
  <c r="D26" i="40"/>
  <c r="S26" i="40" s="1"/>
  <c r="U26" i="40" s="1"/>
  <c r="X25" i="40"/>
  <c r="R25" i="40"/>
  <c r="N25" i="40"/>
  <c r="L25" i="40"/>
  <c r="J25" i="40"/>
  <c r="D25" i="40"/>
  <c r="S25" i="40" s="1"/>
  <c r="U25" i="40" s="1"/>
  <c r="X24" i="40"/>
  <c r="R24" i="40"/>
  <c r="N24" i="40"/>
  <c r="L24" i="40"/>
  <c r="J24" i="40"/>
  <c r="D24" i="40"/>
  <c r="X23" i="40"/>
  <c r="R23" i="40"/>
  <c r="N23" i="40"/>
  <c r="L23" i="40"/>
  <c r="J23" i="40"/>
  <c r="D23" i="40"/>
  <c r="X22" i="40"/>
  <c r="R22" i="40"/>
  <c r="N22" i="40"/>
  <c r="L22" i="40"/>
  <c r="J22" i="40"/>
  <c r="D22" i="40"/>
  <c r="S22" i="40" s="1"/>
  <c r="U22" i="40" s="1"/>
  <c r="X21" i="40"/>
  <c r="R21" i="40"/>
  <c r="N21" i="40"/>
  <c r="L21" i="40"/>
  <c r="J21" i="40"/>
  <c r="D21" i="40"/>
  <c r="S21" i="40" s="1"/>
  <c r="U21" i="40" s="1"/>
  <c r="S20" i="40"/>
  <c r="Q20" i="40"/>
  <c r="O20" i="40"/>
  <c r="M20" i="40"/>
  <c r="K20" i="40"/>
  <c r="H20" i="40"/>
  <c r="G20" i="40"/>
  <c r="F20" i="40"/>
  <c r="I20" i="40" s="1"/>
  <c r="S10" i="40"/>
  <c r="Q10" i="40"/>
  <c r="O10" i="40"/>
  <c r="M10" i="40"/>
  <c r="K10" i="40"/>
  <c r="I10" i="40"/>
  <c r="H10" i="40"/>
  <c r="G10" i="40"/>
  <c r="F10" i="40"/>
  <c r="E28" i="40" l="1"/>
  <c r="E30" i="40"/>
  <c r="E60" i="40"/>
  <c r="E62" i="40"/>
  <c r="E168" i="40"/>
  <c r="P157" i="40"/>
  <c r="P165" i="40"/>
  <c r="E152" i="40"/>
  <c r="E160" i="40"/>
  <c r="T160" i="40" s="1"/>
  <c r="E73" i="40"/>
  <c r="T73" i="40" s="1"/>
  <c r="E52" i="40"/>
  <c r="T52" i="40" s="1"/>
  <c r="P54" i="40"/>
  <c r="V54" i="40" s="1"/>
  <c r="E112" i="40"/>
  <c r="E117" i="40"/>
  <c r="E141" i="40"/>
  <c r="P65" i="40"/>
  <c r="Q65" i="40" s="1"/>
  <c r="P33" i="40"/>
  <c r="Q33" i="40" s="1"/>
  <c r="P41" i="40"/>
  <c r="Q41" i="40" s="1"/>
  <c r="P93" i="40"/>
  <c r="V93" i="40" s="1"/>
  <c r="P122" i="40"/>
  <c r="Q122" i="40" s="1"/>
  <c r="E79" i="40"/>
  <c r="T79" i="40" s="1"/>
  <c r="P85" i="40"/>
  <c r="V85" i="40" s="1"/>
  <c r="E146" i="40"/>
  <c r="T146" i="40" s="1"/>
  <c r="P113" i="40"/>
  <c r="Q113" i="40" s="1"/>
  <c r="P162" i="40"/>
  <c r="V162" i="40" s="1"/>
  <c r="P170" i="40"/>
  <c r="V170" i="40" s="1"/>
  <c r="P53" i="40"/>
  <c r="V53" i="40" s="1"/>
  <c r="P50" i="40"/>
  <c r="V50" i="40" s="1"/>
  <c r="E84" i="40"/>
  <c r="T84" i="40" s="1"/>
  <c r="E92" i="40"/>
  <c r="T92" i="40" s="1"/>
  <c r="E100" i="40"/>
  <c r="T100" i="40" s="1"/>
  <c r="P147" i="40"/>
  <c r="V147" i="40" s="1"/>
  <c r="E156" i="40"/>
  <c r="T156" i="40" s="1"/>
  <c r="P25" i="40"/>
  <c r="Q25" i="40" s="1"/>
  <c r="E44" i="40"/>
  <c r="T44" i="40" s="1"/>
  <c r="P46" i="40"/>
  <c r="V46" i="40" s="1"/>
  <c r="P48" i="40"/>
  <c r="V48" i="40" s="1"/>
  <c r="E65" i="40"/>
  <c r="T65" i="40" s="1"/>
  <c r="E68" i="40"/>
  <c r="T68" i="40" s="1"/>
  <c r="E75" i="40"/>
  <c r="T75" i="40" s="1"/>
  <c r="P77" i="40"/>
  <c r="V77" i="40" s="1"/>
  <c r="P80" i="40"/>
  <c r="Q80" i="40" s="1"/>
  <c r="S85" i="40"/>
  <c r="U85" i="40" s="1"/>
  <c r="E103" i="40"/>
  <c r="T103" i="40" s="1"/>
  <c r="E116" i="40"/>
  <c r="P118" i="40"/>
  <c r="V118" i="40" s="1"/>
  <c r="E124" i="40"/>
  <c r="T124" i="40" s="1"/>
  <c r="E126" i="40"/>
  <c r="T126" i="40" s="1"/>
  <c r="E132" i="40"/>
  <c r="T132" i="40" s="1"/>
  <c r="P134" i="40"/>
  <c r="Q134" i="40" s="1"/>
  <c r="P137" i="40"/>
  <c r="Q137" i="40" s="1"/>
  <c r="S147" i="40"/>
  <c r="U147" i="40" s="1"/>
  <c r="E154" i="40"/>
  <c r="S168" i="40"/>
  <c r="U168" i="40" s="1"/>
  <c r="E33" i="40"/>
  <c r="T33" i="40" s="1"/>
  <c r="E36" i="40"/>
  <c r="T36" i="40" s="1"/>
  <c r="P49" i="40"/>
  <c r="Q49" i="40" s="1"/>
  <c r="P57" i="40"/>
  <c r="V57" i="40" s="1"/>
  <c r="P75" i="40"/>
  <c r="Q75" i="40" s="1"/>
  <c r="E76" i="40"/>
  <c r="T76" i="40" s="1"/>
  <c r="P117" i="40"/>
  <c r="Q117" i="40" s="1"/>
  <c r="P121" i="40"/>
  <c r="Q121" i="40" s="1"/>
  <c r="P129" i="40"/>
  <c r="Q129" i="40" s="1"/>
  <c r="P133" i="40"/>
  <c r="V133" i="40" s="1"/>
  <c r="P138" i="40"/>
  <c r="Q138" i="40" s="1"/>
  <c r="E140" i="40"/>
  <c r="T140" i="40" s="1"/>
  <c r="P142" i="40"/>
  <c r="V142" i="40" s="1"/>
  <c r="S152" i="40"/>
  <c r="U152" i="40" s="1"/>
  <c r="E157" i="40"/>
  <c r="T157" i="40" s="1"/>
  <c r="S164" i="40"/>
  <c r="U164" i="40" s="1"/>
  <c r="E170" i="40"/>
  <c r="T170" i="40" s="1"/>
  <c r="S23" i="40"/>
  <c r="U23" i="40" s="1"/>
  <c r="S65" i="40"/>
  <c r="U65" i="40" s="1"/>
  <c r="P87" i="40"/>
  <c r="Q87" i="40" s="1"/>
  <c r="E89" i="40"/>
  <c r="T89" i="40" s="1"/>
  <c r="P97" i="40"/>
  <c r="V97" i="40" s="1"/>
  <c r="P101" i="40"/>
  <c r="Q101" i="40" s="1"/>
  <c r="E113" i="40"/>
  <c r="T113" i="40" s="1"/>
  <c r="P149" i="40"/>
  <c r="Q149" i="40" s="1"/>
  <c r="P154" i="40"/>
  <c r="V154" i="40" s="1"/>
  <c r="E22" i="40"/>
  <c r="T22" i="40" s="1"/>
  <c r="P23" i="40"/>
  <c r="P24" i="40"/>
  <c r="V24" i="40" s="1"/>
  <c r="P26" i="40"/>
  <c r="Q26" i="40" s="1"/>
  <c r="P29" i="40"/>
  <c r="V29" i="40" s="1"/>
  <c r="S30" i="40"/>
  <c r="U30" i="40" s="1"/>
  <c r="P30" i="40"/>
  <c r="Q30" i="40" s="1"/>
  <c r="S35" i="40"/>
  <c r="U35" i="40" s="1"/>
  <c r="E38" i="40"/>
  <c r="T38" i="40" s="1"/>
  <c r="E41" i="40"/>
  <c r="T41" i="40" s="1"/>
  <c r="P56" i="40"/>
  <c r="V56" i="40" s="1"/>
  <c r="P58" i="40"/>
  <c r="V58" i="40" s="1"/>
  <c r="P61" i="40"/>
  <c r="V61" i="40" s="1"/>
  <c r="S62" i="40"/>
  <c r="U62" i="40" s="1"/>
  <c r="P62" i="40"/>
  <c r="Q62" i="40" s="1"/>
  <c r="S67" i="40"/>
  <c r="U67" i="40" s="1"/>
  <c r="E70" i="40"/>
  <c r="T70" i="40" s="1"/>
  <c r="P74" i="40"/>
  <c r="P76" i="40"/>
  <c r="Q76" i="40" s="1"/>
  <c r="P84" i="40"/>
  <c r="V84" i="40" s="1"/>
  <c r="W84" i="40" s="1"/>
  <c r="E87" i="40"/>
  <c r="T87" i="40" s="1"/>
  <c r="P88" i="40"/>
  <c r="V88" i="40" s="1"/>
  <c r="S90" i="40"/>
  <c r="U90" i="40" s="1"/>
  <c r="S92" i="40"/>
  <c r="U92" i="40" s="1"/>
  <c r="S93" i="40"/>
  <c r="U93" i="40" s="1"/>
  <c r="P95" i="40"/>
  <c r="Q95" i="40" s="1"/>
  <c r="E97" i="40"/>
  <c r="T97" i="40" s="1"/>
  <c r="P105" i="40"/>
  <c r="Q105" i="40" s="1"/>
  <c r="S107" i="40"/>
  <c r="U107" i="40" s="1"/>
  <c r="E110" i="40"/>
  <c r="T110" i="40" s="1"/>
  <c r="P114" i="40"/>
  <c r="V114" i="40" s="1"/>
  <c r="P126" i="40"/>
  <c r="V126" i="40" s="1"/>
  <c r="P130" i="40"/>
  <c r="Q130" i="40" s="1"/>
  <c r="S131" i="40"/>
  <c r="U131" i="40" s="1"/>
  <c r="E137" i="40"/>
  <c r="T137" i="40" s="1"/>
  <c r="S138" i="40"/>
  <c r="U138" i="40" s="1"/>
  <c r="P146" i="40"/>
  <c r="Q146" i="40" s="1"/>
  <c r="E149" i="40"/>
  <c r="T149" i="40" s="1"/>
  <c r="S159" i="40"/>
  <c r="U159" i="40" s="1"/>
  <c r="S162" i="40"/>
  <c r="U162" i="40" s="1"/>
  <c r="P164" i="40"/>
  <c r="S59" i="40"/>
  <c r="U59" i="40" s="1"/>
  <c r="S82" i="40"/>
  <c r="U82" i="40" s="1"/>
  <c r="S115" i="40"/>
  <c r="U115" i="40" s="1"/>
  <c r="S123" i="40"/>
  <c r="U123" i="40" s="1"/>
  <c r="S127" i="40"/>
  <c r="U127" i="40" s="1"/>
  <c r="V149" i="40"/>
  <c r="E21" i="40"/>
  <c r="T21" i="40" s="1"/>
  <c r="X172" i="40"/>
  <c r="E25" i="40"/>
  <c r="T25" i="40" s="1"/>
  <c r="P40" i="40"/>
  <c r="V40" i="40" s="1"/>
  <c r="P42" i="40"/>
  <c r="V42" i="40" s="1"/>
  <c r="P45" i="40"/>
  <c r="V45" i="40" s="1"/>
  <c r="S46" i="40"/>
  <c r="U46" i="40" s="1"/>
  <c r="S49" i="40"/>
  <c r="U49" i="40" s="1"/>
  <c r="S51" i="40"/>
  <c r="U51" i="40" s="1"/>
  <c r="E54" i="40"/>
  <c r="T54" i="40" s="1"/>
  <c r="E57" i="40"/>
  <c r="T57" i="40" s="1"/>
  <c r="P72" i="40"/>
  <c r="V72" i="40" s="1"/>
  <c r="S77" i="40"/>
  <c r="U77" i="40" s="1"/>
  <c r="P79" i="40"/>
  <c r="Q79" i="40" s="1"/>
  <c r="E81" i="40"/>
  <c r="T81" i="40" s="1"/>
  <c r="P89" i="40"/>
  <c r="Q89" i="40" s="1"/>
  <c r="P100" i="40"/>
  <c r="Q100" i="40" s="1"/>
  <c r="P104" i="40"/>
  <c r="V104" i="40" s="1"/>
  <c r="S117" i="40"/>
  <c r="U117" i="40" s="1"/>
  <c r="S118" i="40"/>
  <c r="U118" i="40" s="1"/>
  <c r="S121" i="40"/>
  <c r="U121" i="40" s="1"/>
  <c r="E129" i="40"/>
  <c r="T129" i="40" s="1"/>
  <c r="E133" i="40"/>
  <c r="T133" i="40" s="1"/>
  <c r="P141" i="40"/>
  <c r="E142" i="40"/>
  <c r="T142" i="40" s="1"/>
  <c r="S151" i="40"/>
  <c r="U151" i="40" s="1"/>
  <c r="S154" i="40"/>
  <c r="U154" i="40" s="1"/>
  <c r="P156" i="40"/>
  <c r="S156" i="40"/>
  <c r="U156" i="40" s="1"/>
  <c r="E162" i="40"/>
  <c r="T162" i="40" s="1"/>
  <c r="S165" i="40"/>
  <c r="U165" i="40" s="1"/>
  <c r="S167" i="40"/>
  <c r="U167" i="40" s="1"/>
  <c r="S27" i="40"/>
  <c r="U27" i="40" s="1"/>
  <c r="E23" i="40"/>
  <c r="T23" i="40" s="1"/>
  <c r="P32" i="40"/>
  <c r="V32" i="40" s="1"/>
  <c r="P34" i="40"/>
  <c r="Q34" i="40" s="1"/>
  <c r="P37" i="40"/>
  <c r="V37" i="40" s="1"/>
  <c r="S38" i="40"/>
  <c r="U38" i="40" s="1"/>
  <c r="P38" i="40"/>
  <c r="Q38" i="40" s="1"/>
  <c r="S41" i="40"/>
  <c r="U41" i="40" s="1"/>
  <c r="S43" i="40"/>
  <c r="U43" i="40" s="1"/>
  <c r="E46" i="40"/>
  <c r="T46" i="40" s="1"/>
  <c r="E49" i="40"/>
  <c r="T49" i="40" s="1"/>
  <c r="P64" i="40"/>
  <c r="V64" i="40" s="1"/>
  <c r="P66" i="40"/>
  <c r="V66" i="40" s="1"/>
  <c r="P69" i="40"/>
  <c r="V69" i="40" s="1"/>
  <c r="S70" i="40"/>
  <c r="U70" i="40" s="1"/>
  <c r="P70" i="40"/>
  <c r="V70" i="40" s="1"/>
  <c r="S73" i="40"/>
  <c r="U73" i="40" s="1"/>
  <c r="E74" i="40"/>
  <c r="T74" i="40" s="1"/>
  <c r="P81" i="40"/>
  <c r="V81" i="40" s="1"/>
  <c r="W81" i="40" s="1"/>
  <c r="P92" i="40"/>
  <c r="Q92" i="40" s="1"/>
  <c r="E95" i="40"/>
  <c r="T95" i="40" s="1"/>
  <c r="P96" i="40"/>
  <c r="V96" i="40" s="1"/>
  <c r="S98" i="40"/>
  <c r="U98" i="40" s="1"/>
  <c r="S100" i="40"/>
  <c r="U100" i="40" s="1"/>
  <c r="S101" i="40"/>
  <c r="U101" i="40" s="1"/>
  <c r="P103" i="40"/>
  <c r="Q103" i="40" s="1"/>
  <c r="E105" i="40"/>
  <c r="T105" i="40" s="1"/>
  <c r="S110" i="40"/>
  <c r="U110" i="40" s="1"/>
  <c r="P110" i="40"/>
  <c r="V110" i="40" s="1"/>
  <c r="E118" i="40"/>
  <c r="T118" i="40" s="1"/>
  <c r="E121" i="40"/>
  <c r="T121" i="40" s="1"/>
  <c r="E134" i="40"/>
  <c r="T134" i="40" s="1"/>
  <c r="S137" i="40"/>
  <c r="U137" i="40" s="1"/>
  <c r="S139" i="40"/>
  <c r="U139" i="40" s="1"/>
  <c r="S160" i="40"/>
  <c r="U160" i="40" s="1"/>
  <c r="E164" i="40"/>
  <c r="E165" i="40"/>
  <c r="T165" i="40" s="1"/>
  <c r="V26" i="40"/>
  <c r="Q58" i="40"/>
  <c r="V75" i="40"/>
  <c r="Q42" i="40"/>
  <c r="Q37" i="40"/>
  <c r="E24" i="40"/>
  <c r="T30" i="40"/>
  <c r="E43" i="40"/>
  <c r="P43" i="40"/>
  <c r="E45" i="40"/>
  <c r="E51" i="40"/>
  <c r="P51" i="40"/>
  <c r="E53" i="40"/>
  <c r="Q72" i="40"/>
  <c r="E106" i="40"/>
  <c r="P106" i="40"/>
  <c r="P21" i="40"/>
  <c r="V25" i="40"/>
  <c r="W25" i="40" s="1"/>
  <c r="V30" i="40"/>
  <c r="V33" i="40"/>
  <c r="V38" i="40"/>
  <c r="E48" i="40"/>
  <c r="E56" i="40"/>
  <c r="E72" i="40"/>
  <c r="P91" i="40"/>
  <c r="E91" i="40"/>
  <c r="V92" i="40"/>
  <c r="W92" i="40" s="1"/>
  <c r="P99" i="40"/>
  <c r="E99" i="40"/>
  <c r="V100" i="40"/>
  <c r="V101" i="40"/>
  <c r="E115" i="40"/>
  <c r="P115" i="40"/>
  <c r="P145" i="40"/>
  <c r="E145" i="40"/>
  <c r="P169" i="40"/>
  <c r="E169" i="40"/>
  <c r="P22" i="40"/>
  <c r="E26" i="40"/>
  <c r="S28" i="40"/>
  <c r="U28" i="40" s="1"/>
  <c r="P28" i="40"/>
  <c r="E31" i="40"/>
  <c r="P31" i="40"/>
  <c r="E34" i="40"/>
  <c r="S36" i="40"/>
  <c r="U36" i="40" s="1"/>
  <c r="P36" i="40"/>
  <c r="E39" i="40"/>
  <c r="P39" i="40"/>
  <c r="E42" i="40"/>
  <c r="S44" i="40"/>
  <c r="U44" i="40" s="1"/>
  <c r="P44" i="40"/>
  <c r="E47" i="40"/>
  <c r="P47" i="40"/>
  <c r="E50" i="40"/>
  <c r="S52" i="40"/>
  <c r="U52" i="40" s="1"/>
  <c r="P52" i="40"/>
  <c r="E55" i="40"/>
  <c r="P55" i="40"/>
  <c r="E58" i="40"/>
  <c r="S60" i="40"/>
  <c r="U60" i="40" s="1"/>
  <c r="P60" i="40"/>
  <c r="E63" i="40"/>
  <c r="P63" i="40"/>
  <c r="E66" i="40"/>
  <c r="S68" i="40"/>
  <c r="U68" i="40" s="1"/>
  <c r="P68" i="40"/>
  <c r="E71" i="40"/>
  <c r="P71" i="40"/>
  <c r="P73" i="40"/>
  <c r="P125" i="40"/>
  <c r="E125" i="40"/>
  <c r="V130" i="40"/>
  <c r="Q24" i="40"/>
  <c r="E27" i="40"/>
  <c r="P27" i="40"/>
  <c r="E29" i="40"/>
  <c r="E35" i="40"/>
  <c r="P35" i="40"/>
  <c r="E37" i="40"/>
  <c r="Q48" i="40"/>
  <c r="E59" i="40"/>
  <c r="P59" i="40"/>
  <c r="E61" i="40"/>
  <c r="T62" i="40"/>
  <c r="E67" i="40"/>
  <c r="P67" i="40"/>
  <c r="E69" i="40"/>
  <c r="V122" i="40"/>
  <c r="E32" i="40"/>
  <c r="E40" i="40"/>
  <c r="V49" i="40"/>
  <c r="E64" i="40"/>
  <c r="V65" i="40"/>
  <c r="P83" i="40"/>
  <c r="E83" i="40"/>
  <c r="Q84" i="40"/>
  <c r="S24" i="40"/>
  <c r="U24" i="40" s="1"/>
  <c r="T28" i="40"/>
  <c r="T60" i="40"/>
  <c r="E78" i="40"/>
  <c r="P78" i="40"/>
  <c r="E80" i="40"/>
  <c r="E86" i="40"/>
  <c r="P86" i="40"/>
  <c r="E88" i="40"/>
  <c r="V89" i="40"/>
  <c r="W89" i="40" s="1"/>
  <c r="E94" i="40"/>
  <c r="P94" i="40"/>
  <c r="E96" i="40"/>
  <c r="E102" i="40"/>
  <c r="P102" i="40"/>
  <c r="E104" i="40"/>
  <c r="V105" i="40"/>
  <c r="P109" i="40"/>
  <c r="E109" i="40"/>
  <c r="T112" i="40"/>
  <c r="E107" i="40"/>
  <c r="P107" i="40"/>
  <c r="T117" i="40"/>
  <c r="V138" i="40"/>
  <c r="E143" i="40"/>
  <c r="P143" i="40"/>
  <c r="P161" i="40"/>
  <c r="E161" i="40"/>
  <c r="T164" i="40"/>
  <c r="E77" i="40"/>
  <c r="S79" i="40"/>
  <c r="U79" i="40" s="1"/>
  <c r="E82" i="40"/>
  <c r="P82" i="40"/>
  <c r="E85" i="40"/>
  <c r="S87" i="40"/>
  <c r="U87" i="40" s="1"/>
  <c r="E90" i="40"/>
  <c r="P90" i="40"/>
  <c r="E93" i="40"/>
  <c r="S95" i="40"/>
  <c r="U95" i="40" s="1"/>
  <c r="E98" i="40"/>
  <c r="P98" i="40"/>
  <c r="E101" i="40"/>
  <c r="S103" i="40"/>
  <c r="U103" i="40" s="1"/>
  <c r="P120" i="40"/>
  <c r="E120" i="40"/>
  <c r="E123" i="40"/>
  <c r="P123" i="40"/>
  <c r="E131" i="40"/>
  <c r="P131" i="40"/>
  <c r="P153" i="40"/>
  <c r="E153" i="40"/>
  <c r="P108" i="40"/>
  <c r="E111" i="40"/>
  <c r="P111" i="40"/>
  <c r="S120" i="40"/>
  <c r="U120" i="40" s="1"/>
  <c r="P128" i="40"/>
  <c r="E128" i="40"/>
  <c r="E139" i="40"/>
  <c r="P139" i="40"/>
  <c r="V146" i="40"/>
  <c r="E108" i="40"/>
  <c r="P112" i="40"/>
  <c r="T116" i="40"/>
  <c r="P136" i="40"/>
  <c r="E136" i="40"/>
  <c r="E150" i="40"/>
  <c r="P150" i="40"/>
  <c r="E114" i="40"/>
  <c r="S116" i="40"/>
  <c r="U116" i="40" s="1"/>
  <c r="P116" i="40"/>
  <c r="E119" i="40"/>
  <c r="P119" i="40"/>
  <c r="E122" i="40"/>
  <c r="S124" i="40"/>
  <c r="U124" i="40" s="1"/>
  <c r="P124" i="40"/>
  <c r="E127" i="40"/>
  <c r="P127" i="40"/>
  <c r="E130" i="40"/>
  <c r="S132" i="40"/>
  <c r="U132" i="40" s="1"/>
  <c r="P132" i="40"/>
  <c r="E135" i="40"/>
  <c r="P135" i="40"/>
  <c r="E138" i="40"/>
  <c r="P140" i="40"/>
  <c r="T141" i="40"/>
  <c r="E151" i="40"/>
  <c r="P151" i="40"/>
  <c r="E159" i="40"/>
  <c r="P159" i="40"/>
  <c r="E167" i="40"/>
  <c r="P167" i="40"/>
  <c r="V121" i="40"/>
  <c r="Q126" i="40"/>
  <c r="V134" i="40"/>
  <c r="V137" i="40"/>
  <c r="E148" i="40"/>
  <c r="P148" i="40"/>
  <c r="S141" i="40"/>
  <c r="U141" i="40" s="1"/>
  <c r="V157" i="40"/>
  <c r="Q157" i="40"/>
  <c r="V165" i="40"/>
  <c r="Q165" i="40"/>
  <c r="E144" i="40"/>
  <c r="P144" i="40"/>
  <c r="E147" i="40"/>
  <c r="T154" i="40"/>
  <c r="E158" i="40"/>
  <c r="P158" i="40"/>
  <c r="E166" i="40"/>
  <c r="P166" i="40"/>
  <c r="P152" i="40"/>
  <c r="E155" i="40"/>
  <c r="P155" i="40"/>
  <c r="P160" i="40"/>
  <c r="E163" i="40"/>
  <c r="P163" i="40"/>
  <c r="P168" i="40"/>
  <c r="E171" i="40"/>
  <c r="P171" i="40"/>
  <c r="S149" i="40"/>
  <c r="U149" i="40" s="1"/>
  <c r="T152" i="40"/>
  <c r="T168" i="40"/>
  <c r="Q77" i="40" l="1"/>
  <c r="Q54" i="40"/>
  <c r="V117" i="40"/>
  <c r="Q69" i="40"/>
  <c r="W142" i="40"/>
  <c r="Q162" i="40"/>
  <c r="Q154" i="40"/>
  <c r="W157" i="40"/>
  <c r="O157" i="40" s="1"/>
  <c r="W137" i="40"/>
  <c r="V113" i="40"/>
  <c r="Q110" i="40"/>
  <c r="Q66" i="40"/>
  <c r="Q70" i="40"/>
  <c r="Q40" i="40"/>
  <c r="Q93" i="40"/>
  <c r="Q53" i="40"/>
  <c r="Q142" i="40"/>
  <c r="V129" i="40"/>
  <c r="W146" i="40"/>
  <c r="M146" i="40" s="1"/>
  <c r="Q114" i="40"/>
  <c r="W100" i="40"/>
  <c r="V62" i="40"/>
  <c r="W33" i="40"/>
  <c r="M33" i="40" s="1"/>
  <c r="V34" i="40"/>
  <c r="V80" i="40"/>
  <c r="W134" i="40"/>
  <c r="V76" i="40"/>
  <c r="W76" i="40" s="1"/>
  <c r="Q64" i="40"/>
  <c r="W57" i="40"/>
  <c r="V87" i="40"/>
  <c r="W65" i="40"/>
  <c r="M65" i="40" s="1"/>
  <c r="W49" i="40"/>
  <c r="M49" i="40" s="1"/>
  <c r="Q56" i="40"/>
  <c r="W97" i="40"/>
  <c r="Q85" i="40"/>
  <c r="Q57" i="40"/>
  <c r="Q88" i="40"/>
  <c r="W75" i="40"/>
  <c r="K75" i="40" s="1"/>
  <c r="Q170" i="40"/>
  <c r="Q81" i="40"/>
  <c r="V41" i="40"/>
  <c r="W165" i="40"/>
  <c r="K165" i="40" s="1"/>
  <c r="Q118" i="40"/>
  <c r="W113" i="40"/>
  <c r="O113" i="40" s="1"/>
  <c r="V95" i="40"/>
  <c r="Q104" i="40"/>
  <c r="W133" i="40"/>
  <c r="O133" i="40" s="1"/>
  <c r="W126" i="40"/>
  <c r="O126" i="40" s="1"/>
  <c r="Q46" i="40"/>
  <c r="W62" i="40"/>
  <c r="F62" i="40" s="1"/>
  <c r="W121" i="40"/>
  <c r="M121" i="40" s="1"/>
  <c r="W105" i="40"/>
  <c r="F105" i="40" s="1"/>
  <c r="Q97" i="40"/>
  <c r="Q147" i="40"/>
  <c r="Q50" i="40"/>
  <c r="Q133" i="40"/>
  <c r="W41" i="40"/>
  <c r="O41" i="40" s="1"/>
  <c r="Q32" i="40"/>
  <c r="W30" i="40"/>
  <c r="M30" i="40" s="1"/>
  <c r="W129" i="40"/>
  <c r="K129" i="40" s="1"/>
  <c r="W70" i="40"/>
  <c r="V164" i="40"/>
  <c r="W164" i="40" s="1"/>
  <c r="Q164" i="40"/>
  <c r="Q23" i="40"/>
  <c r="V23" i="40"/>
  <c r="W23" i="40" s="1"/>
  <c r="Q61" i="40"/>
  <c r="Q29" i="40"/>
  <c r="W149" i="40"/>
  <c r="F149" i="40" s="1"/>
  <c r="V79" i="40"/>
  <c r="Q96" i="40"/>
  <c r="Q45" i="40"/>
  <c r="V156" i="40"/>
  <c r="W156" i="40" s="1"/>
  <c r="Q156" i="40"/>
  <c r="Q141" i="40"/>
  <c r="V141" i="40"/>
  <c r="W154" i="40"/>
  <c r="M154" i="40" s="1"/>
  <c r="V103" i="40"/>
  <c r="W103" i="40" s="1"/>
  <c r="V74" i="40"/>
  <c r="W74" i="40" s="1"/>
  <c r="F74" i="40" s="1"/>
  <c r="Q74" i="40"/>
  <c r="F126" i="40"/>
  <c r="F97" i="40"/>
  <c r="M97" i="40"/>
  <c r="K97" i="40"/>
  <c r="O97" i="40"/>
  <c r="M157" i="40"/>
  <c r="F134" i="40"/>
  <c r="M134" i="40"/>
  <c r="K134" i="40"/>
  <c r="O134" i="40"/>
  <c r="K41" i="40"/>
  <c r="F41" i="40"/>
  <c r="M41" i="40"/>
  <c r="F146" i="40"/>
  <c r="F81" i="40"/>
  <c r="M81" i="40"/>
  <c r="K81" i="40"/>
  <c r="O81" i="40"/>
  <c r="K65" i="40"/>
  <c r="O100" i="40"/>
  <c r="K100" i="40"/>
  <c r="F100" i="40"/>
  <c r="M100" i="40"/>
  <c r="O165" i="40"/>
  <c r="O137" i="40"/>
  <c r="K137" i="40"/>
  <c r="F137" i="40"/>
  <c r="M137" i="40"/>
  <c r="O57" i="40"/>
  <c r="K57" i="40"/>
  <c r="F57" i="40"/>
  <c r="M57" i="40"/>
  <c r="Q171" i="40"/>
  <c r="V171" i="40"/>
  <c r="Q160" i="40"/>
  <c r="V160" i="40"/>
  <c r="W160" i="40" s="1"/>
  <c r="T166" i="40"/>
  <c r="F154" i="40"/>
  <c r="T144" i="40"/>
  <c r="Q148" i="40"/>
  <c r="V148" i="40"/>
  <c r="T138" i="40"/>
  <c r="V132" i="40"/>
  <c r="W132" i="40" s="1"/>
  <c r="Q132" i="40"/>
  <c r="Q127" i="40"/>
  <c r="V127" i="40"/>
  <c r="T122" i="40"/>
  <c r="W122" i="40" s="1"/>
  <c r="Q116" i="40"/>
  <c r="V116" i="40"/>
  <c r="W116" i="40" s="1"/>
  <c r="V150" i="40"/>
  <c r="Q150" i="40"/>
  <c r="Q112" i="40"/>
  <c r="V112" i="40"/>
  <c r="W112" i="40" s="1"/>
  <c r="Q108" i="40"/>
  <c r="V108" i="40"/>
  <c r="T153" i="40"/>
  <c r="Q131" i="40"/>
  <c r="V131" i="40"/>
  <c r="T120" i="40"/>
  <c r="T93" i="40"/>
  <c r="W93" i="40" s="1"/>
  <c r="T82" i="40"/>
  <c r="V143" i="40"/>
  <c r="Q143" i="40"/>
  <c r="W118" i="40"/>
  <c r="T109" i="40"/>
  <c r="T104" i="40"/>
  <c r="W104" i="40" s="1"/>
  <c r="T86" i="40"/>
  <c r="Q78" i="40"/>
  <c r="V78" i="40"/>
  <c r="O75" i="40"/>
  <c r="W95" i="40"/>
  <c r="O84" i="40"/>
  <c r="K84" i="40"/>
  <c r="F84" i="40"/>
  <c r="M84" i="40"/>
  <c r="Q83" i="40"/>
  <c r="V83" i="40"/>
  <c r="F70" i="40"/>
  <c r="M70" i="40"/>
  <c r="K70" i="40"/>
  <c r="O70" i="40"/>
  <c r="T67" i="40"/>
  <c r="Q59" i="40"/>
  <c r="V59" i="40"/>
  <c r="O25" i="40"/>
  <c r="K25" i="40"/>
  <c r="F25" i="40"/>
  <c r="M25" i="40"/>
  <c r="T125" i="40"/>
  <c r="Q71" i="40"/>
  <c r="V71" i="40"/>
  <c r="T66" i="40"/>
  <c r="W66" i="40" s="1"/>
  <c r="Q60" i="40"/>
  <c r="V60" i="40"/>
  <c r="W60" i="40" s="1"/>
  <c r="T47" i="40"/>
  <c r="T42" i="40"/>
  <c r="W42" i="40" s="1"/>
  <c r="Q145" i="40"/>
  <c r="V145" i="40"/>
  <c r="T115" i="40"/>
  <c r="T91" i="40"/>
  <c r="W87" i="40"/>
  <c r="F89" i="40"/>
  <c r="M89" i="40"/>
  <c r="K89" i="40"/>
  <c r="O89" i="40"/>
  <c r="T51" i="40"/>
  <c r="Q43" i="40"/>
  <c r="V43" i="40"/>
  <c r="K33" i="40"/>
  <c r="T171" i="40"/>
  <c r="Q163" i="40"/>
  <c r="V163" i="40"/>
  <c r="Q152" i="40"/>
  <c r="V152" i="40"/>
  <c r="W152" i="40" s="1"/>
  <c r="W162" i="40"/>
  <c r="T147" i="40"/>
  <c r="W147" i="40" s="1"/>
  <c r="T148" i="40"/>
  <c r="Q167" i="40"/>
  <c r="V167" i="40"/>
  <c r="Q159" i="40"/>
  <c r="V159" i="40"/>
  <c r="Q151" i="40"/>
  <c r="V151" i="40"/>
  <c r="W141" i="40"/>
  <c r="T127" i="40"/>
  <c r="T150" i="40"/>
  <c r="T136" i="40"/>
  <c r="O129" i="40"/>
  <c r="T108" i="40"/>
  <c r="Q139" i="40"/>
  <c r="V139" i="40"/>
  <c r="V153" i="40"/>
  <c r="Q153" i="40"/>
  <c r="F142" i="40"/>
  <c r="M142" i="40"/>
  <c r="K142" i="40"/>
  <c r="O142" i="40"/>
  <c r="T131" i="40"/>
  <c r="V120" i="40"/>
  <c r="Q120" i="40"/>
  <c r="Q98" i="40"/>
  <c r="V98" i="40"/>
  <c r="T85" i="40"/>
  <c r="W85" i="40" s="1"/>
  <c r="T143" i="40"/>
  <c r="W143" i="40" s="1"/>
  <c r="Q107" i="40"/>
  <c r="V107" i="40"/>
  <c r="V109" i="40"/>
  <c r="Q109" i="40"/>
  <c r="Q102" i="40"/>
  <c r="V102" i="40"/>
  <c r="T96" i="40"/>
  <c r="W96" i="40" s="1"/>
  <c r="T78" i="40"/>
  <c r="O92" i="40"/>
  <c r="K92" i="40"/>
  <c r="F92" i="40"/>
  <c r="M92" i="40"/>
  <c r="T59" i="40"/>
  <c r="T37" i="40"/>
  <c r="W37" i="40" s="1"/>
  <c r="T29" i="40"/>
  <c r="W29" i="40" s="1"/>
  <c r="V125" i="40"/>
  <c r="Q125" i="40"/>
  <c r="Q73" i="40"/>
  <c r="V73" i="40"/>
  <c r="W73" i="40" s="1"/>
  <c r="T71" i="40"/>
  <c r="Q55" i="40"/>
  <c r="V55" i="40"/>
  <c r="T50" i="40"/>
  <c r="W50" i="40" s="1"/>
  <c r="Q36" i="40"/>
  <c r="V36" i="40"/>
  <c r="W36" i="40" s="1"/>
  <c r="V28" i="40"/>
  <c r="W28" i="40" s="1"/>
  <c r="Q28" i="40"/>
  <c r="T169" i="40"/>
  <c r="Q91" i="40"/>
  <c r="V91" i="40"/>
  <c r="T72" i="40"/>
  <c r="W72" i="40" s="1"/>
  <c r="T56" i="40"/>
  <c r="W54" i="40"/>
  <c r="W46" i="40"/>
  <c r="T43" i="40"/>
  <c r="F30" i="40"/>
  <c r="T163" i="40"/>
  <c r="Q155" i="40"/>
  <c r="V155" i="40"/>
  <c r="W170" i="40"/>
  <c r="V158" i="40"/>
  <c r="Q158" i="40"/>
  <c r="T167" i="40"/>
  <c r="T159" i="40"/>
  <c r="W159" i="40" s="1"/>
  <c r="T151" i="40"/>
  <c r="Q135" i="40"/>
  <c r="V135" i="40"/>
  <c r="T130" i="40"/>
  <c r="W130" i="40" s="1"/>
  <c r="V124" i="40"/>
  <c r="W124" i="40" s="1"/>
  <c r="Q124" i="40"/>
  <c r="Q119" i="40"/>
  <c r="V119" i="40"/>
  <c r="T114" i="40"/>
  <c r="W114" i="40" s="1"/>
  <c r="Q136" i="40"/>
  <c r="V136" i="40"/>
  <c r="T139" i="40"/>
  <c r="T128" i="40"/>
  <c r="Q111" i="40"/>
  <c r="V111" i="40"/>
  <c r="Q123" i="40"/>
  <c r="V123" i="40"/>
  <c r="T98" i="40"/>
  <c r="W98" i="40" s="1"/>
  <c r="Q90" i="40"/>
  <c r="V90" i="40"/>
  <c r="T77" i="40"/>
  <c r="W77" i="40" s="1"/>
  <c r="T161" i="40"/>
  <c r="W117" i="40"/>
  <c r="T107" i="40"/>
  <c r="T102" i="40"/>
  <c r="Q94" i="40"/>
  <c r="V94" i="40"/>
  <c r="T88" i="40"/>
  <c r="W88" i="40" s="1"/>
  <c r="T40" i="40"/>
  <c r="W40" i="40" s="1"/>
  <c r="T69" i="40"/>
  <c r="W69" i="40" s="1"/>
  <c r="Q35" i="40"/>
  <c r="V35" i="40"/>
  <c r="Q27" i="40"/>
  <c r="V27" i="40"/>
  <c r="Q68" i="40"/>
  <c r="V68" i="40"/>
  <c r="W68" i="40" s="1"/>
  <c r="Q63" i="40"/>
  <c r="V63" i="40"/>
  <c r="T58" i="40"/>
  <c r="W58" i="40" s="1"/>
  <c r="T55" i="40"/>
  <c r="Q44" i="40"/>
  <c r="V44" i="40"/>
  <c r="W44" i="40" s="1"/>
  <c r="Q39" i="40"/>
  <c r="V39" i="40"/>
  <c r="Q31" i="40"/>
  <c r="V31" i="40"/>
  <c r="Q22" i="40"/>
  <c r="V22" i="40"/>
  <c r="W22" i="40" s="1"/>
  <c r="V169" i="40"/>
  <c r="Q169" i="40"/>
  <c r="T99" i="40"/>
  <c r="T48" i="40"/>
  <c r="W48" i="40" s="1"/>
  <c r="Q106" i="40"/>
  <c r="V106" i="40"/>
  <c r="T53" i="40"/>
  <c r="W53" i="40" s="1"/>
  <c r="W38" i="40"/>
  <c r="Q168" i="40"/>
  <c r="V168" i="40"/>
  <c r="W168" i="40" s="1"/>
  <c r="T155" i="40"/>
  <c r="V166" i="40"/>
  <c r="Q166" i="40"/>
  <c r="T158" i="40"/>
  <c r="Q144" i="40"/>
  <c r="V144" i="40"/>
  <c r="V140" i="40"/>
  <c r="W140" i="40" s="1"/>
  <c r="Q140" i="40"/>
  <c r="T135" i="40"/>
  <c r="W135" i="40" s="1"/>
  <c r="T119" i="40"/>
  <c r="V128" i="40"/>
  <c r="Q128" i="40"/>
  <c r="T111" i="40"/>
  <c r="T123" i="40"/>
  <c r="T101" i="40"/>
  <c r="W101" i="40" s="1"/>
  <c r="T90" i="40"/>
  <c r="Q82" i="40"/>
  <c r="V82" i="40"/>
  <c r="V161" i="40"/>
  <c r="Q161" i="40"/>
  <c r="T94" i="40"/>
  <c r="Q86" i="40"/>
  <c r="V86" i="40"/>
  <c r="T80" i="40"/>
  <c r="T83" i="40"/>
  <c r="W79" i="40"/>
  <c r="K74" i="40"/>
  <c r="T64" i="40"/>
  <c r="W64" i="40" s="1"/>
  <c r="T32" i="40"/>
  <c r="W32" i="40" s="1"/>
  <c r="Q67" i="40"/>
  <c r="V67" i="40"/>
  <c r="T61" i="40"/>
  <c r="W61" i="40" s="1"/>
  <c r="T35" i="40"/>
  <c r="T27" i="40"/>
  <c r="T63" i="40"/>
  <c r="Q52" i="40"/>
  <c r="V52" i="40"/>
  <c r="W52" i="40" s="1"/>
  <c r="Q47" i="40"/>
  <c r="V47" i="40"/>
  <c r="T39" i="40"/>
  <c r="T34" i="40"/>
  <c r="T31" i="40"/>
  <c r="W31" i="40" s="1"/>
  <c r="T26" i="40"/>
  <c r="W26" i="40" s="1"/>
  <c r="T145" i="40"/>
  <c r="Q115" i="40"/>
  <c r="V115" i="40"/>
  <c r="W110" i="40"/>
  <c r="Q99" i="40"/>
  <c r="V99" i="40"/>
  <c r="V21" i="40"/>
  <c r="W21" i="40" s="1"/>
  <c r="Q21" i="40"/>
  <c r="T106" i="40"/>
  <c r="Q51" i="40"/>
  <c r="V51" i="40"/>
  <c r="T45" i="40"/>
  <c r="W45" i="40" s="1"/>
  <c r="T24" i="40"/>
  <c r="W24" i="40" s="1"/>
  <c r="O105" i="40" l="1"/>
  <c r="F157" i="40"/>
  <c r="W83" i="40"/>
  <c r="K83" i="40" s="1"/>
  <c r="W102" i="40"/>
  <c r="F102" i="40" s="1"/>
  <c r="W151" i="40"/>
  <c r="M133" i="40"/>
  <c r="M113" i="40"/>
  <c r="K146" i="40"/>
  <c r="K121" i="40"/>
  <c r="K157" i="40"/>
  <c r="W107" i="40"/>
  <c r="K107" i="40" s="1"/>
  <c r="O30" i="40"/>
  <c r="F49" i="40"/>
  <c r="F133" i="40"/>
  <c r="W148" i="40"/>
  <c r="K148" i="40" s="1"/>
  <c r="F33" i="40"/>
  <c r="I33" i="40" s="1"/>
  <c r="F65" i="40"/>
  <c r="O121" i="40"/>
  <c r="K49" i="40"/>
  <c r="M129" i="40"/>
  <c r="F113" i="40"/>
  <c r="G113" i="40" s="1"/>
  <c r="H113" i="40" s="1"/>
  <c r="K154" i="40"/>
  <c r="W158" i="40"/>
  <c r="F158" i="40" s="1"/>
  <c r="W167" i="40"/>
  <c r="O167" i="40" s="1"/>
  <c r="K30" i="40"/>
  <c r="O49" i="40"/>
  <c r="M105" i="40"/>
  <c r="K133" i="40"/>
  <c r="F129" i="40"/>
  <c r="I129" i="40" s="1"/>
  <c r="O33" i="40"/>
  <c r="K113" i="40"/>
  <c r="O154" i="40"/>
  <c r="O65" i="40"/>
  <c r="O146" i="40"/>
  <c r="K126" i="40"/>
  <c r="K105" i="40"/>
  <c r="W145" i="40"/>
  <c r="O145" i="40" s="1"/>
  <c r="F121" i="40"/>
  <c r="M126" i="40"/>
  <c r="W163" i="40"/>
  <c r="F163" i="40" s="1"/>
  <c r="O62" i="40"/>
  <c r="F75" i="40"/>
  <c r="M165" i="40"/>
  <c r="K62" i="40"/>
  <c r="M75" i="40"/>
  <c r="F165" i="40"/>
  <c r="W35" i="40"/>
  <c r="O35" i="40" s="1"/>
  <c r="W39" i="40"/>
  <c r="F39" i="40" s="1"/>
  <c r="M62" i="40"/>
  <c r="M103" i="40"/>
  <c r="O103" i="40"/>
  <c r="K103" i="40"/>
  <c r="F103" i="40"/>
  <c r="I103" i="40" s="1"/>
  <c r="M164" i="40"/>
  <c r="K164" i="40"/>
  <c r="W63" i="40"/>
  <c r="K63" i="40" s="1"/>
  <c r="W111" i="40"/>
  <c r="M111" i="40" s="1"/>
  <c r="W55" i="40"/>
  <c r="W131" i="40"/>
  <c r="K131" i="40" s="1"/>
  <c r="W150" i="40"/>
  <c r="K150" i="40" s="1"/>
  <c r="W171" i="40"/>
  <c r="M171" i="40" s="1"/>
  <c r="M149" i="40"/>
  <c r="W127" i="40"/>
  <c r="K127" i="40" s="1"/>
  <c r="K23" i="40"/>
  <c r="F23" i="40"/>
  <c r="M23" i="40"/>
  <c r="O23" i="40"/>
  <c r="D11" i="40"/>
  <c r="M74" i="40"/>
  <c r="R19" i="40"/>
  <c r="O164" i="40"/>
  <c r="W108" i="40"/>
  <c r="K108" i="40" s="1"/>
  <c r="W47" i="40"/>
  <c r="F47" i="40" s="1"/>
  <c r="K149" i="40"/>
  <c r="O74" i="40"/>
  <c r="W43" i="40"/>
  <c r="O43" i="40" s="1"/>
  <c r="F164" i="40"/>
  <c r="G164" i="40" s="1"/>
  <c r="H164" i="40" s="1"/>
  <c r="W67" i="40"/>
  <c r="K67" i="40" s="1"/>
  <c r="O149" i="40"/>
  <c r="W119" i="40"/>
  <c r="F119" i="40" s="1"/>
  <c r="E11" i="40"/>
  <c r="O52" i="40"/>
  <c r="K52" i="40"/>
  <c r="M52" i="40"/>
  <c r="F52" i="40"/>
  <c r="O36" i="40"/>
  <c r="K36" i="40"/>
  <c r="M36" i="40"/>
  <c r="F36" i="40"/>
  <c r="O168" i="40"/>
  <c r="K168" i="40"/>
  <c r="M168" i="40"/>
  <c r="F168" i="40"/>
  <c r="M22" i="40"/>
  <c r="K22" i="40"/>
  <c r="F22" i="40"/>
  <c r="O22" i="40"/>
  <c r="O60" i="40"/>
  <c r="K60" i="40"/>
  <c r="M60" i="40"/>
  <c r="F60" i="40"/>
  <c r="F21" i="40"/>
  <c r="M21" i="40"/>
  <c r="O21" i="40"/>
  <c r="K21" i="40"/>
  <c r="O44" i="40"/>
  <c r="K44" i="40"/>
  <c r="M44" i="40"/>
  <c r="F44" i="40"/>
  <c r="O28" i="40"/>
  <c r="K28" i="40"/>
  <c r="M28" i="40"/>
  <c r="F28" i="40"/>
  <c r="O152" i="40"/>
  <c r="K152" i="40"/>
  <c r="M152" i="40"/>
  <c r="F152" i="40"/>
  <c r="O160" i="40"/>
  <c r="K160" i="40"/>
  <c r="M160" i="40"/>
  <c r="F160" i="40"/>
  <c r="F110" i="40"/>
  <c r="M110" i="40"/>
  <c r="K110" i="40"/>
  <c r="O110" i="40"/>
  <c r="F58" i="40"/>
  <c r="M58" i="40"/>
  <c r="K58" i="40"/>
  <c r="O58" i="40"/>
  <c r="O68" i="40"/>
  <c r="K68" i="40"/>
  <c r="M68" i="40"/>
  <c r="F68" i="40"/>
  <c r="O29" i="40"/>
  <c r="K29" i="40"/>
  <c r="F29" i="40"/>
  <c r="M29" i="40"/>
  <c r="F85" i="40"/>
  <c r="M85" i="40"/>
  <c r="O85" i="40"/>
  <c r="K85" i="40"/>
  <c r="O87" i="40"/>
  <c r="K87" i="40"/>
  <c r="F87" i="40"/>
  <c r="M87" i="40"/>
  <c r="M67" i="40"/>
  <c r="O140" i="40"/>
  <c r="K140" i="40"/>
  <c r="M140" i="40"/>
  <c r="F140" i="40"/>
  <c r="O64" i="40"/>
  <c r="K64" i="40"/>
  <c r="M64" i="40"/>
  <c r="F64" i="40"/>
  <c r="O83" i="40"/>
  <c r="F83" i="40"/>
  <c r="J19" i="40"/>
  <c r="N11" i="40"/>
  <c r="O40" i="40"/>
  <c r="K40" i="40"/>
  <c r="M40" i="40"/>
  <c r="F40" i="40"/>
  <c r="O124" i="40"/>
  <c r="K124" i="40"/>
  <c r="F124" i="40"/>
  <c r="M124" i="40"/>
  <c r="F46" i="40"/>
  <c r="M46" i="40"/>
  <c r="K46" i="40"/>
  <c r="O46" i="40"/>
  <c r="W169" i="40"/>
  <c r="R14" i="40"/>
  <c r="J14" i="40"/>
  <c r="W71" i="40"/>
  <c r="L14" i="40"/>
  <c r="P14" i="40"/>
  <c r="E14" i="40"/>
  <c r="N14" i="40"/>
  <c r="D14" i="40"/>
  <c r="I92" i="40"/>
  <c r="G92" i="40"/>
  <c r="H92" i="40" s="1"/>
  <c r="W115" i="40"/>
  <c r="I84" i="40"/>
  <c r="G84" i="40"/>
  <c r="H84" i="40" s="1"/>
  <c r="W138" i="40"/>
  <c r="R18" i="40"/>
  <c r="P18" i="40"/>
  <c r="J18" i="40"/>
  <c r="L18" i="40"/>
  <c r="E18" i="40"/>
  <c r="N18" i="40"/>
  <c r="D18" i="40"/>
  <c r="I57" i="40"/>
  <c r="G57" i="40"/>
  <c r="H57" i="40" s="1"/>
  <c r="I100" i="40"/>
  <c r="G100" i="40"/>
  <c r="H100" i="40" s="1"/>
  <c r="I41" i="40"/>
  <c r="G41" i="40"/>
  <c r="H41" i="40" s="1"/>
  <c r="I121" i="40"/>
  <c r="G121" i="40"/>
  <c r="H121" i="40" s="1"/>
  <c r="I157" i="40"/>
  <c r="G157" i="40"/>
  <c r="H157" i="40" s="1"/>
  <c r="F26" i="40"/>
  <c r="M26" i="40"/>
  <c r="K26" i="40"/>
  <c r="O26" i="40"/>
  <c r="M31" i="40"/>
  <c r="K31" i="40"/>
  <c r="O31" i="40"/>
  <c r="F31" i="40"/>
  <c r="W27" i="40"/>
  <c r="O32" i="40"/>
  <c r="K32" i="40"/>
  <c r="M32" i="40"/>
  <c r="F32" i="40"/>
  <c r="O79" i="40"/>
  <c r="K79" i="40"/>
  <c r="F79" i="40"/>
  <c r="M79" i="40"/>
  <c r="F76" i="40"/>
  <c r="O76" i="40"/>
  <c r="K76" i="40"/>
  <c r="M76" i="40"/>
  <c r="P19" i="40"/>
  <c r="D19" i="40"/>
  <c r="S19" i="40" s="1"/>
  <c r="U19" i="40" s="1"/>
  <c r="O116" i="40"/>
  <c r="K116" i="40"/>
  <c r="M116" i="40"/>
  <c r="F116" i="40"/>
  <c r="K158" i="40"/>
  <c r="O158" i="40"/>
  <c r="L11" i="40"/>
  <c r="W99" i="40"/>
  <c r="M55" i="40"/>
  <c r="K55" i="40"/>
  <c r="O55" i="40"/>
  <c r="F55" i="40"/>
  <c r="O88" i="40"/>
  <c r="K88" i="40"/>
  <c r="F88" i="40"/>
  <c r="M88" i="40"/>
  <c r="M107" i="40"/>
  <c r="F107" i="40"/>
  <c r="M77" i="40"/>
  <c r="O77" i="40"/>
  <c r="F77" i="40"/>
  <c r="K77" i="40"/>
  <c r="F114" i="40"/>
  <c r="M114" i="40"/>
  <c r="O114" i="40"/>
  <c r="K114" i="40"/>
  <c r="M151" i="40"/>
  <c r="F151" i="40"/>
  <c r="K151" i="40"/>
  <c r="O151" i="40"/>
  <c r="F54" i="40"/>
  <c r="M54" i="40"/>
  <c r="K54" i="40"/>
  <c r="O54" i="40"/>
  <c r="W56" i="40"/>
  <c r="L13" i="40"/>
  <c r="N13" i="40"/>
  <c r="P13" i="40"/>
  <c r="J13" i="40"/>
  <c r="E13" i="40"/>
  <c r="D13" i="40"/>
  <c r="R13" i="40"/>
  <c r="I49" i="40"/>
  <c r="G49" i="40"/>
  <c r="H49" i="40" s="1"/>
  <c r="W59" i="40"/>
  <c r="G129" i="40"/>
  <c r="H129" i="40" s="1"/>
  <c r="O141" i="40"/>
  <c r="K141" i="40"/>
  <c r="M141" i="40"/>
  <c r="F141" i="40"/>
  <c r="M148" i="40"/>
  <c r="F148" i="40"/>
  <c r="W51" i="40"/>
  <c r="F66" i="40"/>
  <c r="M66" i="40"/>
  <c r="K66" i="40"/>
  <c r="O66" i="40"/>
  <c r="I25" i="40"/>
  <c r="G25" i="40"/>
  <c r="H25" i="40" s="1"/>
  <c r="O104" i="40"/>
  <c r="K104" i="40"/>
  <c r="F104" i="40"/>
  <c r="M104" i="40"/>
  <c r="F93" i="40"/>
  <c r="M93" i="40"/>
  <c r="O93" i="40"/>
  <c r="K93" i="40"/>
  <c r="W120" i="40"/>
  <c r="W153" i="40"/>
  <c r="F122" i="40"/>
  <c r="M122" i="40"/>
  <c r="O122" i="40"/>
  <c r="K122" i="40"/>
  <c r="W144" i="40"/>
  <c r="O61" i="40"/>
  <c r="K61" i="40"/>
  <c r="F61" i="40"/>
  <c r="M61" i="40"/>
  <c r="W80" i="40"/>
  <c r="N15" i="40"/>
  <c r="D15" i="40"/>
  <c r="L15" i="40"/>
  <c r="R15" i="40"/>
  <c r="P15" i="40"/>
  <c r="J15" i="40"/>
  <c r="E15" i="40"/>
  <c r="F101" i="40"/>
  <c r="M101" i="40"/>
  <c r="O101" i="40"/>
  <c r="K101" i="40"/>
  <c r="O156" i="40"/>
  <c r="K156" i="40"/>
  <c r="M156" i="40"/>
  <c r="F156" i="40"/>
  <c r="O119" i="40"/>
  <c r="O117" i="40"/>
  <c r="K117" i="40"/>
  <c r="F117" i="40"/>
  <c r="M117" i="40"/>
  <c r="F170" i="40"/>
  <c r="M170" i="40"/>
  <c r="O170" i="40"/>
  <c r="K170" i="40"/>
  <c r="K163" i="40"/>
  <c r="O96" i="40"/>
  <c r="K96" i="40"/>
  <c r="F96" i="40"/>
  <c r="M96" i="40"/>
  <c r="M143" i="40"/>
  <c r="K143" i="40"/>
  <c r="F143" i="40"/>
  <c r="O143" i="40"/>
  <c r="G142" i="40"/>
  <c r="H142" i="40" s="1"/>
  <c r="I142" i="40"/>
  <c r="F108" i="40"/>
  <c r="O95" i="40"/>
  <c r="K95" i="40"/>
  <c r="M95" i="40"/>
  <c r="F95" i="40"/>
  <c r="I75" i="40"/>
  <c r="G75" i="40"/>
  <c r="H75" i="40" s="1"/>
  <c r="O45" i="40"/>
  <c r="K45" i="40"/>
  <c r="F45" i="40"/>
  <c r="M45" i="40"/>
  <c r="W106" i="40"/>
  <c r="L17" i="40"/>
  <c r="D17" i="40"/>
  <c r="P17" i="40"/>
  <c r="J17" i="40"/>
  <c r="E17" i="40"/>
  <c r="N17" i="40"/>
  <c r="R17" i="40"/>
  <c r="W34" i="40"/>
  <c r="L12" i="40"/>
  <c r="N12" i="40"/>
  <c r="P12" i="40"/>
  <c r="E12" i="40"/>
  <c r="D12" i="40"/>
  <c r="R12" i="40"/>
  <c r="J12" i="40"/>
  <c r="P16" i="40"/>
  <c r="J16" i="40"/>
  <c r="E16" i="40"/>
  <c r="W94" i="40"/>
  <c r="N16" i="40"/>
  <c r="D16" i="40"/>
  <c r="R16" i="40"/>
  <c r="L16" i="40"/>
  <c r="W90" i="40"/>
  <c r="E19" i="40"/>
  <c r="J11" i="40"/>
  <c r="O53" i="40"/>
  <c r="K53" i="40"/>
  <c r="F53" i="40"/>
  <c r="M53" i="40"/>
  <c r="O69" i="40"/>
  <c r="K69" i="40"/>
  <c r="F69" i="40"/>
  <c r="M69" i="40"/>
  <c r="W139" i="40"/>
  <c r="F130" i="40"/>
  <c r="M130" i="40"/>
  <c r="O130" i="40"/>
  <c r="K130" i="40"/>
  <c r="M159" i="40"/>
  <c r="F159" i="40"/>
  <c r="K159" i="40"/>
  <c r="O159" i="40"/>
  <c r="I30" i="40"/>
  <c r="G30" i="40"/>
  <c r="H30" i="40" s="1"/>
  <c r="O72" i="40"/>
  <c r="K72" i="40"/>
  <c r="M72" i="40"/>
  <c r="F72" i="40"/>
  <c r="W78" i="40"/>
  <c r="G133" i="40"/>
  <c r="H133" i="40" s="1"/>
  <c r="I133" i="40"/>
  <c r="F150" i="40"/>
  <c r="F147" i="40"/>
  <c r="M147" i="40"/>
  <c r="O147" i="40"/>
  <c r="K147" i="40"/>
  <c r="G103" i="40"/>
  <c r="H103" i="40" s="1"/>
  <c r="F42" i="40"/>
  <c r="M42" i="40"/>
  <c r="K42" i="40"/>
  <c r="O42" i="40"/>
  <c r="G70" i="40"/>
  <c r="H70" i="40" s="1"/>
  <c r="I70" i="40"/>
  <c r="W109" i="40"/>
  <c r="I113" i="40"/>
  <c r="G149" i="40"/>
  <c r="H149" i="40" s="1"/>
  <c r="I149" i="40"/>
  <c r="W166" i="40"/>
  <c r="I137" i="40"/>
  <c r="G137" i="40"/>
  <c r="H137" i="40" s="1"/>
  <c r="I165" i="40"/>
  <c r="G165" i="40"/>
  <c r="H165" i="40" s="1"/>
  <c r="I65" i="40"/>
  <c r="G65" i="40"/>
  <c r="H65" i="40" s="1"/>
  <c r="I146" i="40"/>
  <c r="G146" i="40"/>
  <c r="H146" i="40" s="1"/>
  <c r="O24" i="40"/>
  <c r="K24" i="40"/>
  <c r="M24" i="40"/>
  <c r="F24" i="40"/>
  <c r="G74" i="40"/>
  <c r="H74" i="40" s="1"/>
  <c r="I74" i="40"/>
  <c r="O112" i="40"/>
  <c r="K112" i="40"/>
  <c r="M112" i="40"/>
  <c r="F112" i="40"/>
  <c r="W123" i="40"/>
  <c r="L19" i="40"/>
  <c r="N19" i="40"/>
  <c r="M135" i="40"/>
  <c r="O135" i="40"/>
  <c r="K135" i="40"/>
  <c r="F135" i="40"/>
  <c r="W155" i="40"/>
  <c r="P11" i="40"/>
  <c r="R11" i="40"/>
  <c r="F38" i="40"/>
  <c r="M38" i="40"/>
  <c r="K38" i="40"/>
  <c r="O38" i="40"/>
  <c r="O48" i="40"/>
  <c r="K48" i="40"/>
  <c r="M48" i="40"/>
  <c r="F48" i="40"/>
  <c r="M73" i="40"/>
  <c r="K73" i="40"/>
  <c r="O73" i="40"/>
  <c r="F73" i="40"/>
  <c r="M102" i="40"/>
  <c r="W161" i="40"/>
  <c r="M98" i="40"/>
  <c r="O98" i="40"/>
  <c r="F98" i="40"/>
  <c r="K98" i="40"/>
  <c r="W128" i="40"/>
  <c r="F50" i="40"/>
  <c r="M50" i="40"/>
  <c r="K50" i="40"/>
  <c r="O50" i="40"/>
  <c r="O37" i="40"/>
  <c r="K37" i="40"/>
  <c r="F37" i="40"/>
  <c r="M37" i="40"/>
  <c r="I62" i="40"/>
  <c r="G62" i="40"/>
  <c r="H62" i="40" s="1"/>
  <c r="I105" i="40"/>
  <c r="G105" i="40"/>
  <c r="H105" i="40" s="1"/>
  <c r="M131" i="40"/>
  <c r="O132" i="40"/>
  <c r="K132" i="40"/>
  <c r="F132" i="40"/>
  <c r="M132" i="40"/>
  <c r="W136" i="40"/>
  <c r="F162" i="40"/>
  <c r="M162" i="40"/>
  <c r="O162" i="40"/>
  <c r="K162" i="40"/>
  <c r="I89" i="40"/>
  <c r="G89" i="40"/>
  <c r="H89" i="40" s="1"/>
  <c r="W91" i="40"/>
  <c r="W125" i="40"/>
  <c r="W86" i="40"/>
  <c r="F118" i="40"/>
  <c r="M118" i="40"/>
  <c r="K118" i="40"/>
  <c r="O118" i="40"/>
  <c r="W82" i="40"/>
  <c r="G154" i="40"/>
  <c r="H154" i="40" s="1"/>
  <c r="I154" i="40"/>
  <c r="I81" i="40"/>
  <c r="G81" i="40"/>
  <c r="H81" i="40" s="1"/>
  <c r="G134" i="40"/>
  <c r="H134" i="40" s="1"/>
  <c r="I134" i="40"/>
  <c r="I97" i="40"/>
  <c r="G97" i="40"/>
  <c r="H97" i="40" s="1"/>
  <c r="I126" i="40"/>
  <c r="G126" i="40"/>
  <c r="H126" i="40" s="1"/>
  <c r="M145" i="40" l="1"/>
  <c r="F43" i="40"/>
  <c r="O63" i="40"/>
  <c r="G33" i="40"/>
  <c r="H33" i="40" s="1"/>
  <c r="M108" i="40"/>
  <c r="M163" i="40"/>
  <c r="M119" i="40"/>
  <c r="M43" i="40"/>
  <c r="K102" i="40"/>
  <c r="F63" i="40"/>
  <c r="K35" i="40"/>
  <c r="F167" i="40"/>
  <c r="G167" i="40" s="1"/>
  <c r="H167" i="40" s="1"/>
  <c r="K39" i="40"/>
  <c r="O148" i="40"/>
  <c r="O107" i="40"/>
  <c r="M158" i="40"/>
  <c r="M83" i="40"/>
  <c r="O102" i="40"/>
  <c r="O150" i="40"/>
  <c r="O127" i="40"/>
  <c r="M167" i="40"/>
  <c r="M39" i="40"/>
  <c r="T11" i="40"/>
  <c r="I164" i="40"/>
  <c r="K43" i="40"/>
  <c r="M63" i="40"/>
  <c r="M150" i="40"/>
  <c r="O108" i="40"/>
  <c r="O163" i="40"/>
  <c r="K167" i="40"/>
  <c r="K119" i="40"/>
  <c r="S15" i="40"/>
  <c r="U15" i="40" s="1"/>
  <c r="O39" i="40"/>
  <c r="F111" i="40"/>
  <c r="G111" i="40" s="1"/>
  <c r="H111" i="40" s="1"/>
  <c r="O47" i="40"/>
  <c r="F145" i="40"/>
  <c r="I145" i="40" s="1"/>
  <c r="F171" i="40"/>
  <c r="G171" i="40" s="1"/>
  <c r="H171" i="40" s="1"/>
  <c r="K145" i="40"/>
  <c r="M35" i="40"/>
  <c r="M127" i="40"/>
  <c r="F131" i="40"/>
  <c r="I131" i="40" s="1"/>
  <c r="F35" i="40"/>
  <c r="I35" i="40" s="1"/>
  <c r="F127" i="40"/>
  <c r="O131" i="40"/>
  <c r="O111" i="40"/>
  <c r="K47" i="40"/>
  <c r="O171" i="40"/>
  <c r="F67" i="40"/>
  <c r="I67" i="40" s="1"/>
  <c r="K111" i="40"/>
  <c r="M47" i="40"/>
  <c r="K171" i="40"/>
  <c r="O67" i="40"/>
  <c r="E9" i="40"/>
  <c r="S18" i="40"/>
  <c r="U18" i="40" s="1"/>
  <c r="I23" i="40"/>
  <c r="G23" i="40"/>
  <c r="H23" i="40" s="1"/>
  <c r="M86" i="40"/>
  <c r="F86" i="40"/>
  <c r="K86" i="40"/>
  <c r="O86" i="40"/>
  <c r="O128" i="40"/>
  <c r="K128" i="40"/>
  <c r="M128" i="40"/>
  <c r="F128" i="40"/>
  <c r="G130" i="40"/>
  <c r="H130" i="40" s="1"/>
  <c r="I130" i="40"/>
  <c r="M90" i="40"/>
  <c r="O90" i="40"/>
  <c r="F90" i="40"/>
  <c r="K90" i="40"/>
  <c r="Q16" i="40"/>
  <c r="V16" i="40"/>
  <c r="M106" i="40"/>
  <c r="K106" i="40"/>
  <c r="F106" i="40"/>
  <c r="O106" i="40"/>
  <c r="I143" i="40"/>
  <c r="G143" i="40"/>
  <c r="H143" i="40" s="1"/>
  <c r="I96" i="40"/>
  <c r="G96" i="40"/>
  <c r="H96" i="40" s="1"/>
  <c r="G117" i="40"/>
  <c r="H117" i="40" s="1"/>
  <c r="I117" i="40"/>
  <c r="I61" i="40"/>
  <c r="G61" i="40"/>
  <c r="H61" i="40" s="1"/>
  <c r="O153" i="40"/>
  <c r="K153" i="40"/>
  <c r="F153" i="40"/>
  <c r="M153" i="40"/>
  <c r="T13" i="40"/>
  <c r="F138" i="40"/>
  <c r="M138" i="40"/>
  <c r="O138" i="40"/>
  <c r="K138" i="40"/>
  <c r="G124" i="40"/>
  <c r="H124" i="40" s="1"/>
  <c r="I124" i="40"/>
  <c r="G85" i="40"/>
  <c r="H85" i="40" s="1"/>
  <c r="I85" i="40"/>
  <c r="I22" i="40"/>
  <c r="G22" i="40"/>
  <c r="H22" i="40" s="1"/>
  <c r="G35" i="40"/>
  <c r="H35" i="40" s="1"/>
  <c r="V12" i="40"/>
  <c r="Q12" i="40"/>
  <c r="V17" i="40"/>
  <c r="Q17" i="40"/>
  <c r="V15" i="40"/>
  <c r="Q15" i="40"/>
  <c r="O120" i="40"/>
  <c r="K120" i="40"/>
  <c r="M120" i="40"/>
  <c r="F120" i="40"/>
  <c r="I93" i="40"/>
  <c r="G93" i="40"/>
  <c r="H93" i="40" s="1"/>
  <c r="G141" i="40"/>
  <c r="H141" i="40" s="1"/>
  <c r="I141" i="40"/>
  <c r="O56" i="40"/>
  <c r="K56" i="40"/>
  <c r="M56" i="40"/>
  <c r="F56" i="40"/>
  <c r="G54" i="40"/>
  <c r="H54" i="40" s="1"/>
  <c r="I54" i="40"/>
  <c r="I114" i="40"/>
  <c r="G114" i="40"/>
  <c r="H114" i="40" s="1"/>
  <c r="I76" i="40"/>
  <c r="G76" i="40"/>
  <c r="H76" i="40" s="1"/>
  <c r="V14" i="40"/>
  <c r="Q14" i="40"/>
  <c r="I83" i="40"/>
  <c r="G83" i="40"/>
  <c r="H83" i="40" s="1"/>
  <c r="I64" i="40"/>
  <c r="G64" i="40"/>
  <c r="H64" i="40" s="1"/>
  <c r="G140" i="40"/>
  <c r="H140" i="40" s="1"/>
  <c r="I140" i="40"/>
  <c r="M82" i="40"/>
  <c r="O82" i="40"/>
  <c r="F82" i="40"/>
  <c r="K82" i="40"/>
  <c r="I118" i="40"/>
  <c r="G118" i="40"/>
  <c r="H118" i="40" s="1"/>
  <c r="I132" i="40"/>
  <c r="G132" i="40"/>
  <c r="H132" i="40" s="1"/>
  <c r="I50" i="40"/>
  <c r="G50" i="40"/>
  <c r="H50" i="40" s="1"/>
  <c r="P9" i="40"/>
  <c r="V11" i="40"/>
  <c r="Q11" i="40"/>
  <c r="M123" i="40"/>
  <c r="K123" i="40"/>
  <c r="F123" i="40"/>
  <c r="O123" i="40"/>
  <c r="I63" i="40"/>
  <c r="G63" i="40"/>
  <c r="H63" i="40" s="1"/>
  <c r="O109" i="40"/>
  <c r="K109" i="40"/>
  <c r="F109" i="40"/>
  <c r="M109" i="40"/>
  <c r="I147" i="40"/>
  <c r="G147" i="40"/>
  <c r="H147" i="40" s="1"/>
  <c r="G150" i="40"/>
  <c r="H150" i="40" s="1"/>
  <c r="I150" i="40"/>
  <c r="I72" i="40"/>
  <c r="G72" i="40"/>
  <c r="H72" i="40" s="1"/>
  <c r="G159" i="40"/>
  <c r="H159" i="40" s="1"/>
  <c r="I159" i="40"/>
  <c r="G69" i="40"/>
  <c r="H69" i="40" s="1"/>
  <c r="I69" i="40"/>
  <c r="I53" i="40"/>
  <c r="G53" i="40"/>
  <c r="H53" i="40" s="1"/>
  <c r="T19" i="40"/>
  <c r="S16" i="40"/>
  <c r="U16" i="40" s="1"/>
  <c r="S12" i="40"/>
  <c r="U12" i="40" s="1"/>
  <c r="T17" i="40"/>
  <c r="G95" i="40"/>
  <c r="H95" i="40" s="1"/>
  <c r="I95" i="40"/>
  <c r="G163" i="40"/>
  <c r="H163" i="40" s="1"/>
  <c r="I163" i="40"/>
  <c r="G119" i="40"/>
  <c r="H119" i="40" s="1"/>
  <c r="I119" i="40"/>
  <c r="G156" i="40"/>
  <c r="H156" i="40" s="1"/>
  <c r="I156" i="40"/>
  <c r="T15" i="40"/>
  <c r="G39" i="40"/>
  <c r="H39" i="40" s="1"/>
  <c r="I39" i="40"/>
  <c r="M144" i="40"/>
  <c r="O144" i="40"/>
  <c r="F144" i="40"/>
  <c r="K144" i="40"/>
  <c r="I122" i="40"/>
  <c r="G122" i="40"/>
  <c r="H122" i="40" s="1"/>
  <c r="G104" i="40"/>
  <c r="H104" i="40" s="1"/>
  <c r="I104" i="40"/>
  <c r="I66" i="40"/>
  <c r="G66" i="40"/>
  <c r="H66" i="40" s="1"/>
  <c r="I148" i="40"/>
  <c r="G148" i="40"/>
  <c r="H148" i="40" s="1"/>
  <c r="M59" i="40"/>
  <c r="K59" i="40"/>
  <c r="O59" i="40"/>
  <c r="F59" i="40"/>
  <c r="S13" i="40"/>
  <c r="U13" i="40" s="1"/>
  <c r="I77" i="40"/>
  <c r="G77" i="40"/>
  <c r="H77" i="40" s="1"/>
  <c r="G88" i="40"/>
  <c r="H88" i="40" s="1"/>
  <c r="I88" i="40"/>
  <c r="L9" i="40"/>
  <c r="I158" i="40"/>
  <c r="G158" i="40"/>
  <c r="H158" i="40" s="1"/>
  <c r="G79" i="40"/>
  <c r="H79" i="40" s="1"/>
  <c r="I79" i="40"/>
  <c r="I31" i="40"/>
  <c r="G31" i="40"/>
  <c r="H31" i="40" s="1"/>
  <c r="T18" i="40"/>
  <c r="I47" i="40"/>
  <c r="G47" i="40"/>
  <c r="H47" i="40" s="1"/>
  <c r="M115" i="40"/>
  <c r="F115" i="40"/>
  <c r="K115" i="40"/>
  <c r="O115" i="40"/>
  <c r="M71" i="40"/>
  <c r="K71" i="40"/>
  <c r="F71" i="40"/>
  <c r="O71" i="40"/>
  <c r="I40" i="40"/>
  <c r="G40" i="40"/>
  <c r="H40" i="40" s="1"/>
  <c r="N9" i="40"/>
  <c r="I160" i="40"/>
  <c r="G160" i="40"/>
  <c r="H160" i="40" s="1"/>
  <c r="I152" i="40"/>
  <c r="G152" i="40"/>
  <c r="H152" i="40" s="1"/>
  <c r="I28" i="40"/>
  <c r="G28" i="40"/>
  <c r="H28" i="40" s="1"/>
  <c r="I44" i="40"/>
  <c r="G44" i="40"/>
  <c r="H44" i="40" s="1"/>
  <c r="I60" i="40"/>
  <c r="G60" i="40"/>
  <c r="H60" i="40" s="1"/>
  <c r="I168" i="40"/>
  <c r="G168" i="40"/>
  <c r="H168" i="40" s="1"/>
  <c r="I36" i="40"/>
  <c r="G36" i="40"/>
  <c r="H36" i="40" s="1"/>
  <c r="I52" i="40"/>
  <c r="G52" i="40"/>
  <c r="H52" i="40" s="1"/>
  <c r="G162" i="40"/>
  <c r="H162" i="40" s="1"/>
  <c r="I162" i="40"/>
  <c r="G102" i="40"/>
  <c r="H102" i="40" s="1"/>
  <c r="I102" i="40"/>
  <c r="M155" i="40"/>
  <c r="K155" i="40"/>
  <c r="O155" i="40"/>
  <c r="F155" i="40"/>
  <c r="G112" i="40"/>
  <c r="H112" i="40" s="1"/>
  <c r="I112" i="40"/>
  <c r="T12" i="40"/>
  <c r="F34" i="40"/>
  <c r="M34" i="40"/>
  <c r="K34" i="40"/>
  <c r="O34" i="40"/>
  <c r="M51" i="40"/>
  <c r="K51" i="40"/>
  <c r="F51" i="40"/>
  <c r="O51" i="40"/>
  <c r="I151" i="40"/>
  <c r="G151" i="40"/>
  <c r="H151" i="40" s="1"/>
  <c r="I107" i="40"/>
  <c r="G107" i="40"/>
  <c r="H107" i="40" s="1"/>
  <c r="I116" i="40"/>
  <c r="G116" i="40"/>
  <c r="H116" i="40" s="1"/>
  <c r="I111" i="40"/>
  <c r="T14" i="40"/>
  <c r="I58" i="40"/>
  <c r="G58" i="40"/>
  <c r="H58" i="40" s="1"/>
  <c r="O125" i="40"/>
  <c r="K125" i="40"/>
  <c r="F125" i="40"/>
  <c r="M125" i="40"/>
  <c r="O136" i="40"/>
  <c r="K136" i="40"/>
  <c r="M136" i="40"/>
  <c r="F136" i="40"/>
  <c r="I37" i="40"/>
  <c r="G37" i="40"/>
  <c r="H37" i="40" s="1"/>
  <c r="O161" i="40"/>
  <c r="K161" i="40"/>
  <c r="F161" i="40"/>
  <c r="M161" i="40"/>
  <c r="I38" i="40"/>
  <c r="G38" i="40"/>
  <c r="H38" i="40" s="1"/>
  <c r="I135" i="40"/>
  <c r="G135" i="40"/>
  <c r="H135" i="40" s="1"/>
  <c r="I42" i="40"/>
  <c r="G42" i="40"/>
  <c r="H42" i="40" s="1"/>
  <c r="M139" i="40"/>
  <c r="K139" i="40"/>
  <c r="F139" i="40"/>
  <c r="O139" i="40"/>
  <c r="M94" i="40"/>
  <c r="F94" i="40"/>
  <c r="K94" i="40"/>
  <c r="O94" i="40"/>
  <c r="G127" i="40"/>
  <c r="H127" i="40" s="1"/>
  <c r="I127" i="40"/>
  <c r="G108" i="40"/>
  <c r="H108" i="40" s="1"/>
  <c r="I108" i="40"/>
  <c r="I167" i="40"/>
  <c r="V19" i="40"/>
  <c r="Q19" i="40"/>
  <c r="G145" i="40"/>
  <c r="H145" i="40" s="1"/>
  <c r="G67" i="40"/>
  <c r="H67" i="40" s="1"/>
  <c r="I68" i="40"/>
  <c r="G68" i="40"/>
  <c r="H68" i="40" s="1"/>
  <c r="D9" i="40"/>
  <c r="O91" i="40"/>
  <c r="K91" i="40"/>
  <c r="M91" i="40"/>
  <c r="F91" i="40"/>
  <c r="G43" i="40"/>
  <c r="H43" i="40" s="1"/>
  <c r="I43" i="40"/>
  <c r="G98" i="40"/>
  <c r="H98" i="40" s="1"/>
  <c r="I98" i="40"/>
  <c r="I73" i="40"/>
  <c r="G73" i="40"/>
  <c r="H73" i="40" s="1"/>
  <c r="G48" i="40"/>
  <c r="H48" i="40" s="1"/>
  <c r="I48" i="40"/>
  <c r="R9" i="40"/>
  <c r="G24" i="40"/>
  <c r="H24" i="40" s="1"/>
  <c r="I24" i="40"/>
  <c r="F166" i="40"/>
  <c r="M166" i="40"/>
  <c r="K166" i="40"/>
  <c r="O166" i="40"/>
  <c r="M78" i="40"/>
  <c r="F78" i="40"/>
  <c r="K78" i="40"/>
  <c r="O78" i="40"/>
  <c r="J9" i="40"/>
  <c r="T16" i="40"/>
  <c r="S17" i="40"/>
  <c r="U17" i="40" s="1"/>
  <c r="I45" i="40"/>
  <c r="G45" i="40"/>
  <c r="H45" i="40" s="1"/>
  <c r="G170" i="40"/>
  <c r="H170" i="40" s="1"/>
  <c r="I170" i="40"/>
  <c r="G101" i="40"/>
  <c r="H101" i="40" s="1"/>
  <c r="I101" i="40"/>
  <c r="O80" i="40"/>
  <c r="K80" i="40"/>
  <c r="F80" i="40"/>
  <c r="M80" i="40"/>
  <c r="V13" i="40"/>
  <c r="Q13" i="40"/>
  <c r="I55" i="40"/>
  <c r="G55" i="40"/>
  <c r="H55" i="40" s="1"/>
  <c r="O99" i="40"/>
  <c r="K99" i="40"/>
  <c r="M99" i="40"/>
  <c r="F99" i="40"/>
  <c r="G32" i="40"/>
  <c r="H32" i="40" s="1"/>
  <c r="I32" i="40"/>
  <c r="M27" i="40"/>
  <c r="O27" i="40"/>
  <c r="F27" i="40"/>
  <c r="K27" i="40"/>
  <c r="G26" i="40"/>
  <c r="H26" i="40" s="1"/>
  <c r="I26" i="40"/>
  <c r="V18" i="40"/>
  <c r="Q18" i="40"/>
  <c r="S14" i="40"/>
  <c r="U14" i="40" s="1"/>
  <c r="O169" i="40"/>
  <c r="K169" i="40"/>
  <c r="F169" i="40"/>
  <c r="M169" i="40"/>
  <c r="I46" i="40"/>
  <c r="G46" i="40"/>
  <c r="H46" i="40" s="1"/>
  <c r="G87" i="40"/>
  <c r="H87" i="40" s="1"/>
  <c r="I87" i="40"/>
  <c r="I29" i="40"/>
  <c r="G29" i="40"/>
  <c r="H29" i="40" s="1"/>
  <c r="S11" i="40"/>
  <c r="U11" i="40" s="1"/>
  <c r="I110" i="40"/>
  <c r="G110" i="40"/>
  <c r="H110" i="40" s="1"/>
  <c r="I21" i="40"/>
  <c r="G21" i="40"/>
  <c r="H21" i="40" s="1"/>
  <c r="I171" i="40" l="1"/>
  <c r="W12" i="40"/>
  <c r="G131" i="40"/>
  <c r="H131" i="40" s="1"/>
  <c r="W11" i="40"/>
  <c r="O11" i="40" s="1"/>
  <c r="W14" i="40"/>
  <c r="O14" i="40" s="1"/>
  <c r="I27" i="40"/>
  <c r="G27" i="40"/>
  <c r="H27" i="40" s="1"/>
  <c r="I51" i="40"/>
  <c r="G51" i="40"/>
  <c r="H51" i="40" s="1"/>
  <c r="G155" i="40"/>
  <c r="H155" i="40" s="1"/>
  <c r="I155" i="40"/>
  <c r="G71" i="40"/>
  <c r="H71" i="40" s="1"/>
  <c r="I71" i="40"/>
  <c r="I59" i="40"/>
  <c r="G59" i="40"/>
  <c r="H59" i="40" s="1"/>
  <c r="I123" i="40"/>
  <c r="G123" i="40"/>
  <c r="H123" i="40" s="1"/>
  <c r="I56" i="40"/>
  <c r="G56" i="40"/>
  <c r="H56" i="40" s="1"/>
  <c r="Q9" i="40"/>
  <c r="V9" i="40"/>
  <c r="G153" i="40"/>
  <c r="H153" i="40" s="1"/>
  <c r="I153" i="40"/>
  <c r="I106" i="40"/>
  <c r="G106" i="40"/>
  <c r="H106" i="40" s="1"/>
  <c r="I80" i="40"/>
  <c r="G80" i="40"/>
  <c r="H80" i="40" s="1"/>
  <c r="I169" i="40"/>
  <c r="G169" i="40"/>
  <c r="H169" i="40" s="1"/>
  <c r="I166" i="40"/>
  <c r="G166" i="40"/>
  <c r="H166" i="40" s="1"/>
  <c r="G91" i="40"/>
  <c r="H91" i="40" s="1"/>
  <c r="I91" i="40"/>
  <c r="S9" i="40"/>
  <c r="U9" i="40" s="1"/>
  <c r="G139" i="40"/>
  <c r="H139" i="40" s="1"/>
  <c r="I139" i="40"/>
  <c r="G125" i="40"/>
  <c r="H125" i="40" s="1"/>
  <c r="I125" i="40"/>
  <c r="W15" i="40"/>
  <c r="W19" i="40"/>
  <c r="G82" i="40"/>
  <c r="H82" i="40" s="1"/>
  <c r="I82" i="40"/>
  <c r="G90" i="40"/>
  <c r="H90" i="40" s="1"/>
  <c r="I90" i="40"/>
  <c r="G94" i="40"/>
  <c r="H94" i="40" s="1"/>
  <c r="I94" i="40"/>
  <c r="O12" i="40"/>
  <c r="K12" i="40"/>
  <c r="M12" i="40"/>
  <c r="F12" i="40"/>
  <c r="I120" i="40"/>
  <c r="G120" i="40"/>
  <c r="H120" i="40" s="1"/>
  <c r="I138" i="40"/>
  <c r="G138" i="40"/>
  <c r="H138" i="40" s="1"/>
  <c r="G128" i="40"/>
  <c r="H128" i="40" s="1"/>
  <c r="I128" i="40"/>
  <c r="G99" i="40"/>
  <c r="H99" i="40" s="1"/>
  <c r="I99" i="40"/>
  <c r="W16" i="40"/>
  <c r="I161" i="40"/>
  <c r="G161" i="40"/>
  <c r="H161" i="40" s="1"/>
  <c r="I115" i="40"/>
  <c r="G115" i="40"/>
  <c r="H115" i="40" s="1"/>
  <c r="I144" i="40"/>
  <c r="G144" i="40"/>
  <c r="H144" i="40" s="1"/>
  <c r="I78" i="40"/>
  <c r="G78" i="40"/>
  <c r="H78" i="40" s="1"/>
  <c r="G136" i="40"/>
  <c r="H136" i="40" s="1"/>
  <c r="I136" i="40"/>
  <c r="I34" i="40"/>
  <c r="G34" i="40"/>
  <c r="H34" i="40" s="1"/>
  <c r="W18" i="40"/>
  <c r="W17" i="40"/>
  <c r="G109" i="40"/>
  <c r="H109" i="40" s="1"/>
  <c r="I109" i="40"/>
  <c r="W13" i="40"/>
  <c r="I86" i="40"/>
  <c r="G86" i="40"/>
  <c r="H86" i="40" s="1"/>
  <c r="T9" i="40"/>
  <c r="K14" i="40" l="1"/>
  <c r="F14" i="40"/>
  <c r="I14" i="40" s="1"/>
  <c r="M14" i="40"/>
  <c r="M11" i="40"/>
  <c r="F11" i="40"/>
  <c r="I11" i="40" s="1"/>
  <c r="K11" i="40"/>
  <c r="O17" i="40"/>
  <c r="K17" i="40"/>
  <c r="F17" i="40"/>
  <c r="M17" i="40"/>
  <c r="O13" i="40"/>
  <c r="K13" i="40"/>
  <c r="F13" i="40"/>
  <c r="M13" i="40"/>
  <c r="W9" i="40"/>
  <c r="O16" i="40"/>
  <c r="K16" i="40"/>
  <c r="M16" i="40"/>
  <c r="F16" i="40"/>
  <c r="O15" i="40"/>
  <c r="K15" i="40"/>
  <c r="M15" i="40"/>
  <c r="F15" i="40"/>
  <c r="O18" i="40"/>
  <c r="K18" i="40"/>
  <c r="M18" i="40"/>
  <c r="F18" i="40"/>
  <c r="O19" i="40"/>
  <c r="K19" i="40"/>
  <c r="F19" i="40"/>
  <c r="M19" i="40"/>
  <c r="G11" i="40"/>
  <c r="H11" i="40" s="1"/>
  <c r="G12" i="40"/>
  <c r="H12" i="40" s="1"/>
  <c r="I12" i="40"/>
  <c r="G14" i="40" l="1"/>
  <c r="H14" i="40" s="1"/>
  <c r="I18" i="40"/>
  <c r="G18" i="40"/>
  <c r="H18" i="40" s="1"/>
  <c r="I17" i="40"/>
  <c r="G17" i="40"/>
  <c r="H17" i="40" s="1"/>
  <c r="I19" i="40"/>
  <c r="G19" i="40"/>
  <c r="H19" i="40" s="1"/>
  <c r="I13" i="40"/>
  <c r="G13" i="40"/>
  <c r="H13" i="40" s="1"/>
  <c r="I15" i="40"/>
  <c r="G15" i="40"/>
  <c r="H15" i="40" s="1"/>
  <c r="G16" i="40"/>
  <c r="H16" i="40" s="1"/>
  <c r="I16" i="40"/>
  <c r="O9" i="40"/>
  <c r="M9" i="40"/>
  <c r="K9" i="40"/>
  <c r="F9" i="40"/>
  <c r="I9" i="40" l="1"/>
  <c r="G9" i="40"/>
  <c r="H9" i="40" s="1"/>
</calcChain>
</file>

<file path=xl/sharedStrings.xml><?xml version="1.0" encoding="utf-8"?>
<sst xmlns="http://schemas.openxmlformats.org/spreadsheetml/2006/main" count="3961" uniqueCount="406">
  <si>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</si>
  <si>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</si>
  <si>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</si>
  <si>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</si>
  <si>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</si>
  <si>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</si>
  <si>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</si>
  <si>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</si>
  <si>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</si>
  <si>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</si>
  <si>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</si>
  <si>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</si>
  <si>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</si>
  <si>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</si>
  <si>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</si>
  <si>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</si>
  <si>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</si>
  <si>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</si>
  <si>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</si>
  <si>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</si>
  <si>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</si>
  <si>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</si>
  <si>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</si>
  <si>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</si>
  <si>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</si>
  <si>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</si>
  <si>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</si>
  <si>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</si>
  <si>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</si>
  <si>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</si>
  <si>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</si>
  <si>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</si>
  <si>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</si>
  <si>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</si>
  <si>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</si>
  <si>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</si>
  <si>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</si>
  <si>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</si>
  <si>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</si>
  <si>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</si>
  <si>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</si>
  <si>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</si>
  <si>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</si>
  <si>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</si>
  <si>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</si>
  <si>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</si>
  <si>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</si>
  <si>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</si>
  <si>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</si>
  <si>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</si>
  <si>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</si>
  <si>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</si>
  <si>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</si>
  <si>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</si>
  <si>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</si>
  <si>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</si>
  <si>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</si>
  <si>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</si>
  <si>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</si>
  <si>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</si>
  <si>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</si>
  <si>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</si>
  <si>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</si>
  <si>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</si>
  <si>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</si>
  <si>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</si>
  <si>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</si>
  <si>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</si>
  <si>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</si>
  <si>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</si>
  <si>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</si>
  <si>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</si>
  <si>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</si>
  <si>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</si>
  <si>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</si>
  <si>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</si>
  <si>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</si>
  <si>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</si>
  <si>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</si>
  <si>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</si>
  <si>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</si>
  <si>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</si>
  <si>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</si>
  <si>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</si>
  <si>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</si>
  <si>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</si>
  <si>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</si>
  <si>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</si>
  <si>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</si>
  <si>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</si>
  <si>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</si>
  <si>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</si>
  <si>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</si>
  <si>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</si>
  <si>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</si>
  <si>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</si>
  <si>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</si>
  <si>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</si>
  <si>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</si>
  <si>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</si>
  <si>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</si>
  <si>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</si>
  <si>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</si>
  <si>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</si>
  <si>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</si>
  <si>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</si>
  <si>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</si>
  <si>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</si>
  <si>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</si>
  <si>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</si>
  <si>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</si>
  <si>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</si>
  <si>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</si>
  <si>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</si>
  <si>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</si>
  <si>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</si>
  <si>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Cornwall</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</si>
  <si>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</si>
  <si>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</si>
  <si>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</si>
  <si>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</si>
  <si>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</si>
  <si>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</si>
  <si>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</si>
  <si>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</si>
  <si>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</si>
  <si>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</si>
  <si>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</si>
  <si>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</si>
  <si>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</si>
  <si>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</si>
  <si>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</si>
  <si>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</si>
  <si>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</si>
  <si>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</si>
  <si>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</si>
  <si>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</si>
  <si>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</si>
  <si>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</si>
  <si>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Isles of Scilly</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</si>
  <si>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</si>
  <si>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</si>
  <si>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</si>
  <si>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</si>
  <si>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</si>
  <si>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</si>
  <si>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</si>
  <si>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</si>
  <si>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</si>
  <si>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</si>
  <si>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</si>
  <si>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</si>
  <si>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</si>
  <si>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</si>
  <si>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</si>
  <si>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</si>
  <si>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</si>
  <si>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</si>
  <si>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</si>
  <si>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</si>
  <si>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</si>
  <si>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</si>
  <si>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</si>
  <si>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</si>
  <si>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</si>
  <si>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</si>
  <si>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</si>
  <si>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</si>
  <si>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</si>
  <si>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</si>
  <si>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</si>
  <si>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</si>
  <si>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</si>
  <si>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</si>
  <si>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</si>
  <si>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</si>
  <si>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</si>
  <si>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</si>
  <si>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</si>
  <si>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</si>
  <si>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</si>
  <si>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</si>
  <si>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</si>
  <si>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2015/16 Quarter 1</t>
  </si>
  <si>
    <t>2015/16 Quarter 2</t>
  </si>
  <si>
    <t>Headline statistics</t>
  </si>
  <si>
    <t>Crown Copyright © 2016</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</si>
  <si>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</si>
  <si>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</si>
  <si>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</si>
  <si>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</si>
  <si>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</si>
  <si>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Helene Brechin or Kate Thurland</t>
  </si>
  <si>
    <t>Further Information</t>
  </si>
  <si>
    <t>https://www.gov.uk/government/statistics/breastfeeding-at-6-to-8-weeks-after-birth-2015-to-2016-quarterly-data</t>
  </si>
  <si>
    <t>www.chimat.org.uk/transfer</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</si>
  <si>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</si>
  <si>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</si>
  <si>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</si>
  <si>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</si>
  <si>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</si>
  <si>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</si>
  <si>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</si>
  <si>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Area</t>
  </si>
  <si>
    <t>C8ii Infants totally or partially breastfed</t>
  </si>
  <si>
    <t>C8ii Number of infants due a 6-8 week review</t>
  </si>
  <si>
    <t xml:space="preserve">Note: This publication should be read in conjunction with the Statistical Commentary </t>
  </si>
  <si>
    <t>Any figures relating to previous quarters are 'refreshed' figures provided in the latest reporting quarter, as local authorities have the opportunity to re-submit data for previous quarters.</t>
  </si>
  <si>
    <t>2015/16 Quarter 3</t>
  </si>
  <si>
    <t>2015/16 Quarter 3 (April 2016 release)</t>
  </si>
  <si>
    <t>2015/16 Quarter 1 (April 2016 release)</t>
  </si>
  <si>
    <t>2015/16 Quarter 2 (April 2016 release)</t>
  </si>
  <si>
    <t>England   (aggregate value of local authorities passing Stage 1 validation)</t>
  </si>
  <si>
    <t>-</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</si>
  <si>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</si>
  <si>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</si>
  <si>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</si>
  <si>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</si>
  <si>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</si>
  <si>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</si>
  <si>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</si>
  <si>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</si>
  <si>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</si>
  <si>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</si>
  <si>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</si>
  <si>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</si>
  <si>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</si>
  <si>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</si>
  <si>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</si>
  <si>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</si>
  <si>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</si>
  <si>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</si>
  <si>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</si>
  <si>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</si>
  <si>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</si>
  <si>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</si>
  <si>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</si>
  <si>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</si>
  <si>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</si>
  <si>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</si>
  <si>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</si>
  <si>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</si>
  <si>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</si>
  <si>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</si>
  <si>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</si>
  <si>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</si>
  <si>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</si>
  <si>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</si>
  <si>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</si>
  <si>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</si>
  <si>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</si>
  <si>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</si>
  <si>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</si>
  <si>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</si>
  <si>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</si>
  <si>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</si>
  <si>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</si>
  <si>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</si>
  <si>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</si>
  <si>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</si>
  <si>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</si>
  <si>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</si>
  <si>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</si>
  <si>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</si>
  <si>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</si>
  <si>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</si>
  <si>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</si>
  <si>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</si>
  <si>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</si>
  <si>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</si>
  <si>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</si>
  <si>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</si>
  <si>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</si>
  <si>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</si>
  <si>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</si>
  <si>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</si>
  <si>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</si>
  <si>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</si>
  <si>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</si>
  <si>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</si>
  <si>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</si>
  <si>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</si>
  <si>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</si>
  <si>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</si>
  <si>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</si>
  <si>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</si>
  <si>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</si>
  <si>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</si>
  <si>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</si>
  <si>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</si>
  <si>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</si>
  <si>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</si>
  <si>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</si>
  <si>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</si>
  <si>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</si>
  <si>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</si>
  <si>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</si>
  <si>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</si>
  <si>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</si>
  <si>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</si>
  <si>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</si>
  <si>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</si>
  <si>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</si>
  <si>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</si>
  <si>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</si>
  <si>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</si>
  <si>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</si>
  <si>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</si>
  <si>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</si>
  <si>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</si>
  <si>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</si>
  <si>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</si>
  <si>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</si>
  <si>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</si>
  <si>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</si>
  <si>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</si>
  <si>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</si>
  <si>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</si>
  <si>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</si>
  <si>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</si>
  <si>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</si>
  <si>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</si>
  <si>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</si>
  <si>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</si>
  <si>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</si>
  <si>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</si>
  <si>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</si>
  <si>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</si>
  <si>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</si>
  <si>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</si>
  <si>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</si>
  <si>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</si>
  <si>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</si>
  <si>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</si>
  <si>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</si>
  <si>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</si>
  <si>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</si>
  <si>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</si>
  <si>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</si>
  <si>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</si>
  <si>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</si>
  <si>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</si>
  <si>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</si>
  <si>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</si>
  <si>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</si>
  <si>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</si>
  <si>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</si>
  <si>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</si>
  <si>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</si>
  <si>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</si>
  <si>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</si>
  <si>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</si>
  <si>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</si>
  <si>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</si>
  <si>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</si>
  <si>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</si>
  <si>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</si>
  <si>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</si>
  <si>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</si>
  <si>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</si>
  <si>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</si>
  <si>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</si>
  <si>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</si>
  <si>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</si>
  <si>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</si>
  <si>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</si>
  <si>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</si>
  <si>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</si>
  <si>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</si>
  <si>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</si>
  <si>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</si>
  <si>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</si>
  <si>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</si>
  <si>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</si>
  <si>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</si>
  <si>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Hackney and City of London made a joint submission</t>
  </si>
  <si>
    <t>Communications Officer</t>
  </si>
  <si>
    <t>Telephone: 020 368 20132</t>
  </si>
  <si>
    <t>naomi.ramage@phe.gov.uk</t>
  </si>
  <si>
    <t>Naomi Ramage</t>
  </si>
  <si>
    <t>Q1</t>
  </si>
  <si>
    <t>Q2</t>
  </si>
  <si>
    <t>Q3</t>
  </si>
  <si>
    <t>Q4</t>
  </si>
  <si>
    <t>Local Authority</t>
  </si>
  <si>
    <t>Hackney and City of London</t>
  </si>
  <si>
    <t>Passed all validation</t>
  </si>
  <si>
    <t>Total</t>
  </si>
  <si>
    <t>2015/16</t>
  </si>
  <si>
    <t>England   (aggregate value of all local authorities passing Stage 1 validation)</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</si>
  <si>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</si>
  <si>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</si>
  <si>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</si>
  <si>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</si>
  <si>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</si>
  <si>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</si>
  <si>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</si>
  <si>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</si>
  <si>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</si>
  <si>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</si>
  <si>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</si>
  <si>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</si>
  <si>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</si>
  <si>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</si>
  <si>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 xml:space="preserve">2015/16 Quarter 3 and previous quarter(s) refreshed </t>
  </si>
  <si>
    <t>(April 2016 release)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</si>
</sst>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6"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u/>
      <sz val="11"/>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FF"/>
        <bgColor rgb="FF000000"/>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788">
    <xf numFmtId="0" fontId="0" fillId="0" borderId="0"/>
    <xf numFmtId="9" fontId="6" fillId="0" borderId="0" applyFont="0" applyFill="0" applyBorder="0" applyAlignment="0" applyProtection="0"/>
    <xf numFmtId="0" fontId="7" fillId="0" borderId="0"/>
    <xf numFmtId="0" fontId="8" fillId="0" borderId="0"/>
    <xf numFmtId="0" fontId="6" fillId="0" borderId="0"/>
    <xf numFmtId="0" fontId="9" fillId="0" borderId="0"/>
    <xf numFmtId="0" fontId="10" fillId="0" borderId="0" applyNumberFormat="0" applyFill="0" applyBorder="0" applyAlignment="0" applyProtection="0">
      <alignment vertical="top"/>
      <protection locked="0"/>
    </xf>
    <xf numFmtId="43" fontId="8" fillId="0" borderId="0" applyFont="0" applyFill="0" applyBorder="0" applyAlignment="0" applyProtection="0"/>
    <xf numFmtId="0" fontId="11" fillId="0" borderId="0" applyNumberFormat="0" applyFill="0" applyBorder="0" applyAlignment="0" applyProtection="0"/>
    <xf numFmtId="0" fontId="8" fillId="0" borderId="0"/>
    <xf numFmtId="0" fontId="5" fillId="0" borderId="0"/>
    <xf numFmtId="0" fontId="5" fillId="0" borderId="0"/>
    <xf numFmtId="0" fontId="8" fillId="0" borderId="0"/>
    <xf numFmtId="0" fontId="6"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8" fillId="0" borderId="0"/>
    <xf numFmtId="0" fontId="8"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3"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14" fillId="0" borderId="0"/>
    <xf numFmtId="0" fontId="21"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3"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3" borderId="18" applyNumberFormat="0" applyFont="0" applyAlignment="0" applyProtection="0"/>
    <xf numFmtId="0" fontId="8" fillId="3" borderId="1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268">
    <xf numFmtId="0" fontId="0" fillId="0" borderId="0" xfId="0"/>
    <xf numFmtId="0" fontId="13" fillId="0" borderId="0" xfId="0" applyFont="1"/>
    <xf numFmtId="164" fontId="8" fillId="0" borderId="3" xfId="1" applyNumberFormat="1" applyFont="1" applyFill="1" applyBorder="1" applyAlignment="1">
      <alignment horizontal="right" vertical="center" wrapText="1"/>
    </xf>
    <xf numFmtId="0" fontId="13" fillId="0" borderId="0" xfId="0" applyFont="1" applyBorder="1"/>
    <xf numFmtId="164" fontId="8" fillId="0" borderId="0" xfId="1" applyNumberFormat="1" applyFont="1" applyFill="1" applyBorder="1" applyAlignment="1">
      <alignment horizontal="right" vertical="center" wrapText="1"/>
    </xf>
    <xf numFmtId="0" fontId="16" fillId="0" borderId="0" xfId="0" applyFont="1"/>
    <xf numFmtId="0" fontId="17" fillId="0" borderId="0" xfId="0" applyFont="1"/>
    <xf numFmtId="0" fontId="18" fillId="0" borderId="0" xfId="0" applyFont="1"/>
    <xf numFmtId="0" fontId="13" fillId="0" borderId="5" xfId="0" applyFont="1" applyBorder="1"/>
    <xf numFmtId="0" fontId="13" fillId="4" borderId="0" xfId="0" applyFont="1" applyFill="1"/>
    <xf numFmtId="0" fontId="19" fillId="0" borderId="0" xfId="0" applyFont="1"/>
    <xf numFmtId="165" fontId="8" fillId="0" borderId="17" xfId="76" applyNumberFormat="1" applyFont="1" applyFill="1" applyBorder="1" applyAlignment="1">
      <alignment horizontal="right" vertical="center" wrapText="1"/>
    </xf>
    <xf numFmtId="165" fontId="8" fillId="0" borderId="12" xfId="76" applyNumberFormat="1" applyFont="1" applyFill="1" applyBorder="1" applyAlignment="1">
      <alignment horizontal="right" vertical="center" wrapText="1"/>
    </xf>
    <xf numFmtId="164" fontId="8" fillId="0" borderId="14" xfId="1" applyNumberFormat="1" applyFont="1" applyFill="1" applyBorder="1" applyAlignment="1">
      <alignment horizontal="right" vertical="center" wrapText="1"/>
    </xf>
    <xf numFmtId="165" fontId="8" fillId="0" borderId="13" xfId="76" applyNumberFormat="1" applyFont="1" applyFill="1" applyBorder="1" applyAlignment="1">
      <alignment horizontal="right" vertical="center" wrapText="1"/>
    </xf>
    <xf numFmtId="165" fontId="8" fillId="0" borderId="0" xfId="76" applyNumberFormat="1" applyFont="1" applyFill="1" applyBorder="1" applyAlignment="1">
      <alignment vertical="top" wrapText="1"/>
    </xf>
    <xf numFmtId="165" fontId="8" fillId="0" borderId="15" xfId="76" applyNumberFormat="1" applyFont="1" applyFill="1" applyBorder="1" applyAlignment="1">
      <alignment horizontal="right" vertical="top" wrapText="1"/>
    </xf>
    <xf numFmtId="165" fontId="8" fillId="0" borderId="6" xfId="76" applyNumberFormat="1" applyFont="1" applyFill="1" applyBorder="1" applyAlignment="1">
      <alignment horizontal="right" vertical="top" wrapText="1"/>
    </xf>
    <xf numFmtId="164" fontId="8" fillId="0" borderId="8" xfId="1" applyNumberFormat="1" applyFont="1" applyFill="1" applyBorder="1" applyAlignment="1">
      <alignment horizontal="right" vertical="top" wrapText="1"/>
    </xf>
    <xf numFmtId="164" fontId="8" fillId="0" borderId="8" xfId="1" applyNumberFormat="1" applyFont="1" applyFill="1" applyBorder="1" applyAlignment="1">
      <alignment horizontal="right" vertical="center" wrapText="1"/>
    </xf>
    <xf numFmtId="165" fontId="8" fillId="0" borderId="7" xfId="76" applyNumberFormat="1" applyFont="1" applyFill="1" applyBorder="1" applyAlignment="1">
      <alignment horizontal="right" vertical="top" wrapText="1"/>
    </xf>
    <xf numFmtId="164" fontId="8" fillId="0" borderId="7" xfId="1" applyNumberFormat="1" applyFont="1" applyFill="1" applyBorder="1" applyAlignment="1">
      <alignment horizontal="right" vertical="center" wrapText="1"/>
    </xf>
    <xf numFmtId="165" fontId="8" fillId="0" borderId="2" xfId="76" applyNumberFormat="1" applyFont="1" applyFill="1" applyBorder="1" applyAlignment="1">
      <alignment horizontal="right" vertical="top" wrapText="1"/>
    </xf>
    <xf numFmtId="165" fontId="8" fillId="0" borderId="4" xfId="76" applyNumberFormat="1" applyFont="1" applyFill="1" applyBorder="1" applyAlignment="1">
      <alignment horizontal="right" vertical="top" wrapText="1"/>
    </xf>
    <xf numFmtId="164" fontId="8" fillId="0" borderId="3" xfId="1" applyNumberFormat="1" applyFont="1" applyFill="1" applyBorder="1" applyAlignment="1">
      <alignment horizontal="right" vertical="top" wrapText="1"/>
    </xf>
    <xf numFmtId="165" fontId="8" fillId="0" borderId="0" xfId="76" applyNumberFormat="1" applyFont="1" applyFill="1" applyBorder="1" applyAlignment="1">
      <alignment horizontal="right" vertical="top" wrapText="1"/>
    </xf>
    <xf numFmtId="165" fontId="8" fillId="0" borderId="16" xfId="76" applyNumberFormat="1" applyFont="1" applyFill="1" applyBorder="1" applyAlignment="1">
      <alignment horizontal="right" vertical="top" wrapText="1"/>
    </xf>
    <xf numFmtId="165" fontId="8" fillId="0" borderId="9" xfId="76" applyNumberFormat="1" applyFont="1" applyFill="1" applyBorder="1" applyAlignment="1">
      <alignment horizontal="right" vertical="top" wrapText="1"/>
    </xf>
    <xf numFmtId="164" fontId="8" fillId="0" borderId="11" xfId="1" applyNumberFormat="1" applyFont="1" applyFill="1" applyBorder="1" applyAlignment="1">
      <alignment horizontal="right" vertical="top" wrapText="1"/>
    </xf>
    <xf numFmtId="164" fontId="8" fillId="0" borderId="11" xfId="1" applyNumberFormat="1" applyFont="1" applyFill="1" applyBorder="1" applyAlignment="1">
      <alignment horizontal="right" vertical="center" wrapText="1"/>
    </xf>
    <xf numFmtId="165" fontId="8" fillId="0" borderId="10" xfId="76" applyNumberFormat="1" applyFont="1" applyFill="1" applyBorder="1" applyAlignment="1">
      <alignment horizontal="right" vertical="top" wrapText="1"/>
    </xf>
    <xf numFmtId="164" fontId="8" fillId="0" borderId="10" xfId="1" applyNumberFormat="1" applyFont="1" applyFill="1" applyBorder="1" applyAlignment="1">
      <alignment horizontal="right" vertical="center" wrapText="1"/>
    </xf>
    <xf numFmtId="166" fontId="8" fillId="0" borderId="6" xfId="76" applyNumberFormat="1" applyFont="1" applyFill="1" applyBorder="1" applyAlignment="1">
      <alignment horizontal="right" vertical="top" wrapText="1"/>
    </xf>
    <xf numFmtId="3" fontId="8" fillId="0" borderId="4" xfId="76" applyNumberFormat="1" applyFont="1" applyFill="1" applyBorder="1" applyAlignment="1">
      <alignment horizontal="right" vertical="top" wrapText="1"/>
    </xf>
    <xf numFmtId="166" fontId="8" fillId="0" borderId="4" xfId="76" applyNumberFormat="1" applyFont="1" applyFill="1" applyBorder="1" applyAlignment="1">
      <alignment horizontal="right" vertical="top" wrapText="1"/>
    </xf>
    <xf numFmtId="2" fontId="8" fillId="0" borderId="3" xfId="1" applyNumberFormat="1" applyFont="1" applyFill="1" applyBorder="1" applyAlignment="1">
      <alignment horizontal="right" vertical="center" wrapText="1"/>
    </xf>
    <xf numFmtId="3" fontId="8" fillId="0" borderId="9" xfId="76" applyNumberFormat="1" applyFont="1" applyFill="1" applyBorder="1" applyAlignment="1">
      <alignment horizontal="right" vertical="top" wrapText="1"/>
    </xf>
    <xf numFmtId="166" fontId="8" fillId="0" borderId="9" xfId="76" applyNumberFormat="1" applyFont="1" applyFill="1" applyBorder="1" applyAlignment="1">
      <alignment horizontal="right" vertical="top" wrapText="1"/>
    </xf>
    <xf numFmtId="0" fontId="16" fillId="0" borderId="0" xfId="14" applyFont="1" applyBorder="1" applyAlignment="1">
      <alignment horizontal="left"/>
    </xf>
    <xf numFmtId="0" fontId="20" fillId="0" borderId="0" xfId="124" applyFont="1"/>
    <xf numFmtId="0" fontId="16" fillId="0" borderId="0" xfId="124" applyFont="1"/>
    <xf numFmtId="0" fontId="13" fillId="0" borderId="0" xfId="124" applyFont="1" applyAlignment="1">
      <alignment horizontal="center" wrapText="1"/>
    </xf>
    <xf numFmtId="0" fontId="13" fillId="0" borderId="0" xfId="124" applyFont="1" applyAlignment="1">
      <alignment horizontal="right"/>
    </xf>
    <xf numFmtId="0" fontId="8" fillId="0" borderId="0" xfId="124" applyFont="1" applyAlignment="1">
      <alignment vertical="top" wrapText="1"/>
    </xf>
    <xf numFmtId="0" fontId="8" fillId="0" borderId="0" xfId="124" applyFont="1" applyBorder="1" applyAlignment="1">
      <alignment wrapText="1"/>
    </xf>
    <xf numFmtId="0" fontId="8" fillId="0" borderId="16" xfId="124" applyFont="1" applyFill="1" applyBorder="1" applyAlignment="1">
      <alignment horizontal="center" wrapText="1"/>
    </xf>
    <xf numFmtId="0" fontId="8" fillId="0" borderId="9" xfId="124" applyFont="1" applyFill="1" applyBorder="1" applyAlignment="1">
      <alignment horizontal="right" wrapText="1"/>
    </xf>
    <xf numFmtId="0" fontId="8" fillId="0" borderId="11" xfId="124" applyFont="1" applyFill="1" applyBorder="1" applyAlignment="1">
      <alignment horizontal="right" wrapText="1"/>
    </xf>
    <xf numFmtId="0" fontId="8" fillId="0" borderId="10" xfId="124" applyFont="1" applyFill="1" applyBorder="1" applyAlignment="1">
      <alignment horizontal="right" wrapText="1"/>
    </xf>
    <xf numFmtId="0" fontId="8" fillId="0" borderId="13" xfId="124" applyFont="1" applyFill="1" applyBorder="1" applyAlignment="1">
      <alignment vertical="center" wrapText="1"/>
    </xf>
    <xf numFmtId="164" fontId="8" fillId="0" borderId="12" xfId="124" applyNumberFormat="1" applyFont="1" applyFill="1" applyBorder="1" applyAlignment="1">
      <alignment horizontal="right" vertical="center" wrapText="1"/>
    </xf>
    <xf numFmtId="164" fontId="8" fillId="0" borderId="13" xfId="124" quotePrefix="1" applyNumberFormat="1" applyFont="1" applyFill="1" applyBorder="1" applyAlignment="1">
      <alignment horizontal="center" vertical="center" wrapText="1"/>
    </xf>
    <xf numFmtId="0" fontId="8" fillId="0" borderId="0" xfId="124" applyFont="1" applyFill="1" applyAlignment="1">
      <alignment vertical="center" wrapText="1"/>
    </xf>
    <xf numFmtId="0" fontId="8" fillId="2" borderId="0" xfId="124" applyFont="1" applyFill="1" applyAlignment="1">
      <alignment vertical="center" wrapText="1"/>
    </xf>
    <xf numFmtId="164" fontId="8" fillId="0" borderId="0" xfId="124" applyNumberFormat="1" applyFont="1" applyFill="1" applyBorder="1" applyAlignment="1">
      <alignment horizontal="center" vertical="top" wrapText="1"/>
    </xf>
    <xf numFmtId="0" fontId="8" fillId="0" borderId="6" xfId="124" applyFont="1" applyFill="1" applyBorder="1" applyAlignment="1">
      <alignment vertical="top"/>
    </xf>
    <xf numFmtId="0" fontId="8" fillId="0" borderId="7" xfId="124" applyFont="1" applyFill="1" applyBorder="1" applyAlignment="1">
      <alignment vertical="top" wrapText="1"/>
    </xf>
    <xf numFmtId="0" fontId="8" fillId="0" borderId="7" xfId="124" applyFont="1" applyFill="1" applyBorder="1" applyAlignment="1">
      <alignment vertical="top"/>
    </xf>
    <xf numFmtId="164" fontId="8" fillId="0" borderId="6" xfId="124" applyNumberFormat="1" applyFont="1" applyFill="1" applyBorder="1" applyAlignment="1">
      <alignment horizontal="right" vertical="top" wrapText="1"/>
    </xf>
    <xf numFmtId="164" fontId="8" fillId="0" borderId="7" xfId="124" applyNumberFormat="1" applyFont="1" applyFill="1" applyBorder="1" applyAlignment="1">
      <alignment horizontal="center" vertical="top" wrapText="1"/>
    </xf>
    <xf numFmtId="0" fontId="8" fillId="0" borderId="0" xfId="124" applyFont="1" applyFill="1" applyAlignment="1">
      <alignment vertical="top" wrapText="1"/>
    </xf>
    <xf numFmtId="0" fontId="8" fillId="2" borderId="0" xfId="124" applyFont="1" applyFill="1" applyAlignment="1">
      <alignment vertical="top" wrapText="1"/>
    </xf>
    <xf numFmtId="0" fontId="8" fillId="0" borderId="4" xfId="124" applyFont="1" applyFill="1" applyBorder="1" applyAlignment="1">
      <alignment vertical="top"/>
    </xf>
    <xf numFmtId="0" fontId="8" fillId="0" borderId="0" xfId="124" applyFont="1" applyFill="1" applyBorder="1" applyAlignment="1">
      <alignment vertical="top"/>
    </xf>
    <xf numFmtId="164" fontId="8" fillId="0" borderId="4" xfId="124" applyNumberFormat="1" applyFont="1" applyFill="1" applyBorder="1" applyAlignment="1">
      <alignment horizontal="right" vertical="top" wrapText="1"/>
    </xf>
    <xf numFmtId="0" fontId="8" fillId="0" borderId="9" xfId="124" applyFont="1" applyFill="1" applyBorder="1" applyAlignment="1">
      <alignment vertical="top"/>
    </xf>
    <xf numFmtId="0" fontId="8" fillId="0" borderId="10" xfId="124" applyFont="1" applyFill="1" applyBorder="1" applyAlignment="1">
      <alignment vertical="top" wrapText="1"/>
    </xf>
    <xf numFmtId="0" fontId="8" fillId="0" borderId="10" xfId="124" applyFont="1" applyFill="1" applyBorder="1" applyAlignment="1">
      <alignment vertical="top"/>
    </xf>
    <xf numFmtId="164" fontId="8" fillId="0" borderId="9" xfId="124" applyNumberFormat="1" applyFont="1" applyFill="1" applyBorder="1" applyAlignment="1">
      <alignment horizontal="right" vertical="top" wrapText="1"/>
    </xf>
    <xf numFmtId="164" fontId="8" fillId="0" borderId="10" xfId="124" applyNumberFormat="1" applyFont="1" applyFill="1" applyBorder="1" applyAlignment="1">
      <alignment horizontal="center" vertical="top" wrapText="1"/>
    </xf>
    <xf numFmtId="0" fontId="8" fillId="0" borderId="6" xfId="124" applyFont="1" applyFill="1" applyBorder="1" applyAlignment="1">
      <alignment vertical="top" wrapText="1"/>
    </xf>
    <xf numFmtId="164" fontId="8" fillId="0" borderId="7" xfId="124" applyNumberFormat="1" applyFont="1" applyFill="1" applyBorder="1" applyAlignment="1">
      <alignment horizontal="right" vertical="top" wrapText="1"/>
    </xf>
    <xf numFmtId="164" fontId="8" fillId="0" borderId="0" xfId="124" applyNumberFormat="1" applyFont="1" applyFill="1" applyBorder="1" applyAlignment="1">
      <alignment horizontal="right" vertical="top" wrapText="1"/>
    </xf>
    <xf numFmtId="164" fontId="8" fillId="0" borderId="10" xfId="124" applyNumberFormat="1" applyFont="1" applyFill="1" applyBorder="1" applyAlignment="1">
      <alignment horizontal="right" vertical="top" wrapText="1"/>
    </xf>
    <xf numFmtId="0" fontId="16" fillId="0" borderId="0" xfId="124" applyFont="1" applyAlignment="1"/>
    <xf numFmtId="0" fontId="16" fillId="0" borderId="0" xfId="124" applyFont="1" applyAlignment="1">
      <alignment wrapText="1"/>
    </xf>
    <xf numFmtId="0" fontId="13" fillId="0" borderId="0" xfId="124" applyFont="1" applyFill="1" applyBorder="1"/>
    <xf numFmtId="0" fontId="13" fillId="0" borderId="0" xfId="124" applyFont="1" applyAlignment="1">
      <alignment horizontal="left" wrapText="1"/>
    </xf>
    <xf numFmtId="164" fontId="8" fillId="0" borderId="14" xfId="124" applyNumberFormat="1" applyFont="1" applyFill="1" applyBorder="1" applyAlignment="1">
      <alignment horizontal="left" vertical="center" wrapText="1"/>
    </xf>
    <xf numFmtId="164" fontId="8" fillId="0" borderId="0" xfId="124" applyNumberFormat="1" applyFont="1" applyFill="1" applyBorder="1" applyAlignment="1">
      <alignment horizontal="left" vertical="top" wrapText="1"/>
    </xf>
    <xf numFmtId="164" fontId="8" fillId="0" borderId="8" xfId="124" applyNumberFormat="1" applyFont="1" applyFill="1" applyBorder="1" applyAlignment="1">
      <alignment horizontal="left" vertical="top" wrapText="1"/>
    </xf>
    <xf numFmtId="164" fontId="8" fillId="0" borderId="3" xfId="124" applyNumberFormat="1" applyFont="1" applyFill="1" applyBorder="1" applyAlignment="1">
      <alignment horizontal="left" vertical="top" wrapText="1"/>
    </xf>
    <xf numFmtId="164" fontId="8" fillId="0" borderId="11" xfId="124" applyNumberFormat="1" applyFont="1" applyFill="1" applyBorder="1" applyAlignment="1">
      <alignment horizontal="left" vertical="top" wrapText="1"/>
    </xf>
    <xf numFmtId="164" fontId="8" fillId="0" borderId="7" xfId="124" applyNumberFormat="1" applyFont="1" applyFill="1" applyBorder="1" applyAlignment="1">
      <alignment horizontal="left" vertical="top" wrapText="1"/>
    </xf>
    <xf numFmtId="164" fontId="8" fillId="0" borderId="10" xfId="124" applyNumberFormat="1" applyFont="1" applyFill="1" applyBorder="1" applyAlignment="1">
      <alignment horizontal="left" vertical="top" wrapText="1"/>
    </xf>
    <xf numFmtId="0" fontId="22" fillId="0" borderId="0" xfId="6" applyFont="1" applyFill="1" applyBorder="1" applyAlignment="1" applyProtection="1">
      <alignment vertical="top"/>
    </xf>
    <xf numFmtId="0" fontId="23" fillId="0" borderId="0" xfId="0" applyFont="1"/>
    <xf numFmtId="0" fontId="24" fillId="0" borderId="0" xfId="0" applyFont="1"/>
    <xf numFmtId="0" fontId="13" fillId="5" borderId="0" xfId="124" applyFont="1" applyFill="1"/>
    <xf numFmtId="0" fontId="13" fillId="6" borderId="0" xfId="124" applyFont="1" applyFill="1"/>
    <xf numFmtId="0" fontId="8" fillId="0" borderId="0" xfId="124" applyFont="1" applyFill="1" applyBorder="1" applyAlignment="1">
      <alignment vertical="top" wrapText="1"/>
    </xf>
    <xf numFmtId="0" fontId="8" fillId="0" borderId="4" xfId="124" applyFont="1" applyFill="1" applyBorder="1" applyAlignment="1">
      <alignment vertical="top" wrapText="1"/>
    </xf>
    <xf numFmtId="0" fontId="8" fillId="0" borderId="9" xfId="124" applyFont="1" applyFill="1" applyBorder="1" applyAlignment="1">
      <alignment vertical="top" wrapText="1"/>
    </xf>
    <xf numFmtId="0" fontId="13" fillId="7" borderId="0" xfId="124" applyFont="1" applyFill="1"/>
    <xf numFmtId="0" fontId="13" fillId="8" borderId="0" xfId="124" applyFont="1" applyFill="1"/>
    <xf numFmtId="0" fontId="8" fillId="0" borderId="12" xfId="124" applyFont="1" applyFill="1" applyBorder="1" applyAlignment="1">
      <alignment vertical="center"/>
    </xf>
    <xf numFmtId="0" fontId="13" fillId="0" borderId="17" xfId="124" applyFont="1" applyBorder="1" applyAlignment="1">
      <alignment horizontal="center"/>
    </xf>
    <xf numFmtId="0" fontId="15" fillId="0" borderId="17" xfId="124" applyFont="1" applyBorder="1"/>
    <xf numFmtId="0" fontId="13" fillId="0" borderId="0" xfId="0" applyFont="1" applyFill="1"/>
    <xf numFmtId="0" fontId="13" fillId="0" borderId="0" xfId="0" applyFont="1" applyFill="1" applyBorder="1"/>
    <xf numFmtId="0" fontId="6" fillId="0" borderId="0" xfId="124"/>
    <xf numFmtId="0" fontId="13" fillId="0" borderId="0" xfId="124" applyFont="1"/>
    <xf numFmtId="0" fontId="13" fillId="0" borderId="0" xfId="124" applyFont="1" applyFill="1"/>
    <xf numFmtId="0" fontId="13" fillId="0" borderId="0" xfId="124" applyFont="1" applyAlignment="1">
      <alignment wrapText="1"/>
    </xf>
    <xf numFmtId="0" fontId="13" fillId="0" borderId="0" xfId="124" applyFont="1" applyBorder="1"/>
    <xf numFmtId="0" fontId="13" fillId="0" borderId="0" xfId="124" applyFont="1" applyBorder="1" applyAlignment="1">
      <alignment horizontal="right"/>
    </xf>
    <xf numFmtId="0" fontId="26" fillId="0" borderId="0" xfId="124" applyFont="1" applyFill="1" applyBorder="1" applyAlignment="1">
      <alignment vertical="top" wrapText="1"/>
    </xf>
    <xf numFmtId="0" fontId="26" fillId="0" borderId="0" xfId="124" applyFont="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0" fontId="8" fillId="0" borderId="0" xfId="124" applyFont="1" applyBorder="1" applyAlignment="1">
      <alignment vertical="top" wrapText="1"/>
    </xf>
    <xf numFmtId="0" fontId="27" fillId="0" borderId="0" xfId="124" applyFont="1"/>
    <xf numFmtId="0" fontId="27" fillId="0" borderId="0" xfId="124" applyFont="1" applyFill="1"/>
    <xf numFmtId="0" fontId="15" fillId="0" borderId="0" xfId="124" applyFont="1" applyFill="1" applyBorder="1" applyAlignment="1">
      <alignment vertical="top" wrapText="1"/>
    </xf>
    <xf numFmtId="0" fontId="15" fillId="0" borderId="0" xfId="124" applyFont="1" applyAlignment="1">
      <alignment vertical="top" wrapText="1"/>
    </xf>
    <xf numFmtId="0" fontId="15" fillId="0" borderId="0" xfId="124" applyFont="1" applyFill="1" applyAlignment="1">
      <alignment vertical="top" wrapText="1"/>
    </xf>
    <xf numFmtId="0" fontId="15" fillId="0" borderId="0" xfId="124" applyFont="1" applyFill="1" applyAlignment="1">
      <alignment vertical="center" wrapText="1"/>
    </xf>
    <xf numFmtId="165" fontId="15" fillId="0" borderId="0" xfId="76" applyNumberFormat="1" applyFont="1" applyFill="1" applyBorder="1" applyAlignment="1">
      <alignment vertical="top" wrapText="1"/>
    </xf>
    <xf numFmtId="164" fontId="15" fillId="0" borderId="0" xfId="1" applyNumberFormat="1" applyFont="1" applyFill="1" applyBorder="1" applyAlignment="1">
      <alignment vertical="top" wrapText="1"/>
    </xf>
    <xf numFmtId="0" fontId="13" fillId="0" borderId="0" xfId="124" applyFont="1" applyAlignment="1">
      <alignment horizontal="center"/>
    </xf>
    <xf numFmtId="0" fontId="13" fillId="0" borderId="0" xfId="124" applyFont="1" applyAlignment="1">
      <alignment horizontal="left"/>
    </xf>
    <xf numFmtId="164" fontId="13" fillId="0" borderId="0" xfId="124" applyNumberFormat="1" applyFont="1"/>
    <xf numFmtId="0" fontId="8" fillId="0" borderId="9" xfId="124" applyFont="1" applyBorder="1" applyAlignment="1">
      <alignment horizontal="center" wrapText="1"/>
    </xf>
    <xf numFmtId="0" fontId="8" fillId="0" borderId="10" xfId="124" applyFont="1" applyBorder="1" applyAlignment="1">
      <alignment horizontal="center" wrapText="1"/>
    </xf>
    <xf numFmtId="0" fontId="8" fillId="0" borderId="11" xfId="124" applyFont="1" applyBorder="1" applyAlignment="1">
      <alignment horizontal="center" wrapText="1"/>
    </xf>
    <xf numFmtId="0" fontId="25" fillId="0" borderId="0" xfId="124" applyFont="1" applyFill="1"/>
    <xf numFmtId="0" fontId="25" fillId="0" borderId="0" xfId="124" applyFont="1" applyFill="1" applyAlignment="1">
      <alignment horizontal="right"/>
    </xf>
    <xf numFmtId="0" fontId="8" fillId="0" borderId="15" xfId="124" applyFont="1" applyFill="1" applyBorder="1" applyAlignment="1">
      <alignment horizontal="center" vertical="top" wrapText="1"/>
    </xf>
    <xf numFmtId="0" fontId="27" fillId="0" borderId="0" xfId="124" applyFont="1" applyFill="1" applyBorder="1"/>
    <xf numFmtId="165" fontId="15" fillId="0" borderId="0" xfId="124" applyNumberFormat="1" applyFont="1" applyFill="1" applyBorder="1" applyAlignment="1">
      <alignment vertical="center" wrapText="1"/>
    </xf>
    <xf numFmtId="164" fontId="15" fillId="0" borderId="0" xfId="124" applyNumberFormat="1" applyFont="1" applyFill="1" applyBorder="1" applyAlignment="1">
      <alignment vertical="center" wrapText="1"/>
    </xf>
    <xf numFmtId="0" fontId="15" fillId="0" borderId="0" xfId="124" applyFont="1" applyAlignment="1">
      <alignment vertical="center" wrapText="1"/>
    </xf>
    <xf numFmtId="165" fontId="15" fillId="0" borderId="0" xfId="124" applyNumberFormat="1" applyFont="1" applyFill="1" applyBorder="1" applyAlignment="1">
      <alignment vertical="top" wrapText="1"/>
    </xf>
    <xf numFmtId="164" fontId="15" fillId="0" borderId="0" xfId="124" applyNumberFormat="1" applyFont="1" applyFill="1" applyBorder="1" applyAlignment="1">
      <alignment vertical="top" wrapText="1"/>
    </xf>
    <xf numFmtId="0" fontId="15" fillId="0" borderId="0" xfId="76" applyNumberFormat="1" applyFont="1" applyFill="1" applyBorder="1" applyAlignment="1">
      <alignment vertical="top" wrapText="1"/>
    </xf>
    <xf numFmtId="165" fontId="27" fillId="0" borderId="0" xfId="124" applyNumberFormat="1" applyFont="1" applyFill="1" applyBorder="1"/>
    <xf numFmtId="164" fontId="27" fillId="0" borderId="0" xfId="124" applyNumberFormat="1"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35" fillId="0" borderId="0" xfId="0" applyFont="1" applyBorder="1"/>
    <xf numFmtId="0" fontId="0" fillId="0" borderId="0" xfId="0" applyAlignment="1">
      <alignment horizontal="left" vertical="center" readingOrder="1"/>
    </xf>
    <xf numFmtId="0" fontId="32" fillId="0" borderId="0" xfId="0" applyFont="1" applyAlignment="1">
      <alignment horizontal="left" vertical="center" readingOrder="1"/>
    </xf>
    <xf numFmtId="0" fontId="16" fillId="0" borderId="0" xfId="0" applyFont="1" applyAlignment="1">
      <alignment horizontal="left" vertical="center" readingOrder="1"/>
    </xf>
    <xf numFmtId="0" fontId="19" fillId="0" borderId="0" xfId="0" applyFont="1" applyAlignment="1">
      <alignment horizontal="left" vertical="center" readingOrder="1"/>
    </xf>
    <xf numFmtId="0" fontId="37" fillId="0" borderId="0" xfId="786" applyFont="1"/>
    <xf numFmtId="3" fontId="8" fillId="0" borderId="17" xfId="76" applyNumberFormat="1" applyFont="1" applyFill="1" applyBorder="1" applyAlignment="1">
      <alignment horizontal="right" vertical="center" wrapText="1"/>
    </xf>
    <xf numFmtId="3" fontId="8" fillId="0" borderId="12" xfId="76" applyNumberFormat="1" applyFont="1" applyFill="1" applyBorder="1" applyAlignment="1">
      <alignment horizontal="right" vertical="center" wrapText="1"/>
    </xf>
    <xf numFmtId="3" fontId="8" fillId="0" borderId="13" xfId="76" applyNumberFormat="1" applyFont="1" applyFill="1" applyBorder="1" applyAlignment="1">
      <alignment horizontal="right" vertical="center" wrapText="1"/>
    </xf>
    <xf numFmtId="3" fontId="8" fillId="0" borderId="0" xfId="76" applyNumberFormat="1" applyFont="1" applyFill="1" applyBorder="1" applyAlignment="1">
      <alignment vertical="top" wrapText="1"/>
    </xf>
    <xf numFmtId="3" fontId="8" fillId="0" borderId="15" xfId="76" applyNumberFormat="1" applyFont="1" applyFill="1" applyBorder="1" applyAlignment="1">
      <alignment horizontal="right" vertical="top" wrapText="1"/>
    </xf>
    <xf numFmtId="3" fontId="8" fillId="0" borderId="6" xfId="76" applyNumberFormat="1" applyFont="1" applyFill="1" applyBorder="1" applyAlignment="1">
      <alignment horizontal="right" vertical="top" wrapText="1"/>
    </xf>
    <xf numFmtId="3" fontId="8" fillId="0" borderId="7" xfId="76" applyNumberFormat="1" applyFont="1" applyFill="1" applyBorder="1" applyAlignment="1">
      <alignment horizontal="right" vertical="top" wrapText="1"/>
    </xf>
    <xf numFmtId="3" fontId="8" fillId="0" borderId="2" xfId="76" applyNumberFormat="1" applyFont="1" applyFill="1" applyBorder="1" applyAlignment="1">
      <alignment horizontal="right" vertical="top" wrapText="1"/>
    </xf>
    <xf numFmtId="3" fontId="8" fillId="0" borderId="0" xfId="76" applyNumberFormat="1" applyFont="1" applyFill="1" applyBorder="1" applyAlignment="1">
      <alignment horizontal="right" vertical="top" wrapText="1"/>
    </xf>
    <xf numFmtId="3" fontId="8" fillId="0" borderId="16" xfId="76" applyNumberFormat="1" applyFont="1" applyFill="1" applyBorder="1" applyAlignment="1">
      <alignment horizontal="right" vertical="top" wrapText="1"/>
    </xf>
    <xf numFmtId="3" fontId="8" fillId="0" borderId="10" xfId="76" applyNumberFormat="1" applyFont="1" applyFill="1" applyBorder="1" applyAlignment="1">
      <alignment horizontal="right" vertical="top" wrapText="1"/>
    </xf>
    <xf numFmtId="3" fontId="8" fillId="0" borderId="0" xfId="124" applyNumberFormat="1" applyFont="1" applyFill="1" applyBorder="1" applyAlignment="1">
      <alignment vertical="top" wrapText="1"/>
    </xf>
    <xf numFmtId="3" fontId="13" fillId="0" borderId="0" xfId="124" applyNumberFormat="1" applyFont="1"/>
    <xf numFmtId="3" fontId="13" fillId="0" borderId="0" xfId="124" applyNumberFormat="1" applyFont="1" applyBorder="1"/>
    <xf numFmtId="0" fontId="25" fillId="0" borderId="0" xfId="124" applyFont="1" applyFill="1" applyBorder="1"/>
    <xf numFmtId="0" fontId="8" fillId="0" borderId="4" xfId="124" applyFont="1" applyFill="1" applyBorder="1" applyAlignment="1">
      <alignment horizontal="right" vertical="top" wrapText="1"/>
    </xf>
    <xf numFmtId="0" fontId="16" fillId="0" borderId="0" xfId="124" applyFont="1" applyFill="1"/>
    <xf numFmtId="0" fontId="20" fillId="9" borderId="17" xfId="124" applyFont="1" applyFill="1" applyBorder="1" applyAlignment="1">
      <alignment horizontal="center"/>
    </xf>
    <xf numFmtId="164" fontId="20" fillId="9" borderId="17" xfId="1" applyNumberFormat="1" applyFont="1" applyFill="1" applyBorder="1" applyAlignment="1">
      <alignment horizontal="center"/>
    </xf>
    <xf numFmtId="0" fontId="20" fillId="0" borderId="17" xfId="124" applyFont="1" applyFill="1" applyBorder="1" applyAlignment="1">
      <alignment horizontal="center"/>
    </xf>
    <xf numFmtId="0" fontId="39" fillId="0" borderId="0" xfId="124" applyFont="1" applyAlignment="1">
      <alignment vertical="center"/>
    </xf>
    <xf numFmtId="0" fontId="16" fillId="9" borderId="0" xfId="124" applyFont="1" applyFill="1"/>
    <xf numFmtId="164" fontId="16" fillId="9" borderId="0" xfId="1" applyNumberFormat="1" applyFont="1" applyFill="1"/>
    <xf numFmtId="164" fontId="16" fillId="0" borderId="17" xfId="1" applyNumberFormat="1" applyFont="1" applyFill="1" applyBorder="1"/>
    <xf numFmtId="0" fontId="40" fillId="0" borderId="0" xfId="124" applyFont="1"/>
    <xf numFmtId="164" fontId="16" fillId="0" borderId="0" xfId="1" applyNumberFormat="1" applyFont="1" applyFill="1"/>
    <xf numFmtId="0" fontId="41" fillId="0" borderId="0" xfId="124" applyFont="1" applyAlignment="1">
      <alignment horizontal="left" vertical="center" readingOrder="1"/>
    </xf>
    <xf numFmtId="0" fontId="42" fillId="0" borderId="0" xfId="124" applyFont="1"/>
    <xf numFmtId="0" fontId="43" fillId="0" borderId="0" xfId="124" applyFont="1" applyAlignment="1">
      <alignment horizontal="left" readingOrder="1"/>
    </xf>
    <xf numFmtId="0" fontId="13" fillId="0" borderId="0" xfId="124" applyFont="1" applyFill="1" applyAlignment="1">
      <alignment readingOrder="1"/>
    </xf>
    <xf numFmtId="0" fontId="39" fillId="0" borderId="17" xfId="124" applyFont="1" applyFill="1" applyBorder="1" applyAlignment="1">
      <alignment horizontal="center" readingOrder="1"/>
    </xf>
    <xf numFmtId="164" fontId="39" fillId="0" borderId="17" xfId="1" applyNumberFormat="1" applyFont="1" applyFill="1" applyBorder="1" applyAlignment="1">
      <alignment horizontal="center" readingOrder="1"/>
    </xf>
    <xf numFmtId="0" fontId="13" fillId="0" borderId="0" xfId="124" applyFont="1" applyAlignment="1">
      <alignment readingOrder="1"/>
    </xf>
    <xf numFmtId="0" fontId="13" fillId="0" borderId="0" xfId="124" applyFont="1" applyFill="1" applyBorder="1" applyAlignment="1">
      <alignment readingOrder="1"/>
    </xf>
    <xf numFmtId="0" fontId="39" fillId="0" borderId="17" xfId="124" applyFont="1" applyFill="1" applyBorder="1" applyAlignment="1">
      <alignment vertical="center"/>
    </xf>
    <xf numFmtId="0" fontId="13" fillId="0" borderId="0" xfId="124" applyFont="1" applyFill="1" applyBorder="1" applyAlignment="1">
      <alignment vertical="center"/>
    </xf>
    <xf numFmtId="164" fontId="13" fillId="0" borderId="0" xfId="1" applyNumberFormat="1" applyFont="1" applyFill="1"/>
    <xf numFmtId="0" fontId="13" fillId="0" borderId="10" xfId="124" applyFont="1" applyFill="1" applyBorder="1"/>
    <xf numFmtId="0" fontId="39" fillId="0" borderId="12" xfId="124" applyFont="1" applyFill="1" applyBorder="1"/>
    <xf numFmtId="0" fontId="39" fillId="0" borderId="14" xfId="124" applyFont="1" applyFill="1" applyBorder="1"/>
    <xf numFmtId="0" fontId="39" fillId="0" borderId="17" xfId="124" applyFont="1" applyFill="1" applyBorder="1" applyAlignment="1">
      <alignment horizontal="center"/>
    </xf>
    <xf numFmtId="0" fontId="13" fillId="8" borderId="16" xfId="124" applyFont="1" applyFill="1" applyBorder="1"/>
    <xf numFmtId="0" fontId="13" fillId="0" borderId="16" xfId="124" applyFont="1" applyBorder="1"/>
    <xf numFmtId="164" fontId="13" fillId="6" borderId="17" xfId="1" applyNumberFormat="1" applyFont="1" applyFill="1" applyBorder="1"/>
    <xf numFmtId="0" fontId="13" fillId="0" borderId="17" xfId="124" applyFont="1" applyFill="1" applyBorder="1"/>
    <xf numFmtId="0" fontId="13" fillId="5" borderId="17" xfId="124" applyFont="1" applyFill="1" applyBorder="1"/>
    <xf numFmtId="0" fontId="13" fillId="0" borderId="17" xfId="124" applyFont="1" applyBorder="1"/>
    <xf numFmtId="0" fontId="13" fillId="7" borderId="17" xfId="124" applyFont="1" applyFill="1" applyBorder="1"/>
    <xf numFmtId="0" fontId="13" fillId="6" borderId="17" xfId="124" applyFont="1" applyFill="1" applyBorder="1"/>
    <xf numFmtId="0" fontId="13" fillId="10" borderId="17" xfId="124" applyFont="1" applyFill="1" applyBorder="1"/>
    <xf numFmtId="0" fontId="39" fillId="0" borderId="17" xfId="124" applyFont="1" applyFill="1" applyBorder="1" applyAlignment="1">
      <alignment horizontal="center" vertical="center"/>
    </xf>
    <xf numFmtId="0" fontId="13" fillId="0" borderId="0" xfId="124" applyFont="1" applyAlignment="1">
      <alignment vertical="center"/>
    </xf>
    <xf numFmtId="164" fontId="13" fillId="10" borderId="17" xfId="1" applyNumberFormat="1" applyFont="1" applyFill="1" applyBorder="1"/>
    <xf numFmtId="164" fontId="13" fillId="5" borderId="17" xfId="1" applyNumberFormat="1" applyFont="1" applyFill="1" applyBorder="1"/>
    <xf numFmtId="164" fontId="13" fillId="8" borderId="17" xfId="1" applyNumberFormat="1" applyFont="1" applyFill="1" applyBorder="1"/>
    <xf numFmtId="0" fontId="13" fillId="0" borderId="0" xfId="124" applyFont="1" applyFill="1" applyAlignment="1">
      <alignment vertical="center"/>
    </xf>
    <xf numFmtId="0" fontId="13" fillId="0" borderId="17" xfId="124" applyFont="1" applyFill="1" applyBorder="1" applyAlignment="1">
      <alignment horizontal="center" vertical="center"/>
    </xf>
    <xf numFmtId="164" fontId="13" fillId="0" borderId="17" xfId="1" applyNumberFormat="1" applyFont="1" applyFill="1" applyBorder="1" applyAlignment="1">
      <alignment horizontal="center" vertical="center"/>
    </xf>
    <xf numFmtId="3" fontId="13" fillId="8" borderId="17" xfId="1" applyNumberFormat="1" applyFont="1" applyFill="1" applyBorder="1" applyAlignment="1">
      <alignment horizontal="center" vertical="center"/>
    </xf>
    <xf numFmtId="3" fontId="13" fillId="5" borderId="17" xfId="1" applyNumberFormat="1" applyFont="1" applyFill="1" applyBorder="1" applyAlignment="1">
      <alignment horizontal="center" vertical="center"/>
    </xf>
    <xf numFmtId="3" fontId="13" fillId="7" borderId="17" xfId="124" applyNumberFormat="1" applyFont="1" applyFill="1" applyBorder="1" applyAlignment="1">
      <alignment horizontal="center" vertical="center"/>
    </xf>
    <xf numFmtId="3" fontId="13" fillId="7" borderId="17" xfId="1" applyNumberFormat="1" applyFont="1" applyFill="1" applyBorder="1" applyAlignment="1">
      <alignment horizontal="center" vertical="center"/>
    </xf>
    <xf numFmtId="3" fontId="13" fillId="6" borderId="17" xfId="1" applyNumberFormat="1" applyFont="1" applyFill="1" applyBorder="1" applyAlignment="1">
      <alignment horizontal="center" vertical="center"/>
    </xf>
    <xf numFmtId="3" fontId="13" fillId="10" borderId="17" xfId="1" applyNumberFormat="1" applyFont="1" applyFill="1" applyBorder="1" applyAlignment="1">
      <alignment horizontal="center" vertical="center"/>
    </xf>
    <xf numFmtId="3" fontId="13" fillId="0" borderId="17" xfId="124" applyNumberFormat="1" applyFont="1" applyFill="1" applyBorder="1" applyAlignment="1">
      <alignment horizontal="center" vertical="center"/>
    </xf>
    <xf numFmtId="3" fontId="13" fillId="0" borderId="17" xfId="1" applyNumberFormat="1" applyFont="1" applyFill="1" applyBorder="1" applyAlignment="1">
      <alignment horizontal="center" vertical="center"/>
    </xf>
    <xf numFmtId="164" fontId="20" fillId="10" borderId="17" xfId="1" applyNumberFormat="1" applyFont="1" applyFill="1" applyBorder="1" applyAlignment="1">
      <alignment vertical="center"/>
    </xf>
    <xf numFmtId="164" fontId="39" fillId="0" borderId="17" xfId="124" applyNumberFormat="1" applyFont="1" applyFill="1" applyBorder="1" applyAlignment="1">
      <alignment vertical="center"/>
    </xf>
    <xf numFmtId="164" fontId="13" fillId="0" borderId="17" xfId="124" applyNumberFormat="1" applyFont="1" applyFill="1" applyBorder="1"/>
    <xf numFmtId="164" fontId="16" fillId="11" borderId="17" xfId="1" applyNumberFormat="1" applyFont="1" applyFill="1" applyBorder="1"/>
    <xf numFmtId="0" fontId="16" fillId="11" borderId="0" xfId="124" applyFont="1" applyFill="1" applyBorder="1"/>
    <xf numFmtId="164" fontId="16" fillId="11" borderId="0" xfId="1" applyNumberFormat="1" applyFont="1" applyFill="1" applyBorder="1"/>
    <xf numFmtId="0" fontId="16" fillId="0" borderId="0" xfId="124" applyFont="1" applyFill="1" applyBorder="1"/>
    <xf numFmtId="0" fontId="20" fillId="11" borderId="17" xfId="124" applyFont="1" applyFill="1" applyBorder="1" applyAlignment="1">
      <alignment horizontal="center"/>
    </xf>
    <xf numFmtId="164" fontId="20" fillId="11" borderId="17" xfId="1" applyNumberFormat="1" applyFont="1" applyFill="1" applyBorder="1" applyAlignment="1">
      <alignment horizontal="center"/>
    </xf>
    <xf numFmtId="0" fontId="44" fillId="0" borderId="0" xfId="124" applyFont="1" applyFill="1"/>
    <xf numFmtId="0" fontId="44" fillId="0" borderId="0" xfId="124" applyFont="1"/>
    <xf numFmtId="0" fontId="45" fillId="0" borderId="0" xfId="124" applyFont="1" applyFill="1" applyBorder="1" applyAlignment="1">
      <alignment horizontal="center" readingOrder="1"/>
    </xf>
    <xf numFmtId="0" fontId="27" fillId="0" borderId="0" xfId="124" applyFont="1" applyAlignment="1">
      <alignment readingOrder="1"/>
    </xf>
    <xf numFmtId="0" fontId="45" fillId="0" borderId="0" xfId="124" applyFont="1" applyFill="1" applyBorder="1" applyAlignment="1">
      <alignment vertical="center"/>
    </xf>
    <xf numFmtId="0" fontId="45" fillId="0" borderId="0" xfId="124" applyFont="1" applyAlignment="1">
      <alignment vertical="center"/>
    </xf>
    <xf numFmtId="0" fontId="45" fillId="0" borderId="0" xfId="124" applyFont="1" applyFill="1" applyBorder="1" applyAlignment="1">
      <alignment horizontal="center"/>
    </xf>
    <xf numFmtId="0" fontId="45"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8" borderId="0" xfId="1" applyNumberFormat="1" applyFont="1" applyFill="1" applyBorder="1" applyAlignment="1">
      <alignment horizontal="center" vertical="center"/>
    </xf>
    <xf numFmtId="3" fontId="27" fillId="5" borderId="0" xfId="1" applyNumberFormat="1" applyFont="1" applyFill="1" applyBorder="1" applyAlignment="1">
      <alignment horizontal="center" vertical="center"/>
    </xf>
    <xf numFmtId="3" fontId="27" fillId="7" borderId="0" xfId="124" applyNumberFormat="1" applyFont="1" applyFill="1" applyBorder="1" applyAlignment="1">
      <alignment horizontal="center" vertical="center"/>
    </xf>
    <xf numFmtId="3" fontId="27" fillId="6" borderId="0" xfId="1" applyNumberFormat="1" applyFont="1" applyFill="1" applyBorder="1" applyAlignment="1">
      <alignment horizontal="center" vertical="center"/>
    </xf>
    <xf numFmtId="3" fontId="27" fillId="10" borderId="0" xfId="1" applyNumberFormat="1" applyFont="1" applyFill="1" applyBorder="1" applyAlignment="1">
      <alignment horizontal="center" vertical="center"/>
    </xf>
    <xf numFmtId="3" fontId="27" fillId="0" borderId="0" xfId="124" applyNumberFormat="1" applyFont="1" applyFill="1" applyBorder="1" applyAlignment="1">
      <alignment horizontal="center" vertical="center"/>
    </xf>
    <xf numFmtId="0" fontId="38" fillId="0" borderId="0" xfId="786"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vertical="center" wrapText="1"/>
    </xf>
    <xf numFmtId="0" fontId="8" fillId="0" borderId="12" xfId="124" applyFont="1" applyFill="1" applyBorder="1" applyAlignment="1">
      <alignment horizontal="left" vertical="top"/>
    </xf>
    <xf numFmtId="0" fontId="8" fillId="0" borderId="14" xfId="124" applyFont="1" applyFill="1" applyBorder="1" applyAlignment="1">
      <alignment horizontal="left" vertical="top"/>
    </xf>
    <xf numFmtId="0" fontId="39" fillId="0" borderId="12" xfId="124" applyFont="1" applyFill="1" applyBorder="1" applyAlignment="1">
      <alignment horizontal="center" vertical="center"/>
    </xf>
    <xf numFmtId="0" fontId="39" fillId="0" borderId="13" xfId="124" applyFont="1" applyFill="1" applyBorder="1" applyAlignment="1">
      <alignment horizontal="center" vertical="center"/>
    </xf>
    <xf numFmtId="0" fontId="39" fillId="0" borderId="14" xfId="124" applyFont="1" applyFill="1" applyBorder="1" applyAlignment="1">
      <alignment horizontal="center" vertical="center"/>
    </xf>
    <xf numFmtId="0" fontId="39" fillId="0" borderId="12" xfId="124" applyFont="1" applyFill="1" applyBorder="1" applyAlignment="1">
      <alignment horizontal="left" wrapText="1"/>
    </xf>
    <xf numFmtId="0" fontId="39" fillId="0" borderId="14" xfId="124" applyFont="1" applyFill="1" applyBorder="1" applyAlignment="1">
      <alignment horizontal="left" wrapText="1"/>
    </xf>
    <xf numFmtId="0" fontId="28" fillId="0" borderId="6" xfId="124" applyFont="1" applyBorder="1" applyAlignment="1">
      <alignment horizontal="center" vertical="top" wrapText="1"/>
    </xf>
    <xf numFmtId="0" fontId="28" fillId="0" borderId="8" xfId="124" applyFont="1" applyBorder="1" applyAlignment="1">
      <alignment horizontal="center" vertical="top" wrapText="1"/>
    </xf>
    <xf numFmtId="0" fontId="8" fillId="0" borderId="6" xfId="124" applyFont="1" applyFill="1" applyBorder="1" applyAlignment="1">
      <alignment horizontal="center" vertical="top" wrapText="1"/>
    </xf>
    <xf numFmtId="0" fontId="8" fillId="0" borderId="8" xfId="124" applyFont="1" applyFill="1" applyBorder="1" applyAlignment="1">
      <alignment horizontal="center" vertical="top" wrapText="1"/>
    </xf>
    <xf numFmtId="0" fontId="28" fillId="0" borderId="7" xfId="124" applyFont="1" applyBorder="1" applyAlignment="1">
      <alignment horizontal="center" vertical="top" wrapText="1"/>
    </xf>
    <xf numFmtId="0" fontId="8" fillId="0" borderId="6" xfId="124" applyFont="1" applyBorder="1" applyAlignment="1">
      <alignment horizontal="center" vertical="top" wrapText="1"/>
    </xf>
    <xf numFmtId="0" fontId="8" fillId="0" borderId="8" xfId="124" applyFont="1" applyBorder="1" applyAlignment="1">
      <alignment horizontal="center" vertical="top" wrapText="1"/>
    </xf>
    <xf numFmtId="0" fontId="37" fillId="0" borderId="0" xfId="786" applyFont="1" applyAlignment="1">
      <alignment horizontal="left"/>
    </xf>
  </cellXfs>
  <cellStyles count="788">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3" xfId="175"/>
    <cellStyle name="Normal 11 2 2 4" xfId="176"/>
    <cellStyle name="Normal 11 2 3" xfId="126"/>
    <cellStyle name="Normal 11 2 3 2" xfId="177"/>
    <cellStyle name="Normal 11 2 3 2 2" xfId="178"/>
    <cellStyle name="Normal 11 2 3 3" xfId="179"/>
    <cellStyle name="Normal 11 2 3 4" xfId="180"/>
    <cellStyle name="Normal 11 2 4" xfId="181"/>
    <cellStyle name="Normal 11 2 4 2" xfId="182"/>
    <cellStyle name="Normal 11 2 5" xfId="183"/>
    <cellStyle name="Normal 11 2 6" xfId="184"/>
    <cellStyle name="Normal 11 2 7" xfId="185"/>
    <cellStyle name="Normal 11 3" xfId="78"/>
    <cellStyle name="Normal 11 3 2" xfId="186"/>
    <cellStyle name="Normal 11 3 2 2" xfId="187"/>
    <cellStyle name="Normal 11 3 3" xfId="188"/>
    <cellStyle name="Normal 11 3 4" xfId="189"/>
    <cellStyle name="Normal 11 4" xfId="125"/>
    <cellStyle name="Normal 11 4 2" xfId="190"/>
    <cellStyle name="Normal 11 4 2 2" xfId="191"/>
    <cellStyle name="Normal 11 4 3" xfId="192"/>
    <cellStyle name="Normal 11 4 4" xfId="193"/>
    <cellStyle name="Normal 11 5" xfId="194"/>
    <cellStyle name="Normal 11 5 2" xfId="195"/>
    <cellStyle name="Normal 11 6" xfId="196"/>
    <cellStyle name="Normal 11 7" xfId="197"/>
    <cellStyle name="Normal 11 8" xfId="198"/>
    <cellStyle name="Normal 12" xfId="75"/>
    <cellStyle name="Normal 12 2" xfId="124"/>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3" xfId="201"/>
    <cellStyle name="Normal 3 2 3 2 2 4" xfId="202"/>
    <cellStyle name="Normal 3 2 3 2 3" xfId="128"/>
    <cellStyle name="Normal 3 2 3 2 3 2" xfId="203"/>
    <cellStyle name="Normal 3 2 3 2 3 2 2" xfId="204"/>
    <cellStyle name="Normal 3 2 3 2 3 3" xfId="205"/>
    <cellStyle name="Normal 3 2 3 2 3 4" xfId="206"/>
    <cellStyle name="Normal 3 2 3 2 4" xfId="207"/>
    <cellStyle name="Normal 3 2 3 2 4 2" xfId="208"/>
    <cellStyle name="Normal 3 2 3 2 5" xfId="209"/>
    <cellStyle name="Normal 3 2 3 2 6" xfId="210"/>
    <cellStyle name="Normal 3 2 3 2 7" xfId="211"/>
    <cellStyle name="Normal 3 2 3 3" xfId="80"/>
    <cellStyle name="Normal 3 2 3 3 2" xfId="212"/>
    <cellStyle name="Normal 3 2 3 3 2 2" xfId="213"/>
    <cellStyle name="Normal 3 2 3 3 3" xfId="214"/>
    <cellStyle name="Normal 3 2 3 3 4" xfId="215"/>
    <cellStyle name="Normal 3 2 3 4" xfId="127"/>
    <cellStyle name="Normal 3 2 3 4 2" xfId="216"/>
    <cellStyle name="Normal 3 2 3 4 2 2" xfId="217"/>
    <cellStyle name="Normal 3 2 3 4 3" xfId="218"/>
    <cellStyle name="Normal 3 2 3 4 4" xfId="219"/>
    <cellStyle name="Normal 3 2 3 5" xfId="220"/>
    <cellStyle name="Normal 3 2 3 5 2" xfId="221"/>
    <cellStyle name="Normal 3 2 3 6" xfId="222"/>
    <cellStyle name="Normal 3 2 3 7" xfId="223"/>
    <cellStyle name="Normal 3 2 3 8" xfId="224"/>
    <cellStyle name="Normal 3 3" xfId="19"/>
    <cellStyle name="Normal 3 3 2" xfId="20"/>
    <cellStyle name="Normal 3 3 2 2" xfId="81"/>
    <cellStyle name="Normal 3 3 2 2 2" xfId="225"/>
    <cellStyle name="Normal 3 3 2 2 2 2" xfId="226"/>
    <cellStyle name="Normal 3 3 2 2 3" xfId="227"/>
    <cellStyle name="Normal 3 3 2 2 4" xfId="228"/>
    <cellStyle name="Normal 3 3 2 3" xfId="130"/>
    <cellStyle name="Normal 3 3 2 3 2" xfId="229"/>
    <cellStyle name="Normal 3 3 2 3 2 2" xfId="230"/>
    <cellStyle name="Normal 3 3 2 3 3" xfId="231"/>
    <cellStyle name="Normal 3 3 2 3 4" xfId="232"/>
    <cellStyle name="Normal 3 3 2 4" xfId="233"/>
    <cellStyle name="Normal 3 3 2 4 2" xfId="234"/>
    <cellStyle name="Normal 3 3 2 5" xfId="235"/>
    <cellStyle name="Normal 3 3 2 6" xfId="236"/>
    <cellStyle name="Normal 3 3 2 7" xfId="237"/>
    <cellStyle name="Normal 3 3 3" xfId="82"/>
    <cellStyle name="Normal 3 3 3 2" xfId="238"/>
    <cellStyle name="Normal 3 3 3 2 2" xfId="239"/>
    <cellStyle name="Normal 3 3 3 3" xfId="240"/>
    <cellStyle name="Normal 3 3 3 4" xfId="241"/>
    <cellStyle name="Normal 3 3 4" xfId="129"/>
    <cellStyle name="Normal 3 3 4 2" xfId="242"/>
    <cellStyle name="Normal 3 3 4 2 2" xfId="243"/>
    <cellStyle name="Normal 3 3 4 3" xfId="244"/>
    <cellStyle name="Normal 3 3 4 4" xfId="245"/>
    <cellStyle name="Normal 3 3 5" xfId="246"/>
    <cellStyle name="Normal 3 3 5 2" xfId="247"/>
    <cellStyle name="Normal 3 3 6" xfId="248"/>
    <cellStyle name="Normal 3 3 7" xfId="249"/>
    <cellStyle name="Normal 3 3 8" xfId="250"/>
    <cellStyle name="Normal 3 4 2" xfId="73"/>
    <cellStyle name="Normal 3 4 2 2" xfId="83"/>
    <cellStyle name="Normal 3 4 2 2 2" xfId="251"/>
    <cellStyle name="Normal 3 4 2 2 2 2" xfId="252"/>
    <cellStyle name="Normal 3 4 2 2 3" xfId="253"/>
    <cellStyle name="Normal 3 4 2 2 4" xfId="254"/>
    <cellStyle name="Normal 3 4 2 3" xfId="172"/>
    <cellStyle name="Normal 3 4 2 3 2" xfId="255"/>
    <cellStyle name="Normal 3 4 2 3 2 2" xfId="256"/>
    <cellStyle name="Normal 3 4 2 3 3" xfId="257"/>
    <cellStyle name="Normal 3 4 2 3 4" xfId="258"/>
    <cellStyle name="Normal 3 4 2 4" xfId="259"/>
    <cellStyle name="Normal 3 4 2 4 2" xfId="260"/>
    <cellStyle name="Normal 3 4 2 5" xfId="261"/>
    <cellStyle name="Normal 3 4 2 6" xfId="262"/>
    <cellStyle name="Normal 3 4 2 7" xfId="263"/>
    <cellStyle name="Normal 4" xfId="5"/>
    <cellStyle name="Normal 4 2" xfId="21"/>
    <cellStyle name="Normal 4 2 2" xfId="22"/>
    <cellStyle name="Normal 4 2 2 2" xfId="84"/>
    <cellStyle name="Normal 4 2 2 2 2" xfId="264"/>
    <cellStyle name="Normal 4 2 2 2 2 2" xfId="265"/>
    <cellStyle name="Normal 4 2 2 2 3" xfId="266"/>
    <cellStyle name="Normal 4 2 2 2 4" xfId="267"/>
    <cellStyle name="Normal 4 2 2 3" xfId="132"/>
    <cellStyle name="Normal 4 2 2 3 2" xfId="268"/>
    <cellStyle name="Normal 4 2 2 3 2 2" xfId="269"/>
    <cellStyle name="Normal 4 2 2 3 3" xfId="270"/>
    <cellStyle name="Normal 4 2 2 3 4" xfId="271"/>
    <cellStyle name="Normal 4 2 2 4" xfId="272"/>
    <cellStyle name="Normal 4 2 2 4 2" xfId="273"/>
    <cellStyle name="Normal 4 2 2 5" xfId="274"/>
    <cellStyle name="Normal 4 2 2 6" xfId="275"/>
    <cellStyle name="Normal 4 2 2 7" xfId="276"/>
    <cellStyle name="Normal 4 2 3" xfId="85"/>
    <cellStyle name="Normal 4 2 3 2" xfId="277"/>
    <cellStyle name="Normal 4 2 3 2 2" xfId="278"/>
    <cellStyle name="Normal 4 2 3 3" xfId="279"/>
    <cellStyle name="Normal 4 2 3 4" xfId="280"/>
    <cellStyle name="Normal 4 2 4" xfId="131"/>
    <cellStyle name="Normal 4 2 4 2" xfId="281"/>
    <cellStyle name="Normal 4 2 4 2 2" xfId="282"/>
    <cellStyle name="Normal 4 2 4 3" xfId="283"/>
    <cellStyle name="Normal 4 2 4 4" xfId="284"/>
    <cellStyle name="Normal 4 2 5" xfId="285"/>
    <cellStyle name="Normal 4 2 5 2" xfId="286"/>
    <cellStyle name="Normal 4 2 6" xfId="287"/>
    <cellStyle name="Normal 4 2 7" xfId="288"/>
    <cellStyle name="Normal 4 2 8" xfId="289"/>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3" xfId="292"/>
    <cellStyle name="Normal 5 2 2 2 4" xfId="293"/>
    <cellStyle name="Normal 5 2 2 3" xfId="135"/>
    <cellStyle name="Normal 5 2 2 3 2" xfId="294"/>
    <cellStyle name="Normal 5 2 2 3 2 2" xfId="295"/>
    <cellStyle name="Normal 5 2 2 3 3" xfId="296"/>
    <cellStyle name="Normal 5 2 2 3 4" xfId="297"/>
    <cellStyle name="Normal 5 2 2 4" xfId="298"/>
    <cellStyle name="Normal 5 2 2 4 2" xfId="299"/>
    <cellStyle name="Normal 5 2 2 5" xfId="300"/>
    <cellStyle name="Normal 5 2 2 6" xfId="301"/>
    <cellStyle name="Normal 5 2 2 7" xfId="302"/>
    <cellStyle name="Normal 5 2 3" xfId="87"/>
    <cellStyle name="Normal 5 2 3 2" xfId="303"/>
    <cellStyle name="Normal 5 2 3 2 2" xfId="304"/>
    <cellStyle name="Normal 5 2 3 3" xfId="305"/>
    <cellStyle name="Normal 5 2 3 4" xfId="306"/>
    <cellStyle name="Normal 5 2 4" xfId="134"/>
    <cellStyle name="Normal 5 2 4 2" xfId="307"/>
    <cellStyle name="Normal 5 2 4 2 2" xfId="308"/>
    <cellStyle name="Normal 5 2 4 3" xfId="309"/>
    <cellStyle name="Normal 5 2 4 4" xfId="310"/>
    <cellStyle name="Normal 5 2 5" xfId="311"/>
    <cellStyle name="Normal 5 2 5 2" xfId="312"/>
    <cellStyle name="Normal 5 2 6" xfId="313"/>
    <cellStyle name="Normal 5 2 7" xfId="314"/>
    <cellStyle name="Normal 5 2 8" xfId="315"/>
    <cellStyle name="Normal 5 3" xfId="28"/>
    <cellStyle name="Normal 5 3 2" xfId="29"/>
    <cellStyle name="Normal 5 3 2 2" xfId="88"/>
    <cellStyle name="Normal 5 3 2 2 2" xfId="316"/>
    <cellStyle name="Normal 5 3 2 2 2 2" xfId="317"/>
    <cellStyle name="Normal 5 3 2 2 3" xfId="318"/>
    <cellStyle name="Normal 5 3 2 2 4" xfId="319"/>
    <cellStyle name="Normal 5 3 2 3" xfId="137"/>
    <cellStyle name="Normal 5 3 2 3 2" xfId="320"/>
    <cellStyle name="Normal 5 3 2 3 2 2" xfId="321"/>
    <cellStyle name="Normal 5 3 2 3 3" xfId="322"/>
    <cellStyle name="Normal 5 3 2 3 4" xfId="323"/>
    <cellStyle name="Normal 5 3 2 4" xfId="324"/>
    <cellStyle name="Normal 5 3 2 4 2" xfId="325"/>
    <cellStyle name="Normal 5 3 2 5" xfId="326"/>
    <cellStyle name="Normal 5 3 2 6" xfId="327"/>
    <cellStyle name="Normal 5 3 2 7" xfId="328"/>
    <cellStyle name="Normal 5 3 3" xfId="89"/>
    <cellStyle name="Normal 5 3 3 2" xfId="329"/>
    <cellStyle name="Normal 5 3 3 2 2" xfId="330"/>
    <cellStyle name="Normal 5 3 3 3" xfId="331"/>
    <cellStyle name="Normal 5 3 3 4" xfId="332"/>
    <cellStyle name="Normal 5 3 4" xfId="136"/>
    <cellStyle name="Normal 5 3 4 2" xfId="333"/>
    <cellStyle name="Normal 5 3 4 2 2" xfId="334"/>
    <cellStyle name="Normal 5 3 4 3" xfId="335"/>
    <cellStyle name="Normal 5 3 4 4" xfId="336"/>
    <cellStyle name="Normal 5 3 5" xfId="337"/>
    <cellStyle name="Normal 5 3 5 2" xfId="338"/>
    <cellStyle name="Normal 5 3 6" xfId="339"/>
    <cellStyle name="Normal 5 3 7" xfId="340"/>
    <cellStyle name="Normal 5 3 8" xfId="341"/>
    <cellStyle name="Normal 6" xfId="30"/>
    <cellStyle name="Normal 6 2" xfId="31"/>
    <cellStyle name="Normal 6 2 2" xfId="32"/>
    <cellStyle name="Normal 6 2 2 2" xfId="90"/>
    <cellStyle name="Normal 6 2 2 2 2" xfId="342"/>
    <cellStyle name="Normal 6 2 2 2 2 2" xfId="343"/>
    <cellStyle name="Normal 6 2 2 2 3" xfId="344"/>
    <cellStyle name="Normal 6 2 2 2 4" xfId="345"/>
    <cellStyle name="Normal 6 2 2 3" xfId="139"/>
    <cellStyle name="Normal 6 2 2 3 2" xfId="346"/>
    <cellStyle name="Normal 6 2 2 3 2 2" xfId="347"/>
    <cellStyle name="Normal 6 2 2 3 3" xfId="348"/>
    <cellStyle name="Normal 6 2 2 3 4" xfId="349"/>
    <cellStyle name="Normal 6 2 2 4" xfId="350"/>
    <cellStyle name="Normal 6 2 2 4 2" xfId="351"/>
    <cellStyle name="Normal 6 2 2 5" xfId="352"/>
    <cellStyle name="Normal 6 2 2 6" xfId="353"/>
    <cellStyle name="Normal 6 2 2 7" xfId="354"/>
    <cellStyle name="Normal 6 2 3" xfId="91"/>
    <cellStyle name="Normal 6 2 3 2" xfId="355"/>
    <cellStyle name="Normal 6 2 3 2 2" xfId="356"/>
    <cellStyle name="Normal 6 2 3 3" xfId="357"/>
    <cellStyle name="Normal 6 2 3 4" xfId="358"/>
    <cellStyle name="Normal 6 2 4" xfId="138"/>
    <cellStyle name="Normal 6 2 4 2" xfId="359"/>
    <cellStyle name="Normal 6 2 4 2 2" xfId="360"/>
    <cellStyle name="Normal 6 2 4 3" xfId="361"/>
    <cellStyle name="Normal 6 2 4 4" xfId="362"/>
    <cellStyle name="Normal 6 2 5" xfId="363"/>
    <cellStyle name="Normal 6 2 5 2" xfId="364"/>
    <cellStyle name="Normal 6 2 6" xfId="365"/>
    <cellStyle name="Normal 6 2 7" xfId="366"/>
    <cellStyle name="Normal 6 2 8" xfId="367"/>
    <cellStyle name="Normal 6 3" xfId="33"/>
    <cellStyle name="Normal 6 4" xfId="34"/>
    <cellStyle name="Normal 6 4 2" xfId="35"/>
    <cellStyle name="Normal 6 4 2 2" xfId="92"/>
    <cellStyle name="Normal 6 4 2 2 2" xfId="368"/>
    <cellStyle name="Normal 6 4 2 2 2 2" xfId="369"/>
    <cellStyle name="Normal 6 4 2 2 3" xfId="370"/>
    <cellStyle name="Normal 6 4 2 2 4" xfId="371"/>
    <cellStyle name="Normal 6 4 2 3" xfId="141"/>
    <cellStyle name="Normal 6 4 2 3 2" xfId="372"/>
    <cellStyle name="Normal 6 4 2 3 2 2" xfId="373"/>
    <cellStyle name="Normal 6 4 2 3 3" xfId="374"/>
    <cellStyle name="Normal 6 4 2 3 4" xfId="375"/>
    <cellStyle name="Normal 6 4 2 4" xfId="376"/>
    <cellStyle name="Normal 6 4 2 4 2" xfId="377"/>
    <cellStyle name="Normal 6 4 2 5" xfId="378"/>
    <cellStyle name="Normal 6 4 2 6" xfId="379"/>
    <cellStyle name="Normal 6 4 2 7" xfId="380"/>
    <cellStyle name="Normal 6 4 3" xfId="93"/>
    <cellStyle name="Normal 6 4 3 2" xfId="381"/>
    <cellStyle name="Normal 6 4 3 2 2" xfId="382"/>
    <cellStyle name="Normal 6 4 3 3" xfId="383"/>
    <cellStyle name="Normal 6 4 3 4" xfId="384"/>
    <cellStyle name="Normal 6 4 4" xfId="140"/>
    <cellStyle name="Normal 6 4 4 2" xfId="385"/>
    <cellStyle name="Normal 6 4 4 2 2" xfId="386"/>
    <cellStyle name="Normal 6 4 4 3" xfId="387"/>
    <cellStyle name="Normal 6 4 4 4" xfId="388"/>
    <cellStyle name="Normal 6 4 5" xfId="389"/>
    <cellStyle name="Normal 6 4 5 2" xfId="390"/>
    <cellStyle name="Normal 6 4 6" xfId="391"/>
    <cellStyle name="Normal 6 4 7" xfId="392"/>
    <cellStyle name="Normal 6 4 8" xfId="393"/>
    <cellStyle name="Normal 7" xfId="36"/>
    <cellStyle name="Normal 7 10" xfId="394"/>
    <cellStyle name="Normal 7 2" xfId="37"/>
    <cellStyle name="Normal 7 2 2" xfId="38"/>
    <cellStyle name="Normal 7 2 2 2" xfId="94"/>
    <cellStyle name="Normal 7 2 2 2 2" xfId="395"/>
    <cellStyle name="Normal 7 2 2 2 2 2" xfId="396"/>
    <cellStyle name="Normal 7 2 2 2 3" xfId="397"/>
    <cellStyle name="Normal 7 2 2 2 4" xfId="398"/>
    <cellStyle name="Normal 7 2 2 3" xfId="144"/>
    <cellStyle name="Normal 7 2 2 3 2" xfId="399"/>
    <cellStyle name="Normal 7 2 2 3 2 2" xfId="400"/>
    <cellStyle name="Normal 7 2 2 3 3" xfId="401"/>
    <cellStyle name="Normal 7 2 2 3 4" xfId="402"/>
    <cellStyle name="Normal 7 2 2 4" xfId="403"/>
    <cellStyle name="Normal 7 2 2 4 2" xfId="404"/>
    <cellStyle name="Normal 7 2 2 5" xfId="405"/>
    <cellStyle name="Normal 7 2 2 6" xfId="406"/>
    <cellStyle name="Normal 7 2 2 7" xfId="407"/>
    <cellStyle name="Normal 7 2 3" xfId="95"/>
    <cellStyle name="Normal 7 2 3 2" xfId="408"/>
    <cellStyle name="Normal 7 2 3 2 2" xfId="409"/>
    <cellStyle name="Normal 7 2 3 3" xfId="410"/>
    <cellStyle name="Normal 7 2 3 4" xfId="411"/>
    <cellStyle name="Normal 7 2 4" xfId="143"/>
    <cellStyle name="Normal 7 2 4 2" xfId="412"/>
    <cellStyle name="Normal 7 2 4 2 2" xfId="413"/>
    <cellStyle name="Normal 7 2 4 3" xfId="414"/>
    <cellStyle name="Normal 7 2 4 4" xfId="415"/>
    <cellStyle name="Normal 7 2 5" xfId="416"/>
    <cellStyle name="Normal 7 2 5 2" xfId="417"/>
    <cellStyle name="Normal 7 2 6" xfId="418"/>
    <cellStyle name="Normal 7 2 7" xfId="419"/>
    <cellStyle name="Normal 7 2 8" xfId="420"/>
    <cellStyle name="Normal 7 3" xfId="39"/>
    <cellStyle name="Normal 7 3 2" xfId="40"/>
    <cellStyle name="Normal 7 3 2 2" xfId="96"/>
    <cellStyle name="Normal 7 3 2 2 2" xfId="421"/>
    <cellStyle name="Normal 7 3 2 2 2 2" xfId="422"/>
    <cellStyle name="Normal 7 3 2 2 3" xfId="423"/>
    <cellStyle name="Normal 7 3 2 2 4" xfId="424"/>
    <cellStyle name="Normal 7 3 2 3" xfId="146"/>
    <cellStyle name="Normal 7 3 2 3 2" xfId="425"/>
    <cellStyle name="Normal 7 3 2 3 2 2" xfId="426"/>
    <cellStyle name="Normal 7 3 2 3 3" xfId="427"/>
    <cellStyle name="Normal 7 3 2 3 4" xfId="428"/>
    <cellStyle name="Normal 7 3 2 4" xfId="429"/>
    <cellStyle name="Normal 7 3 2 4 2" xfId="430"/>
    <cellStyle name="Normal 7 3 2 5" xfId="431"/>
    <cellStyle name="Normal 7 3 2 6" xfId="432"/>
    <cellStyle name="Normal 7 3 2 7" xfId="433"/>
    <cellStyle name="Normal 7 3 3" xfId="97"/>
    <cellStyle name="Normal 7 3 3 2" xfId="434"/>
    <cellStyle name="Normal 7 3 3 2 2" xfId="435"/>
    <cellStyle name="Normal 7 3 3 3" xfId="436"/>
    <cellStyle name="Normal 7 3 3 4" xfId="437"/>
    <cellStyle name="Normal 7 3 4" xfId="145"/>
    <cellStyle name="Normal 7 3 4 2" xfId="438"/>
    <cellStyle name="Normal 7 3 4 2 2" xfId="439"/>
    <cellStyle name="Normal 7 3 4 3" xfId="440"/>
    <cellStyle name="Normal 7 3 4 4" xfId="441"/>
    <cellStyle name="Normal 7 3 5" xfId="442"/>
    <cellStyle name="Normal 7 3 5 2" xfId="443"/>
    <cellStyle name="Normal 7 3 6" xfId="444"/>
    <cellStyle name="Normal 7 3 7" xfId="445"/>
    <cellStyle name="Normal 7 3 8" xfId="446"/>
    <cellStyle name="Normal 7 4" xfId="41"/>
    <cellStyle name="Normal 7 4 2" xfId="98"/>
    <cellStyle name="Normal 7 4 2 2" xfId="447"/>
    <cellStyle name="Normal 7 4 2 2 2" xfId="448"/>
    <cellStyle name="Normal 7 4 2 3" xfId="449"/>
    <cellStyle name="Normal 7 4 2 4" xfId="450"/>
    <cellStyle name="Normal 7 4 3" xfId="147"/>
    <cellStyle name="Normal 7 4 3 2" xfId="451"/>
    <cellStyle name="Normal 7 4 3 2 2" xfId="452"/>
    <cellStyle name="Normal 7 4 3 3" xfId="453"/>
    <cellStyle name="Normal 7 4 3 4" xfId="454"/>
    <cellStyle name="Normal 7 4 4" xfId="455"/>
    <cellStyle name="Normal 7 4 4 2" xfId="456"/>
    <cellStyle name="Normal 7 4 5" xfId="457"/>
    <cellStyle name="Normal 7 4 6" xfId="458"/>
    <cellStyle name="Normal 7 4 7" xfId="459"/>
    <cellStyle name="Normal 7 5" xfId="99"/>
    <cellStyle name="Normal 7 5 2" xfId="460"/>
    <cellStyle name="Normal 7 5 2 2" xfId="461"/>
    <cellStyle name="Normal 7 5 3" xfId="462"/>
    <cellStyle name="Normal 7 5 4" xfId="463"/>
    <cellStyle name="Normal 7 6" xfId="142"/>
    <cellStyle name="Normal 7 6 2" xfId="464"/>
    <cellStyle name="Normal 7 6 2 2" xfId="465"/>
    <cellStyle name="Normal 7 6 3" xfId="466"/>
    <cellStyle name="Normal 7 6 4" xfId="467"/>
    <cellStyle name="Normal 7 7" xfId="468"/>
    <cellStyle name="Normal 7 7 2" xfId="469"/>
    <cellStyle name="Normal 7 8" xfId="470"/>
    <cellStyle name="Normal 7 9" xfId="471"/>
    <cellStyle name="Normal 8" xfId="42"/>
    <cellStyle name="Normal 8 10" xfId="472"/>
    <cellStyle name="Normal 8 11" xfId="473"/>
    <cellStyle name="Normal 8 2" xfId="43"/>
    <cellStyle name="Normal 8 2 2" xfId="44"/>
    <cellStyle name="Normal 8 2 2 2" xfId="45"/>
    <cellStyle name="Normal 8 2 2 2 2" xfId="100"/>
    <cellStyle name="Normal 8 2 2 2 2 2" xfId="474"/>
    <cellStyle name="Normal 8 2 2 2 2 2 2" xfId="475"/>
    <cellStyle name="Normal 8 2 2 2 2 3" xfId="476"/>
    <cellStyle name="Normal 8 2 2 2 2 4" xfId="477"/>
    <cellStyle name="Normal 8 2 2 2 3" xfId="151"/>
    <cellStyle name="Normal 8 2 2 2 3 2" xfId="478"/>
    <cellStyle name="Normal 8 2 2 2 3 2 2" xfId="479"/>
    <cellStyle name="Normal 8 2 2 2 3 3" xfId="480"/>
    <cellStyle name="Normal 8 2 2 2 3 4" xfId="481"/>
    <cellStyle name="Normal 8 2 2 2 4" xfId="482"/>
    <cellStyle name="Normal 8 2 2 2 4 2" xfId="483"/>
    <cellStyle name="Normal 8 2 2 2 5" xfId="484"/>
    <cellStyle name="Normal 8 2 2 2 6" xfId="485"/>
    <cellStyle name="Normal 8 2 2 2 7" xfId="486"/>
    <cellStyle name="Normal 8 2 2 3" xfId="101"/>
    <cellStyle name="Normal 8 2 2 3 2" xfId="487"/>
    <cellStyle name="Normal 8 2 2 3 2 2" xfId="488"/>
    <cellStyle name="Normal 8 2 2 3 3" xfId="489"/>
    <cellStyle name="Normal 8 2 2 3 4" xfId="490"/>
    <cellStyle name="Normal 8 2 2 4" xfId="150"/>
    <cellStyle name="Normal 8 2 2 4 2" xfId="491"/>
    <cellStyle name="Normal 8 2 2 4 2 2" xfId="492"/>
    <cellStyle name="Normal 8 2 2 4 3" xfId="493"/>
    <cellStyle name="Normal 8 2 2 4 4" xfId="494"/>
    <cellStyle name="Normal 8 2 2 5" xfId="495"/>
    <cellStyle name="Normal 8 2 2 5 2" xfId="496"/>
    <cellStyle name="Normal 8 2 2 6" xfId="497"/>
    <cellStyle name="Normal 8 2 2 7" xfId="498"/>
    <cellStyle name="Normal 8 2 2 8" xfId="499"/>
    <cellStyle name="Normal 8 2 3" xfId="46"/>
    <cellStyle name="Normal 8 2 3 2" xfId="102"/>
    <cellStyle name="Normal 8 2 3 2 2" xfId="500"/>
    <cellStyle name="Normal 8 2 3 2 2 2" xfId="501"/>
    <cellStyle name="Normal 8 2 3 2 3" xfId="502"/>
    <cellStyle name="Normal 8 2 3 2 4" xfId="503"/>
    <cellStyle name="Normal 8 2 3 3" xfId="152"/>
    <cellStyle name="Normal 8 2 3 3 2" xfId="504"/>
    <cellStyle name="Normal 8 2 3 3 2 2" xfId="505"/>
    <cellStyle name="Normal 8 2 3 3 3" xfId="506"/>
    <cellStyle name="Normal 8 2 3 3 4" xfId="507"/>
    <cellStyle name="Normal 8 2 3 4" xfId="508"/>
    <cellStyle name="Normal 8 2 3 4 2" xfId="509"/>
    <cellStyle name="Normal 8 2 3 5" xfId="510"/>
    <cellStyle name="Normal 8 2 3 6" xfId="511"/>
    <cellStyle name="Normal 8 2 3 7" xfId="512"/>
    <cellStyle name="Normal 8 2 4" xfId="103"/>
    <cellStyle name="Normal 8 2 4 2" xfId="513"/>
    <cellStyle name="Normal 8 2 4 2 2" xfId="514"/>
    <cellStyle name="Normal 8 2 4 3" xfId="515"/>
    <cellStyle name="Normal 8 2 4 4" xfId="516"/>
    <cellStyle name="Normal 8 2 5" xfId="149"/>
    <cellStyle name="Normal 8 2 5 2" xfId="517"/>
    <cellStyle name="Normal 8 2 5 2 2" xfId="518"/>
    <cellStyle name="Normal 8 2 5 3" xfId="519"/>
    <cellStyle name="Normal 8 2 5 4" xfId="520"/>
    <cellStyle name="Normal 8 2 6" xfId="521"/>
    <cellStyle name="Normal 8 2 6 2" xfId="522"/>
    <cellStyle name="Normal 8 2 7" xfId="523"/>
    <cellStyle name="Normal 8 2 8" xfId="524"/>
    <cellStyle name="Normal 8 2 9" xfId="525"/>
    <cellStyle name="Normal 8 3" xfId="47"/>
    <cellStyle name="Normal 8 3 2" xfId="48"/>
    <cellStyle name="Normal 8 3 2 2" xfId="104"/>
    <cellStyle name="Normal 8 3 2 2 2" xfId="526"/>
    <cellStyle name="Normal 8 3 2 2 2 2" xfId="527"/>
    <cellStyle name="Normal 8 3 2 2 3" xfId="528"/>
    <cellStyle name="Normal 8 3 2 2 4" xfId="529"/>
    <cellStyle name="Normal 8 3 2 3" xfId="154"/>
    <cellStyle name="Normal 8 3 2 3 2" xfId="530"/>
    <cellStyle name="Normal 8 3 2 3 2 2" xfId="531"/>
    <cellStyle name="Normal 8 3 2 3 3" xfId="532"/>
    <cellStyle name="Normal 8 3 2 3 4" xfId="533"/>
    <cellStyle name="Normal 8 3 2 4" xfId="534"/>
    <cellStyle name="Normal 8 3 2 4 2" xfId="535"/>
    <cellStyle name="Normal 8 3 2 5" xfId="536"/>
    <cellStyle name="Normal 8 3 2 6" xfId="537"/>
    <cellStyle name="Normal 8 3 2 7" xfId="538"/>
    <cellStyle name="Normal 8 3 3" xfId="105"/>
    <cellStyle name="Normal 8 3 3 2" xfId="539"/>
    <cellStyle name="Normal 8 3 3 2 2" xfId="540"/>
    <cellStyle name="Normal 8 3 3 3" xfId="541"/>
    <cellStyle name="Normal 8 3 3 4" xfId="542"/>
    <cellStyle name="Normal 8 3 4" xfId="153"/>
    <cellStyle name="Normal 8 3 4 2" xfId="543"/>
    <cellStyle name="Normal 8 3 4 2 2" xfId="544"/>
    <cellStyle name="Normal 8 3 4 3" xfId="545"/>
    <cellStyle name="Normal 8 3 4 4" xfId="546"/>
    <cellStyle name="Normal 8 3 5" xfId="547"/>
    <cellStyle name="Normal 8 3 5 2" xfId="548"/>
    <cellStyle name="Normal 8 3 6" xfId="549"/>
    <cellStyle name="Normal 8 3 7" xfId="550"/>
    <cellStyle name="Normal 8 3 8" xfId="551"/>
    <cellStyle name="Normal 8 4" xfId="49"/>
    <cellStyle name="Normal 8 5" xfId="50"/>
    <cellStyle name="Normal 8 5 2" xfId="106"/>
    <cellStyle name="Normal 8 5 2 2" xfId="552"/>
    <cellStyle name="Normal 8 5 2 2 2" xfId="553"/>
    <cellStyle name="Normal 8 5 2 3" xfId="554"/>
    <cellStyle name="Normal 8 5 2 4" xfId="555"/>
    <cellStyle name="Normal 8 5 3" xfId="155"/>
    <cellStyle name="Normal 8 5 3 2" xfId="556"/>
    <cellStyle name="Normal 8 5 3 2 2" xfId="557"/>
    <cellStyle name="Normal 8 5 3 3" xfId="558"/>
    <cellStyle name="Normal 8 5 3 4" xfId="559"/>
    <cellStyle name="Normal 8 5 4" xfId="560"/>
    <cellStyle name="Normal 8 5 4 2" xfId="561"/>
    <cellStyle name="Normal 8 5 5" xfId="562"/>
    <cellStyle name="Normal 8 5 6" xfId="563"/>
    <cellStyle name="Normal 8 5 7" xfId="564"/>
    <cellStyle name="Normal 8 6" xfId="107"/>
    <cellStyle name="Normal 8 6 2" xfId="565"/>
    <cellStyle name="Normal 8 6 2 2" xfId="566"/>
    <cellStyle name="Normal 8 6 3" xfId="567"/>
    <cellStyle name="Normal 8 6 4" xfId="568"/>
    <cellStyle name="Normal 8 7" xfId="148"/>
    <cellStyle name="Normal 8 7 2" xfId="569"/>
    <cellStyle name="Normal 8 7 2 2" xfId="570"/>
    <cellStyle name="Normal 8 7 3" xfId="571"/>
    <cellStyle name="Normal 8 7 4" xfId="572"/>
    <cellStyle name="Normal 8 8" xfId="573"/>
    <cellStyle name="Normal 8 8 2" xfId="574"/>
    <cellStyle name="Normal 8 9" xfId="575"/>
    <cellStyle name="Normal 9" xfId="51"/>
    <cellStyle name="Normal 9 2" xfId="52"/>
    <cellStyle name="Normal 9 2 2" xfId="53"/>
    <cellStyle name="Normal 9 2 2 2" xfId="108"/>
    <cellStyle name="Normal 9 2 2 2 2" xfId="576"/>
    <cellStyle name="Normal 9 2 2 2 2 2" xfId="577"/>
    <cellStyle name="Normal 9 2 2 2 3" xfId="578"/>
    <cellStyle name="Normal 9 2 2 2 4" xfId="579"/>
    <cellStyle name="Normal 9 2 2 3" xfId="158"/>
    <cellStyle name="Normal 9 2 2 3 2" xfId="580"/>
    <cellStyle name="Normal 9 2 2 3 2 2" xfId="581"/>
    <cellStyle name="Normal 9 2 2 3 3" xfId="582"/>
    <cellStyle name="Normal 9 2 2 3 4" xfId="583"/>
    <cellStyle name="Normal 9 2 2 4" xfId="584"/>
    <cellStyle name="Normal 9 2 2 4 2" xfId="585"/>
    <cellStyle name="Normal 9 2 2 5" xfId="586"/>
    <cellStyle name="Normal 9 2 2 6" xfId="587"/>
    <cellStyle name="Normal 9 2 2 7" xfId="588"/>
    <cellStyle name="Normal 9 2 3" xfId="109"/>
    <cellStyle name="Normal 9 2 3 2" xfId="589"/>
    <cellStyle name="Normal 9 2 3 2 2" xfId="590"/>
    <cellStyle name="Normal 9 2 3 3" xfId="591"/>
    <cellStyle name="Normal 9 2 3 4" xfId="592"/>
    <cellStyle name="Normal 9 2 4" xfId="157"/>
    <cellStyle name="Normal 9 2 4 2" xfId="593"/>
    <cellStyle name="Normal 9 2 4 2 2" xfId="594"/>
    <cellStyle name="Normal 9 2 4 3" xfId="595"/>
    <cellStyle name="Normal 9 2 4 4" xfId="596"/>
    <cellStyle name="Normal 9 2 5" xfId="597"/>
    <cellStyle name="Normal 9 2 5 2" xfId="598"/>
    <cellStyle name="Normal 9 2 6" xfId="599"/>
    <cellStyle name="Normal 9 2 7" xfId="600"/>
    <cellStyle name="Normal 9 2 8" xfId="601"/>
    <cellStyle name="Normal 9 3" xfId="54"/>
    <cellStyle name="Normal 9 3 2" xfId="110"/>
    <cellStyle name="Normal 9 3 2 2" xfId="602"/>
    <cellStyle name="Normal 9 3 2 2 2" xfId="603"/>
    <cellStyle name="Normal 9 3 2 3" xfId="604"/>
    <cellStyle name="Normal 9 3 2 4" xfId="605"/>
    <cellStyle name="Normal 9 3 3" xfId="159"/>
    <cellStyle name="Normal 9 3 3 2" xfId="606"/>
    <cellStyle name="Normal 9 3 3 2 2" xfId="607"/>
    <cellStyle name="Normal 9 3 3 3" xfId="608"/>
    <cellStyle name="Normal 9 3 3 4" xfId="609"/>
    <cellStyle name="Normal 9 3 4" xfId="610"/>
    <cellStyle name="Normal 9 3 4 2" xfId="611"/>
    <cellStyle name="Normal 9 3 5" xfId="612"/>
    <cellStyle name="Normal 9 3 6" xfId="613"/>
    <cellStyle name="Normal 9 3 7" xfId="614"/>
    <cellStyle name="Normal 9 4" xfId="111"/>
    <cellStyle name="Normal 9 4 2" xfId="615"/>
    <cellStyle name="Normal 9 4 2 2" xfId="616"/>
    <cellStyle name="Normal 9 4 3" xfId="617"/>
    <cellStyle name="Normal 9 4 4" xfId="618"/>
    <cellStyle name="Normal 9 5" xfId="156"/>
    <cellStyle name="Normal 9 5 2" xfId="619"/>
    <cellStyle name="Normal 9 5 2 2" xfId="620"/>
    <cellStyle name="Normal 9 5 3" xfId="621"/>
    <cellStyle name="Normal 9 5 4" xfId="622"/>
    <cellStyle name="Normal 9 6" xfId="623"/>
    <cellStyle name="Normal 9 6 2" xfId="624"/>
    <cellStyle name="Normal 9 7" xfId="625"/>
    <cellStyle name="Normal 9 8" xfId="626"/>
    <cellStyle name="Normal 9 9" xfId="627"/>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3" xfId="632"/>
    <cellStyle name="Percent 3 2 2 2 4" xfId="633"/>
    <cellStyle name="Percent 3 2 2 3" xfId="161"/>
    <cellStyle name="Percent 3 2 2 3 2" xfId="634"/>
    <cellStyle name="Percent 3 2 2 3 2 2" xfId="635"/>
    <cellStyle name="Percent 3 2 2 3 3" xfId="636"/>
    <cellStyle name="Percent 3 2 2 3 4" xfId="637"/>
    <cellStyle name="Percent 3 2 2 4" xfId="638"/>
    <cellStyle name="Percent 3 2 2 4 2" xfId="639"/>
    <cellStyle name="Percent 3 2 2 5" xfId="640"/>
    <cellStyle name="Percent 3 2 2 6" xfId="641"/>
    <cellStyle name="Percent 3 2 2 7" xfId="642"/>
    <cellStyle name="Percent 3 2 3" xfId="113"/>
    <cellStyle name="Percent 3 2 3 2" xfId="643"/>
    <cellStyle name="Percent 3 2 3 2 2" xfId="644"/>
    <cellStyle name="Percent 3 2 3 3" xfId="645"/>
    <cellStyle name="Percent 3 2 3 4" xfId="646"/>
    <cellStyle name="Percent 3 2 4" xfId="160"/>
    <cellStyle name="Percent 3 2 4 2" xfId="647"/>
    <cellStyle name="Percent 3 2 4 2 2" xfId="648"/>
    <cellStyle name="Percent 3 2 4 3" xfId="649"/>
    <cellStyle name="Percent 3 2 4 4" xfId="650"/>
    <cellStyle name="Percent 3 2 5" xfId="651"/>
    <cellStyle name="Percent 3 2 5 2" xfId="652"/>
    <cellStyle name="Percent 3 2 6" xfId="653"/>
    <cellStyle name="Percent 3 2 7" xfId="654"/>
    <cellStyle name="Percent 3 2 8" xfId="655"/>
    <cellStyle name="Percent 3 3" xfId="63"/>
    <cellStyle name="Percent 3 3 2" xfId="64"/>
    <cellStyle name="Percent 3 3 2 2" xfId="114"/>
    <cellStyle name="Percent 3 3 2 2 2" xfId="656"/>
    <cellStyle name="Percent 3 3 2 2 2 2" xfId="657"/>
    <cellStyle name="Percent 3 3 2 2 3" xfId="658"/>
    <cellStyle name="Percent 3 3 2 2 4" xfId="659"/>
    <cellStyle name="Percent 3 3 2 3" xfId="163"/>
    <cellStyle name="Percent 3 3 2 3 2" xfId="660"/>
    <cellStyle name="Percent 3 3 2 3 2 2" xfId="661"/>
    <cellStyle name="Percent 3 3 2 3 3" xfId="662"/>
    <cellStyle name="Percent 3 3 2 3 4" xfId="663"/>
    <cellStyle name="Percent 3 3 2 4" xfId="664"/>
    <cellStyle name="Percent 3 3 2 4 2" xfId="665"/>
    <cellStyle name="Percent 3 3 2 5" xfId="666"/>
    <cellStyle name="Percent 3 3 2 6" xfId="667"/>
    <cellStyle name="Percent 3 3 2 7" xfId="668"/>
    <cellStyle name="Percent 3 3 3" xfId="115"/>
    <cellStyle name="Percent 3 3 3 2" xfId="669"/>
    <cellStyle name="Percent 3 3 3 2 2" xfId="670"/>
    <cellStyle name="Percent 3 3 3 3" xfId="671"/>
    <cellStyle name="Percent 3 3 3 4" xfId="672"/>
    <cellStyle name="Percent 3 3 4" xfId="162"/>
    <cellStyle name="Percent 3 3 4 2" xfId="673"/>
    <cellStyle name="Percent 3 3 4 2 2" xfId="674"/>
    <cellStyle name="Percent 3 3 4 3" xfId="675"/>
    <cellStyle name="Percent 3 3 4 4" xfId="676"/>
    <cellStyle name="Percent 3 3 5" xfId="677"/>
    <cellStyle name="Percent 3 3 5 2" xfId="678"/>
    <cellStyle name="Percent 3 3 6" xfId="679"/>
    <cellStyle name="Percent 3 3 7" xfId="680"/>
    <cellStyle name="Percent 3 3 8" xfId="681"/>
    <cellStyle name="Percent 4" xfId="65"/>
    <cellStyle name="Percent 4 2" xfId="66"/>
    <cellStyle name="Percent 4 2 2" xfId="67"/>
    <cellStyle name="Percent 4 2 2 2" xfId="116"/>
    <cellStyle name="Percent 4 2 2 2 2" xfId="682"/>
    <cellStyle name="Percent 4 2 2 2 2 2" xfId="683"/>
    <cellStyle name="Percent 4 2 2 2 3" xfId="684"/>
    <cellStyle name="Percent 4 2 2 2 4" xfId="685"/>
    <cellStyle name="Percent 4 2 2 3" xfId="166"/>
    <cellStyle name="Percent 4 2 2 3 2" xfId="686"/>
    <cellStyle name="Percent 4 2 2 3 2 2" xfId="687"/>
    <cellStyle name="Percent 4 2 2 3 3" xfId="688"/>
    <cellStyle name="Percent 4 2 2 3 4" xfId="689"/>
    <cellStyle name="Percent 4 2 2 4" xfId="690"/>
    <cellStyle name="Percent 4 2 2 4 2" xfId="691"/>
    <cellStyle name="Percent 4 2 2 5" xfId="692"/>
    <cellStyle name="Percent 4 2 2 6" xfId="693"/>
    <cellStyle name="Percent 4 2 2 7" xfId="694"/>
    <cellStyle name="Percent 4 2 3" xfId="117"/>
    <cellStyle name="Percent 4 2 3 2" xfId="695"/>
    <cellStyle name="Percent 4 2 3 2 2" xfId="696"/>
    <cellStyle name="Percent 4 2 3 3" xfId="697"/>
    <cellStyle name="Percent 4 2 3 4" xfId="698"/>
    <cellStyle name="Percent 4 2 4" xfId="165"/>
    <cellStyle name="Percent 4 2 4 2" xfId="699"/>
    <cellStyle name="Percent 4 2 4 2 2" xfId="700"/>
    <cellStyle name="Percent 4 2 4 3" xfId="701"/>
    <cellStyle name="Percent 4 2 4 4" xfId="702"/>
    <cellStyle name="Percent 4 2 5" xfId="703"/>
    <cellStyle name="Percent 4 2 5 2" xfId="704"/>
    <cellStyle name="Percent 4 2 6" xfId="705"/>
    <cellStyle name="Percent 4 2 7" xfId="706"/>
    <cellStyle name="Percent 4 2 8" xfId="707"/>
    <cellStyle name="Percent 4 3" xfId="68"/>
    <cellStyle name="Percent 4 3 2" xfId="118"/>
    <cellStyle name="Percent 4 3 2 2" xfId="708"/>
    <cellStyle name="Percent 4 3 2 2 2" xfId="709"/>
    <cellStyle name="Percent 4 3 2 3" xfId="710"/>
    <cellStyle name="Percent 4 3 2 4" xfId="711"/>
    <cellStyle name="Percent 4 3 3" xfId="167"/>
    <cellStyle name="Percent 4 3 3 2" xfId="712"/>
    <cellStyle name="Percent 4 3 3 2 2" xfId="713"/>
    <cellStyle name="Percent 4 3 3 3" xfId="714"/>
    <cellStyle name="Percent 4 3 3 4" xfId="715"/>
    <cellStyle name="Percent 4 3 4" xfId="716"/>
    <cellStyle name="Percent 4 3 4 2" xfId="717"/>
    <cellStyle name="Percent 4 3 5" xfId="718"/>
    <cellStyle name="Percent 4 3 6" xfId="719"/>
    <cellStyle name="Percent 4 3 7" xfId="720"/>
    <cellStyle name="Percent 4 4" xfId="119"/>
    <cellStyle name="Percent 4 4 2" xfId="721"/>
    <cellStyle name="Percent 4 4 2 2" xfId="722"/>
    <cellStyle name="Percent 4 4 3" xfId="723"/>
    <cellStyle name="Percent 4 4 4" xfId="724"/>
    <cellStyle name="Percent 4 5" xfId="164"/>
    <cellStyle name="Percent 4 5 2" xfId="725"/>
    <cellStyle name="Percent 4 5 2 2" xfId="726"/>
    <cellStyle name="Percent 4 5 3" xfId="727"/>
    <cellStyle name="Percent 4 5 4" xfId="728"/>
    <cellStyle name="Percent 4 6" xfId="729"/>
    <cellStyle name="Percent 4 6 2" xfId="730"/>
    <cellStyle name="Percent 4 7" xfId="731"/>
    <cellStyle name="Percent 4 8" xfId="732"/>
    <cellStyle name="Percent 4 9" xfId="733"/>
    <cellStyle name="Percent 5" xfId="69"/>
    <cellStyle name="Percent 5 2" xfId="70"/>
    <cellStyle name="Percent 5 2 2" xfId="71"/>
    <cellStyle name="Percent 5 2 2 2" xfId="120"/>
    <cellStyle name="Percent 5 2 2 2 2" xfId="734"/>
    <cellStyle name="Percent 5 2 2 2 2 2" xfId="735"/>
    <cellStyle name="Percent 5 2 2 2 3" xfId="736"/>
    <cellStyle name="Percent 5 2 2 2 4" xfId="737"/>
    <cellStyle name="Percent 5 2 2 3" xfId="170"/>
    <cellStyle name="Percent 5 2 2 3 2" xfId="738"/>
    <cellStyle name="Percent 5 2 2 3 2 2" xfId="739"/>
    <cellStyle name="Percent 5 2 2 3 3" xfId="740"/>
    <cellStyle name="Percent 5 2 2 3 4" xfId="741"/>
    <cellStyle name="Percent 5 2 2 4" xfId="742"/>
    <cellStyle name="Percent 5 2 2 4 2" xfId="743"/>
    <cellStyle name="Percent 5 2 2 5" xfId="744"/>
    <cellStyle name="Percent 5 2 2 6" xfId="745"/>
    <cellStyle name="Percent 5 2 2 7" xfId="746"/>
    <cellStyle name="Percent 5 2 3" xfId="121"/>
    <cellStyle name="Percent 5 2 3 2" xfId="747"/>
    <cellStyle name="Percent 5 2 3 2 2" xfId="748"/>
    <cellStyle name="Percent 5 2 3 3" xfId="749"/>
    <cellStyle name="Percent 5 2 3 4" xfId="750"/>
    <cellStyle name="Percent 5 2 4" xfId="169"/>
    <cellStyle name="Percent 5 2 4 2" xfId="751"/>
    <cellStyle name="Percent 5 2 4 2 2" xfId="752"/>
    <cellStyle name="Percent 5 2 4 3" xfId="753"/>
    <cellStyle name="Percent 5 2 4 4" xfId="754"/>
    <cellStyle name="Percent 5 2 5" xfId="755"/>
    <cellStyle name="Percent 5 2 5 2" xfId="756"/>
    <cellStyle name="Percent 5 2 6" xfId="757"/>
    <cellStyle name="Percent 5 2 7" xfId="758"/>
    <cellStyle name="Percent 5 2 8" xfId="759"/>
    <cellStyle name="Percent 5 3" xfId="72"/>
    <cellStyle name="Percent 5 3 2" xfId="122"/>
    <cellStyle name="Percent 5 3 2 2" xfId="760"/>
    <cellStyle name="Percent 5 3 2 2 2" xfId="761"/>
    <cellStyle name="Percent 5 3 2 3" xfId="762"/>
    <cellStyle name="Percent 5 3 2 4" xfId="763"/>
    <cellStyle name="Percent 5 3 3" xfId="171"/>
    <cellStyle name="Percent 5 3 3 2" xfId="764"/>
    <cellStyle name="Percent 5 3 3 2 2" xfId="765"/>
    <cellStyle name="Percent 5 3 3 3" xfId="766"/>
    <cellStyle name="Percent 5 3 3 4" xfId="767"/>
    <cellStyle name="Percent 5 3 4" xfId="768"/>
    <cellStyle name="Percent 5 3 4 2" xfId="769"/>
    <cellStyle name="Percent 5 3 5" xfId="770"/>
    <cellStyle name="Percent 5 3 6" xfId="771"/>
    <cellStyle name="Percent 5 3 7" xfId="772"/>
    <cellStyle name="Percent 5 4" xfId="123"/>
    <cellStyle name="Percent 5 4 2" xfId="773"/>
    <cellStyle name="Percent 5 4 2 2" xfId="774"/>
    <cellStyle name="Percent 5 4 3" xfId="775"/>
    <cellStyle name="Percent 5 4 4" xfId="776"/>
    <cellStyle name="Percent 5 5" xfId="168"/>
    <cellStyle name="Percent 5 5 2" xfId="777"/>
    <cellStyle name="Percent 5 5 2 2" xfId="778"/>
    <cellStyle name="Percent 5 5 3" xfId="779"/>
    <cellStyle name="Percent 5 5 4" xfId="780"/>
    <cellStyle name="Percent 5 6" xfId="781"/>
    <cellStyle name="Percent 5 6 2" xfId="782"/>
    <cellStyle name="Percent 5 7" xfId="783"/>
    <cellStyle name="Percent 5 8" xfId="784"/>
    <cellStyle name="Percent 5 9" xfId="785"/>
  </cellStyles>
  <dxfs count="17">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DE9D9"/>
        </patternFill>
      </fill>
    </dxf>
    <dxf>
      <fill>
        <patternFill>
          <bgColor rgb="FFFFFF99"/>
        </patternFill>
      </fill>
    </dxf>
    <dxf>
      <fill>
        <patternFill>
          <bgColor rgb="FFDAEEF3"/>
        </patternFill>
      </fill>
    </dxf>
    <dxf>
      <fill>
        <patternFill>
          <bgColor rgb="FFE4DFEC"/>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2015/16 Quarter 3 and previous quarter(s) refreshed</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(April 2016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2016</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422900" cy="998114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2015/16 Quarter 3 and previous quarter(s) refreshed</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(April 2016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0"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The breastfeeding information within this publication</a:t>
          </a:r>
          <a:r>
            <a:rPr lang="en-GB" sz="1100" baseline="0">
              <a:effectLst/>
              <a:latin typeface="Arial" panose="020B0604020202020204" pitchFamily="34" charset="0"/>
              <a:ea typeface="+mn-ea"/>
              <a:cs typeface="Arial" panose="020B0604020202020204" pitchFamily="34" charset="0"/>
            </a:rPr>
            <a:t> has been obtained via a n</a:t>
          </a:r>
          <a:r>
            <a:rPr lang="en-GB" sz="1100">
              <a:effectLst/>
              <a:latin typeface="Arial" panose="020B0604020202020204" pitchFamily="34" charset="0"/>
              <a:ea typeface="+mn-ea"/>
              <a:cs typeface="Arial" panose="020B0604020202020204" pitchFamily="34" charset="0"/>
            </a:rPr>
            <a:t>ew interim</a:t>
          </a:r>
          <a:r>
            <a:rPr lang="en-GB" sz="110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a:effectLst/>
            <a:latin typeface="Arial" panose="020B0604020202020204" pitchFamily="34" charset="0"/>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Caution</a:t>
          </a:r>
          <a:r>
            <a:rPr lang="en-GB" sz="110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accent2">
                  <a:lumMod val="75000"/>
                </a:schemeClr>
              </a:solidFill>
              <a:effectLst/>
              <a:latin typeface="Arial" panose="020B0604020202020204" pitchFamily="34" charset="0"/>
              <a:ea typeface="+mn-ea"/>
              <a:cs typeface="Arial" panose="020B0604020202020204" pitchFamily="34" charset="0"/>
            </a:rPr>
            <a:t>Summary of Quarter 3</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Arial" panose="020B0604020202020204" pitchFamily="34" charset="0"/>
              <a:ea typeface="+mn-ea"/>
              <a:cs typeface="Arial" panose="020B0604020202020204" pitchFamily="34" charset="0"/>
            </a:rPr>
            <a:t>Out of 151 reporting local authorities (Hackney and City of London make a joint submission so</a:t>
          </a:r>
          <a:r>
            <a:rPr lang="en-GB" sz="1100" baseline="0">
              <a:effectLst/>
              <a:latin typeface="Arial" panose="020B0604020202020204" pitchFamily="34" charset="0"/>
              <a:ea typeface="+mn-ea"/>
              <a:cs typeface="Arial" panose="020B0604020202020204" pitchFamily="34" charset="0"/>
            </a:rPr>
            <a:t> are only counted once</a:t>
          </a:r>
          <a:r>
            <a:rPr lang="en-GB" sz="1100">
              <a:effectLst/>
              <a:latin typeface="Arial" panose="020B0604020202020204" pitchFamily="34" charset="0"/>
              <a:ea typeface="+mn-ea"/>
              <a:cs typeface="Arial" panose="020B0604020202020204" pitchFamily="34" charset="0"/>
            </a:rPr>
            <a:t>) 147 submitted a return for the interim reporting collection for Quarter 3 2015/16 (a response rate of 97.4%).</a:t>
          </a:r>
        </a:p>
        <a:p>
          <a:pPr eaLnBrk="1" fontAlgn="auto" latinLnBrk="0" hangingPunct="1"/>
          <a:endParaRPr lang="en-GB">
            <a:effectLst/>
            <a:latin typeface="Arial" panose="020B0604020202020204" pitchFamily="34" charset="0"/>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9 of the 147 submissions failed stage 1 validation (failing to provide either the number of infants due a 6-8 week review</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138 reporting local authorities. </a:t>
          </a:r>
        </a:p>
        <a:p>
          <a:endParaRPr lang="en-GB">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cannot be published as they all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however be published based on the 138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200" b="1"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Q2 for England based on 138 reporting local authorities is 42.2% (with confidence intervals of 42.0 – 42.5%). </a:t>
          </a:r>
        </a:p>
        <a:p>
          <a:endParaRPr lang="en-GB" sz="1200" b="1"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baseline="0">
              <a:solidFill>
                <a:schemeClr val="accent2">
                  <a:lumMod val="75000"/>
                </a:schemeClr>
              </a:solidFill>
              <a:effectLst/>
              <a:latin typeface="Arial" panose="020B0604020202020204" pitchFamily="34" charset="0"/>
              <a:ea typeface="+mn-ea"/>
              <a:cs typeface="Arial" panose="020B0604020202020204" pitchFamily="34" charset="0"/>
            </a:rPr>
            <a:t>This compares to 42.9% for Q2 and 43.1% for Q1 (based on refreshed figures in this publication).</a:t>
          </a:r>
        </a:p>
        <a:p>
          <a:endParaRPr lang="en-GB">
            <a:effectLst/>
            <a:latin typeface="Arial" panose="020B0604020202020204" pitchFamily="34" charset="0"/>
            <a:cs typeface="Arial" panose="020B0604020202020204" pitchFamily="34" charset="0"/>
          </a:endParaRPr>
        </a:p>
        <a:p>
          <a:pPr eaLnBrk="1" fontAlgn="auto" latinLnBrk="0" hangingPunct="1"/>
          <a:r>
            <a:rPr lang="en-GB" sz="1100">
              <a:effectLst/>
              <a:latin typeface="Arial" panose="020B0604020202020204" pitchFamily="34" charset="0"/>
              <a:ea typeface="+mn-ea"/>
              <a:cs typeface="Arial" panose="020B0604020202020204" pitchFamily="34" charset="0"/>
            </a:rPr>
            <a:t>Full</a:t>
          </a:r>
          <a:r>
            <a:rPr lang="en-GB" sz="1100" baseline="0">
              <a:effectLst/>
              <a:latin typeface="Arial" panose="020B0604020202020204" pitchFamily="34" charset="0"/>
              <a:ea typeface="+mn-ea"/>
              <a:cs typeface="Arial" panose="020B0604020202020204" pitchFamily="34" charset="0"/>
            </a:rPr>
            <a:t> information (percentages and confidence intervals) can only be published for 68 reporting local authorities as 7</a:t>
          </a:r>
          <a:r>
            <a:rPr lang="en-GB" sz="1100">
              <a:effectLst/>
              <a:latin typeface="Arial" panose="020B0604020202020204" pitchFamily="34" charset="0"/>
              <a:ea typeface="+mn-ea"/>
              <a:cs typeface="Arial" panose="020B0604020202020204" pitchFamily="34" charset="0"/>
            </a:rPr>
            <a:t> areas failed validation checks at stage 2 (children due 6-8 week reviews not within 20% of the resident population of babies aged 0) </a:t>
          </a:r>
          <a:r>
            <a:rPr lang="en-GB" sz="1100" baseline="0">
              <a:effectLst/>
              <a:latin typeface="Arial" panose="020B0604020202020204" pitchFamily="34" charset="0"/>
              <a:ea typeface="+mn-ea"/>
              <a:cs typeface="Arial" panose="020B0604020202020204" pitchFamily="34" charset="0"/>
            </a:rPr>
            <a:t>and 63 failed validation checks at stage 3 (breastfeeding status not known for 95% of infants due 6-8 week reviews </a:t>
          </a:r>
          <a:r>
            <a:rPr lang="en-GB" sz="1100">
              <a:effectLst/>
              <a:latin typeface="Arial" panose="020B0604020202020204" pitchFamily="34" charset="0"/>
              <a:ea typeface="+mn-ea"/>
              <a:cs typeface="Arial" panose="020B0604020202020204" pitchFamily="34" charset="0"/>
            </a:rPr>
            <a:t>- please refer</a:t>
          </a:r>
          <a:r>
            <a:rPr lang="en-GB" sz="110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Each local authority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a:t>
          </a:r>
          <a:r>
            <a:rPr lang="en-GB" sz="1100" baseline="0">
              <a:effectLst/>
              <a:latin typeface="Arial" panose="020B0604020202020204" pitchFamily="34" charset="0"/>
              <a:ea typeface="Calibri"/>
              <a:cs typeface="Arial" panose="020B0604020202020204" pitchFamily="34" charset="0"/>
            </a:rPr>
            <a:t> P</a:t>
          </a:r>
          <a:r>
            <a:rPr lang="en-GB" sz="1100">
              <a:effectLst/>
              <a:latin typeface="Arial" panose="020B0604020202020204" pitchFamily="34" charset="0"/>
              <a:ea typeface="Calibri"/>
              <a:cs typeface="Arial" panose="020B0604020202020204" pitchFamily="34" charset="0"/>
            </a:rPr>
            <a:t>HE Centres and England have to pass their own validation.</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11907</xdr:colOff>
      <xdr:row>7</xdr:row>
      <xdr:rowOff>164307</xdr:rowOff>
    </xdr:from>
    <xdr:to>
      <xdr:col>8</xdr:col>
      <xdr:colOff>107157</xdr:colOff>
      <xdr:row>26</xdr:row>
      <xdr:rowOff>111270</xdr:rowOff>
    </xdr:to>
    <xdr:pic>
      <xdr:nvPicPr>
        <xdr:cNvPr id="5" name="Picture 4"/>
        <xdr:cNvPicPr>
          <a:picLocks noChangeAspect="1"/>
        </xdr:cNvPicPr>
      </xdr:nvPicPr>
      <xdr:blipFill rotWithShape="1">
        <a:blip xmlns:r="http://schemas.openxmlformats.org/officeDocument/2006/relationships" r:embed="rId1"/>
        <a:srcRect l="39182" t="28056" r="29916" b="34017"/>
        <a:stretch/>
      </xdr:blipFill>
      <xdr:spPr>
        <a:xfrm>
          <a:off x="11907" y="1497807"/>
          <a:ext cx="4953000" cy="37926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5%20Interim%20Reporting/Data/2015-16/Q3/Q3%20main%20data%20file%20-%20Interim%20Reporting%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population"/>
      <sheetName val="BF Summary"/>
      <sheetName val="HV Summary"/>
      <sheetName val="Summary statistics"/>
      <sheetName val="Q1 Breastfeeding"/>
      <sheetName val="Q2 Breastfeeding"/>
      <sheetName val="Q3 Breastfeeding"/>
      <sheetName val="Q4 Breastfeeding"/>
      <sheetName val="Q1 Health Visiting"/>
      <sheetName val="Q2 Health Visiting"/>
      <sheetName val="Q3 Health Visiting"/>
      <sheetName val="Q4 Health Visiting"/>
      <sheetName val="Interim Reporting Template-Q3"/>
      <sheetName val="Data sheet"/>
      <sheetName val="Info received from LGA"/>
      <sheetName val="Review checks in Q3"/>
      <sheetName val="Summary"/>
      <sheetName val="LA codes from PC 23-9"/>
      <sheetName val="Sheet2"/>
    </sheetNames>
    <sheetDataSet>
      <sheetData sheetId="0">
        <row r="4">
          <cell r="B4" t="str">
            <v>Barking and Dagenham</v>
          </cell>
          <cell r="C4">
            <v>3687</v>
          </cell>
          <cell r="D4">
            <v>921.75</v>
          </cell>
        </row>
        <row r="5">
          <cell r="B5" t="str">
            <v>Barnet</v>
          </cell>
          <cell r="C5">
            <v>5321</v>
          </cell>
          <cell r="D5">
            <v>1330.25</v>
          </cell>
        </row>
        <row r="6">
          <cell r="B6" t="str">
            <v>Barnsley</v>
          </cell>
          <cell r="C6">
            <v>2758</v>
          </cell>
          <cell r="D6">
            <v>689.5</v>
          </cell>
        </row>
        <row r="7">
          <cell r="B7" t="str">
            <v>Bath and North East Somerset</v>
          </cell>
          <cell r="C7">
            <v>1762</v>
          </cell>
          <cell r="D7">
            <v>440.5</v>
          </cell>
        </row>
        <row r="8">
          <cell r="B8" t="str">
            <v>Bedford</v>
          </cell>
          <cell r="C8">
            <v>2167</v>
          </cell>
          <cell r="D8">
            <v>541.75</v>
          </cell>
        </row>
        <row r="9">
          <cell r="B9" t="str">
            <v>Bexley</v>
          </cell>
          <cell r="C9">
            <v>3071</v>
          </cell>
          <cell r="D9">
            <v>767.75</v>
          </cell>
        </row>
        <row r="10">
          <cell r="B10" t="str">
            <v>Birmingham</v>
          </cell>
          <cell r="C10">
            <v>17206</v>
          </cell>
          <cell r="D10">
            <v>4301.5</v>
          </cell>
        </row>
        <row r="11">
          <cell r="B11" t="str">
            <v>Blackburn with Darwen</v>
          </cell>
          <cell r="C11">
            <v>2173</v>
          </cell>
          <cell r="D11">
            <v>543.25</v>
          </cell>
        </row>
        <row r="12">
          <cell r="B12" t="str">
            <v>Blackpool</v>
          </cell>
          <cell r="C12">
            <v>1689</v>
          </cell>
          <cell r="D12">
            <v>422.25</v>
          </cell>
        </row>
        <row r="13">
          <cell r="B13" t="str">
            <v>Bolton</v>
          </cell>
          <cell r="C13">
            <v>3793</v>
          </cell>
          <cell r="D13">
            <v>948.25</v>
          </cell>
        </row>
        <row r="14">
          <cell r="B14" t="str">
            <v>Bournemouth</v>
          </cell>
          <cell r="C14">
            <v>2307</v>
          </cell>
          <cell r="D14">
            <v>576.75</v>
          </cell>
        </row>
        <row r="15">
          <cell r="B15" t="str">
            <v>Bracknell Forest</v>
          </cell>
          <cell r="C15">
            <v>1523</v>
          </cell>
          <cell r="D15">
            <v>380.75</v>
          </cell>
        </row>
        <row r="16">
          <cell r="B16" t="str">
            <v>Bradford</v>
          </cell>
          <cell r="C16">
            <v>8047</v>
          </cell>
          <cell r="D16">
            <v>2011.75</v>
          </cell>
        </row>
        <row r="17">
          <cell r="B17" t="str">
            <v>Brent</v>
          </cell>
          <cell r="C17">
            <v>5109</v>
          </cell>
          <cell r="D17">
            <v>1277.25</v>
          </cell>
        </row>
        <row r="18">
          <cell r="B18" t="str">
            <v>Brighton and Hove</v>
          </cell>
          <cell r="C18">
            <v>2930</v>
          </cell>
          <cell r="D18">
            <v>732.5</v>
          </cell>
        </row>
        <row r="19">
          <cell r="B19" t="str">
            <v>Bristol</v>
          </cell>
          <cell r="C19">
            <v>6325</v>
          </cell>
          <cell r="D19">
            <v>1581.25</v>
          </cell>
        </row>
        <row r="20">
          <cell r="B20" t="str">
            <v>Bromley</v>
          </cell>
          <cell r="C20">
            <v>4107</v>
          </cell>
          <cell r="D20">
            <v>1026.75</v>
          </cell>
        </row>
        <row r="21">
          <cell r="B21" t="str">
            <v>Buckinghamshire</v>
          </cell>
          <cell r="C21">
            <v>5938</v>
          </cell>
          <cell r="D21">
            <v>1484.5</v>
          </cell>
        </row>
        <row r="22">
          <cell r="B22" t="str">
            <v>Bury</v>
          </cell>
          <cell r="C22">
            <v>2380</v>
          </cell>
          <cell r="D22">
            <v>595</v>
          </cell>
        </row>
        <row r="23">
          <cell r="B23" t="str">
            <v>Calderdale</v>
          </cell>
          <cell r="C23">
            <v>2469</v>
          </cell>
          <cell r="D23">
            <v>617.25</v>
          </cell>
        </row>
        <row r="24">
          <cell r="B24" t="str">
            <v>Cambridgeshire</v>
          </cell>
          <cell r="C24">
            <v>7317</v>
          </cell>
          <cell r="D24">
            <v>1829.25</v>
          </cell>
        </row>
        <row r="25">
          <cell r="B25" t="str">
            <v>Camden</v>
          </cell>
          <cell r="C25">
            <v>2688</v>
          </cell>
          <cell r="D25">
            <v>672</v>
          </cell>
        </row>
        <row r="26">
          <cell r="B26" t="str">
            <v>Central Bedfordshire</v>
          </cell>
          <cell r="C26">
            <v>3198</v>
          </cell>
          <cell r="D26">
            <v>799.5</v>
          </cell>
        </row>
        <row r="27">
          <cell r="B27" t="str">
            <v>Cheshire East</v>
          </cell>
          <cell r="C27">
            <v>3882</v>
          </cell>
          <cell r="D27">
            <v>970.5</v>
          </cell>
        </row>
        <row r="28">
          <cell r="B28" t="str">
            <v>Cheshire West and Chester</v>
          </cell>
          <cell r="C28">
            <v>3595</v>
          </cell>
          <cell r="D28">
            <v>898.75</v>
          </cell>
        </row>
        <row r="29">
          <cell r="B29" t="str">
            <v>Cornwall</v>
          </cell>
          <cell r="C29">
            <v>5530</v>
          </cell>
          <cell r="D29">
            <v>1382.5</v>
          </cell>
        </row>
        <row r="30">
          <cell r="B30" t="str">
            <v>Coventry</v>
          </cell>
          <cell r="C30">
            <v>4551</v>
          </cell>
          <cell r="D30">
            <v>1137.75</v>
          </cell>
        </row>
        <row r="31">
          <cell r="B31" t="str">
            <v>Croydon</v>
          </cell>
          <cell r="C31">
            <v>5713</v>
          </cell>
          <cell r="D31">
            <v>1428.25</v>
          </cell>
        </row>
        <row r="32">
          <cell r="B32" t="str">
            <v>Cumbria</v>
          </cell>
          <cell r="C32">
            <v>4825</v>
          </cell>
          <cell r="D32">
            <v>1206.25</v>
          </cell>
        </row>
        <row r="33">
          <cell r="B33" t="str">
            <v>Darlington</v>
          </cell>
          <cell r="C33">
            <v>1204</v>
          </cell>
          <cell r="D33">
            <v>301</v>
          </cell>
        </row>
        <row r="34">
          <cell r="B34" t="str">
            <v>Derby</v>
          </cell>
          <cell r="C34">
            <v>3459</v>
          </cell>
          <cell r="D34">
            <v>864.75</v>
          </cell>
        </row>
        <row r="35">
          <cell r="B35" t="str">
            <v>Derbyshire</v>
          </cell>
          <cell r="C35">
            <v>7825</v>
          </cell>
          <cell r="D35">
            <v>1956.25</v>
          </cell>
        </row>
        <row r="36">
          <cell r="B36" t="str">
            <v>Devon</v>
          </cell>
          <cell r="C36">
            <v>7208</v>
          </cell>
          <cell r="D36">
            <v>1802</v>
          </cell>
        </row>
        <row r="37">
          <cell r="B37" t="str">
            <v>Doncaster</v>
          </cell>
          <cell r="C37">
            <v>3669</v>
          </cell>
          <cell r="D37">
            <v>917.25</v>
          </cell>
        </row>
        <row r="38">
          <cell r="B38" t="str">
            <v>Dorset</v>
          </cell>
          <cell r="C38">
            <v>3489</v>
          </cell>
          <cell r="D38">
            <v>872.25</v>
          </cell>
        </row>
        <row r="39">
          <cell r="B39" t="str">
            <v>Dudley</v>
          </cell>
          <cell r="C39">
            <v>3912</v>
          </cell>
          <cell r="D39">
            <v>978</v>
          </cell>
        </row>
        <row r="40">
          <cell r="B40" t="str">
            <v>County Durham</v>
          </cell>
          <cell r="C40">
            <v>5448</v>
          </cell>
          <cell r="D40">
            <v>1362</v>
          </cell>
        </row>
        <row r="41">
          <cell r="B41" t="str">
            <v>Ealing</v>
          </cell>
          <cell r="C41">
            <v>5344</v>
          </cell>
          <cell r="D41">
            <v>1336</v>
          </cell>
        </row>
        <row r="42">
          <cell r="B42" t="str">
            <v>East Riding of Yorkshire</v>
          </cell>
          <cell r="C42">
            <v>3009</v>
          </cell>
          <cell r="D42">
            <v>752.25</v>
          </cell>
        </row>
        <row r="43">
          <cell r="B43" t="str">
            <v>East Sussex</v>
          </cell>
          <cell r="C43">
            <v>5163</v>
          </cell>
          <cell r="D43">
            <v>1290.75</v>
          </cell>
        </row>
        <row r="44">
          <cell r="B44" t="str">
            <v>Enfield</v>
          </cell>
          <cell r="C44">
            <v>4904</v>
          </cell>
          <cell r="D44">
            <v>1226</v>
          </cell>
        </row>
        <row r="45">
          <cell r="B45" t="str">
            <v>Essex</v>
          </cell>
          <cell r="C45">
            <v>16228</v>
          </cell>
          <cell r="D45">
            <v>4057</v>
          </cell>
        </row>
        <row r="46">
          <cell r="B46" t="str">
            <v>Gateshead</v>
          </cell>
          <cell r="C46">
            <v>2289</v>
          </cell>
          <cell r="D46">
            <v>572.25</v>
          </cell>
        </row>
        <row r="47">
          <cell r="B47" t="str">
            <v>Gloucestershire</v>
          </cell>
          <cell r="C47">
            <v>6653</v>
          </cell>
          <cell r="D47">
            <v>1663.25</v>
          </cell>
        </row>
        <row r="48">
          <cell r="B48" t="str">
            <v>Greenwich</v>
          </cell>
          <cell r="C48">
            <v>4439</v>
          </cell>
          <cell r="D48">
            <v>1109.75</v>
          </cell>
        </row>
        <row r="49">
          <cell r="B49" t="str">
            <v>Hackney and City of London</v>
          </cell>
          <cell r="C49">
            <v>4369</v>
          </cell>
          <cell r="D49">
            <v>1092.25</v>
          </cell>
        </row>
        <row r="50">
          <cell r="B50" t="str">
            <v>Halton</v>
          </cell>
          <cell r="C50">
            <v>1554</v>
          </cell>
          <cell r="D50">
            <v>388.5</v>
          </cell>
        </row>
        <row r="51">
          <cell r="B51" t="str">
            <v>Hammersmith and Fulham</v>
          </cell>
          <cell r="C51">
            <v>2416</v>
          </cell>
          <cell r="D51">
            <v>604</v>
          </cell>
        </row>
        <row r="52">
          <cell r="B52" t="str">
            <v>Hampshire</v>
          </cell>
          <cell r="C52">
            <v>14526</v>
          </cell>
          <cell r="D52">
            <v>3631.5</v>
          </cell>
        </row>
        <row r="53">
          <cell r="B53" t="str">
            <v>Haringey</v>
          </cell>
          <cell r="C53">
            <v>4090</v>
          </cell>
          <cell r="D53">
            <v>1022.5</v>
          </cell>
        </row>
        <row r="54">
          <cell r="B54" t="str">
            <v>Harrow</v>
          </cell>
          <cell r="C54">
            <v>3563</v>
          </cell>
          <cell r="D54">
            <v>890.75</v>
          </cell>
        </row>
        <row r="55">
          <cell r="B55" t="str">
            <v>Hartlepool</v>
          </cell>
          <cell r="C55">
            <v>1065</v>
          </cell>
          <cell r="D55">
            <v>266.25</v>
          </cell>
        </row>
        <row r="56">
          <cell r="B56" t="str">
            <v>Havering</v>
          </cell>
          <cell r="C56">
            <v>3210</v>
          </cell>
          <cell r="D56">
            <v>802.5</v>
          </cell>
        </row>
        <row r="57">
          <cell r="B57" t="str">
            <v>Herefordshire</v>
          </cell>
          <cell r="C57">
            <v>1809</v>
          </cell>
          <cell r="D57">
            <v>452.25</v>
          </cell>
        </row>
        <row r="58">
          <cell r="B58" t="str">
            <v>Hertfordshire</v>
          </cell>
          <cell r="C58">
            <v>14718</v>
          </cell>
          <cell r="D58">
            <v>3679.5</v>
          </cell>
        </row>
        <row r="59">
          <cell r="B59" t="str">
            <v>Hillingdon</v>
          </cell>
          <cell r="C59">
            <v>4439</v>
          </cell>
          <cell r="D59">
            <v>1109.75</v>
          </cell>
        </row>
        <row r="60">
          <cell r="B60" t="str">
            <v>Hounslow</v>
          </cell>
          <cell r="C60">
            <v>4278</v>
          </cell>
          <cell r="D60">
            <v>1069.5</v>
          </cell>
        </row>
        <row r="61">
          <cell r="B61" t="str">
            <v>Isle of Wight</v>
          </cell>
          <cell r="C61">
            <v>1307</v>
          </cell>
          <cell r="D61">
            <v>326.75</v>
          </cell>
        </row>
        <row r="62">
          <cell r="B62" t="str">
            <v>Isles of Scilly</v>
          </cell>
          <cell r="C62">
            <v>22</v>
          </cell>
          <cell r="D62">
            <v>5.5</v>
          </cell>
        </row>
        <row r="63">
          <cell r="B63" t="str">
            <v>Islington</v>
          </cell>
          <cell r="C63">
            <v>2740</v>
          </cell>
          <cell r="D63">
            <v>685</v>
          </cell>
        </row>
        <row r="64">
          <cell r="B64" t="str">
            <v>Kensington and Chelsea</v>
          </cell>
          <cell r="C64">
            <v>1769</v>
          </cell>
          <cell r="D64">
            <v>442.25</v>
          </cell>
        </row>
        <row r="65">
          <cell r="B65" t="str">
            <v>Kent</v>
          </cell>
          <cell r="C65">
            <v>17263</v>
          </cell>
          <cell r="D65">
            <v>4315.75</v>
          </cell>
        </row>
        <row r="66">
          <cell r="B66" t="str">
            <v>Kingston upon Hull</v>
          </cell>
          <cell r="C66">
            <v>3601</v>
          </cell>
          <cell r="D66">
            <v>900.25</v>
          </cell>
        </row>
        <row r="67">
          <cell r="B67" t="str">
            <v>Kingston upon Thames</v>
          </cell>
          <cell r="C67">
            <v>2214</v>
          </cell>
          <cell r="D67">
            <v>553.5</v>
          </cell>
        </row>
        <row r="68">
          <cell r="B68" t="str">
            <v>Kirklees</v>
          </cell>
          <cell r="C68">
            <v>5551</v>
          </cell>
          <cell r="D68">
            <v>1387.75</v>
          </cell>
        </row>
        <row r="69">
          <cell r="B69" t="str">
            <v>Knowsley</v>
          </cell>
          <cell r="C69">
            <v>1796</v>
          </cell>
          <cell r="D69">
            <v>449</v>
          </cell>
        </row>
        <row r="70">
          <cell r="B70" t="str">
            <v>Lambeth</v>
          </cell>
          <cell r="C70">
            <v>4416</v>
          </cell>
          <cell r="D70">
            <v>1104</v>
          </cell>
        </row>
        <row r="71">
          <cell r="B71" t="str">
            <v>Lancashire</v>
          </cell>
          <cell r="C71">
            <v>13173</v>
          </cell>
          <cell r="D71">
            <v>3293.25</v>
          </cell>
        </row>
        <row r="72">
          <cell r="B72" t="str">
            <v>Leeds</v>
          </cell>
          <cell r="C72">
            <v>10207</v>
          </cell>
          <cell r="D72">
            <v>2551.75</v>
          </cell>
        </row>
        <row r="73">
          <cell r="B73" t="str">
            <v>Leicester</v>
          </cell>
          <cell r="C73">
            <v>5200</v>
          </cell>
          <cell r="D73">
            <v>1300</v>
          </cell>
        </row>
        <row r="74">
          <cell r="B74" t="str">
            <v>Leicestershire</v>
          </cell>
          <cell r="C74">
            <v>6557</v>
          </cell>
          <cell r="D74">
            <v>1639.25</v>
          </cell>
        </row>
        <row r="75">
          <cell r="B75" t="str">
            <v>Lewisham</v>
          </cell>
          <cell r="C75">
            <v>4665</v>
          </cell>
          <cell r="D75">
            <v>1166.25</v>
          </cell>
        </row>
        <row r="76">
          <cell r="B76" t="str">
            <v>Lincolnshire</v>
          </cell>
          <cell r="C76">
            <v>7669</v>
          </cell>
          <cell r="D76">
            <v>1917.25</v>
          </cell>
        </row>
        <row r="77">
          <cell r="B77" t="str">
            <v>Liverpool</v>
          </cell>
          <cell r="C77">
            <v>5798</v>
          </cell>
          <cell r="D77">
            <v>1449.5</v>
          </cell>
        </row>
        <row r="78">
          <cell r="B78" t="str">
            <v>Luton</v>
          </cell>
          <cell r="C78">
            <v>3571</v>
          </cell>
          <cell r="D78">
            <v>892.75</v>
          </cell>
        </row>
        <row r="79">
          <cell r="B79" t="str">
            <v>Manchester</v>
          </cell>
          <cell r="C79">
            <v>7891</v>
          </cell>
          <cell r="D79">
            <v>1972.75</v>
          </cell>
        </row>
        <row r="80">
          <cell r="B80" t="str">
            <v>Medway</v>
          </cell>
          <cell r="C80">
            <v>3613</v>
          </cell>
          <cell r="D80">
            <v>903.25</v>
          </cell>
        </row>
        <row r="81">
          <cell r="B81" t="str">
            <v>Merton</v>
          </cell>
          <cell r="C81">
            <v>3225</v>
          </cell>
          <cell r="D81">
            <v>806.25</v>
          </cell>
        </row>
        <row r="82">
          <cell r="B82" t="str">
            <v>Middlesbrough</v>
          </cell>
          <cell r="C82">
            <v>1966</v>
          </cell>
          <cell r="D82">
            <v>491.5</v>
          </cell>
        </row>
        <row r="83">
          <cell r="B83" t="str">
            <v>Milton Keynes</v>
          </cell>
          <cell r="C83">
            <v>3859</v>
          </cell>
          <cell r="D83">
            <v>964.75</v>
          </cell>
        </row>
        <row r="84">
          <cell r="B84" t="str">
            <v>Newcastle upon Tyne</v>
          </cell>
          <cell r="C84">
            <v>3385</v>
          </cell>
          <cell r="D84">
            <v>846.25</v>
          </cell>
        </row>
        <row r="85">
          <cell r="B85" t="str">
            <v>Newham</v>
          </cell>
          <cell r="C85">
            <v>6252</v>
          </cell>
          <cell r="D85">
            <v>1563</v>
          </cell>
        </row>
        <row r="86">
          <cell r="B86" t="str">
            <v>Norfolk</v>
          </cell>
          <cell r="C86">
            <v>9093</v>
          </cell>
          <cell r="D86">
            <v>2273.25</v>
          </cell>
        </row>
        <row r="87">
          <cell r="B87" t="str">
            <v>North East Lincolnshire</v>
          </cell>
          <cell r="C87">
            <v>1936</v>
          </cell>
          <cell r="D87">
            <v>484</v>
          </cell>
        </row>
        <row r="88">
          <cell r="B88" t="str">
            <v>North Lincolnshire</v>
          </cell>
          <cell r="C88">
            <v>1762</v>
          </cell>
          <cell r="D88">
            <v>440.5</v>
          </cell>
        </row>
        <row r="89">
          <cell r="B89" t="str">
            <v>North Somerset</v>
          </cell>
          <cell r="C89">
            <v>2233</v>
          </cell>
          <cell r="D89">
            <v>558.25</v>
          </cell>
        </row>
        <row r="90">
          <cell r="B90" t="str">
            <v>North Tyneside</v>
          </cell>
          <cell r="C90">
            <v>2314</v>
          </cell>
          <cell r="D90">
            <v>578.5</v>
          </cell>
        </row>
        <row r="91">
          <cell r="B91" t="str">
            <v>North Yorkshire</v>
          </cell>
          <cell r="C91">
            <v>5736</v>
          </cell>
          <cell r="D91">
            <v>1434</v>
          </cell>
        </row>
        <row r="92">
          <cell r="B92" t="str">
            <v>Northamptonshire</v>
          </cell>
          <cell r="C92">
            <v>8889</v>
          </cell>
          <cell r="D92">
            <v>2222.25</v>
          </cell>
        </row>
        <row r="93">
          <cell r="B93" t="str">
            <v>Northumberland</v>
          </cell>
          <cell r="C93">
            <v>2836</v>
          </cell>
          <cell r="D93">
            <v>709</v>
          </cell>
        </row>
        <row r="94">
          <cell r="B94" t="str">
            <v>Nottingham</v>
          </cell>
          <cell r="C94">
            <v>4271</v>
          </cell>
          <cell r="D94">
            <v>1067.75</v>
          </cell>
        </row>
        <row r="95">
          <cell r="B95" t="str">
            <v>Nottinghamshire</v>
          </cell>
          <cell r="C95">
            <v>8697</v>
          </cell>
          <cell r="D95">
            <v>2174.25</v>
          </cell>
        </row>
        <row r="96">
          <cell r="B96" t="str">
            <v>Oldham</v>
          </cell>
          <cell r="C96">
            <v>3321</v>
          </cell>
          <cell r="D96">
            <v>830.25</v>
          </cell>
        </row>
        <row r="97">
          <cell r="B97" t="str">
            <v>Oxfordshire</v>
          </cell>
          <cell r="C97">
            <v>7790</v>
          </cell>
          <cell r="D97">
            <v>1947.5</v>
          </cell>
        </row>
        <row r="98">
          <cell r="B98" t="str">
            <v>Peterborough</v>
          </cell>
          <cell r="C98">
            <v>3145</v>
          </cell>
          <cell r="D98">
            <v>786.25</v>
          </cell>
        </row>
        <row r="99">
          <cell r="B99" t="str">
            <v>Plymouth</v>
          </cell>
          <cell r="C99">
            <v>3113</v>
          </cell>
          <cell r="D99">
            <v>778.25</v>
          </cell>
        </row>
        <row r="100">
          <cell r="B100" t="str">
            <v>Poole</v>
          </cell>
          <cell r="C100">
            <v>1611</v>
          </cell>
          <cell r="D100">
            <v>402.75</v>
          </cell>
        </row>
        <row r="101">
          <cell r="B101" t="str">
            <v>Portsmouth</v>
          </cell>
          <cell r="C101">
            <v>2696</v>
          </cell>
          <cell r="D101">
            <v>674</v>
          </cell>
        </row>
        <row r="102">
          <cell r="B102" t="str">
            <v>Reading</v>
          </cell>
          <cell r="C102">
            <v>2572</v>
          </cell>
          <cell r="D102">
            <v>643</v>
          </cell>
        </row>
        <row r="103">
          <cell r="B103" t="str">
            <v>Redbridge</v>
          </cell>
          <cell r="C103">
            <v>4569</v>
          </cell>
          <cell r="D103">
            <v>1142.25</v>
          </cell>
        </row>
        <row r="104">
          <cell r="B104" t="str">
            <v>Redcar and Cleveland</v>
          </cell>
          <cell r="C104">
            <v>1477</v>
          </cell>
          <cell r="D104">
            <v>369.25</v>
          </cell>
        </row>
        <row r="105">
          <cell r="B105" t="str">
            <v>Richmond upon Thames</v>
          </cell>
          <cell r="C105">
            <v>2714</v>
          </cell>
          <cell r="D105">
            <v>678.5</v>
          </cell>
        </row>
        <row r="106">
          <cell r="B106" t="str">
            <v>Rochdale</v>
          </cell>
          <cell r="C106">
            <v>2874</v>
          </cell>
          <cell r="D106">
            <v>718.5</v>
          </cell>
        </row>
        <row r="107">
          <cell r="B107" t="str">
            <v>Rotherham</v>
          </cell>
          <cell r="C107">
            <v>3165</v>
          </cell>
          <cell r="D107">
            <v>791.25</v>
          </cell>
        </row>
        <row r="108">
          <cell r="B108" t="str">
            <v>Rutland</v>
          </cell>
          <cell r="C108">
            <v>351</v>
          </cell>
          <cell r="D108">
            <v>87.75</v>
          </cell>
        </row>
        <row r="109">
          <cell r="B109" t="str">
            <v>Salford</v>
          </cell>
          <cell r="C109">
            <v>3498</v>
          </cell>
          <cell r="D109">
            <v>874.5</v>
          </cell>
        </row>
        <row r="110">
          <cell r="B110" t="str">
            <v>Sandwell</v>
          </cell>
          <cell r="C110">
            <v>4632</v>
          </cell>
          <cell r="D110">
            <v>1158</v>
          </cell>
        </row>
        <row r="111">
          <cell r="B111" t="str">
            <v>Sefton</v>
          </cell>
          <cell r="C111">
            <v>2915</v>
          </cell>
          <cell r="D111">
            <v>728.75</v>
          </cell>
        </row>
        <row r="112">
          <cell r="B112" t="str">
            <v>Sheffield</v>
          </cell>
          <cell r="C112">
            <v>6510</v>
          </cell>
          <cell r="D112">
            <v>1627.5</v>
          </cell>
        </row>
        <row r="113">
          <cell r="B113" t="str">
            <v>Shropshire</v>
          </cell>
          <cell r="C113">
            <v>2887</v>
          </cell>
          <cell r="D113">
            <v>721.75</v>
          </cell>
        </row>
        <row r="114">
          <cell r="B114" t="str">
            <v>Slough</v>
          </cell>
          <cell r="C114">
            <v>2623</v>
          </cell>
          <cell r="D114">
            <v>655.75</v>
          </cell>
        </row>
        <row r="115">
          <cell r="B115" t="str">
            <v>Solihull</v>
          </cell>
          <cell r="C115">
            <v>2304</v>
          </cell>
          <cell r="D115">
            <v>576</v>
          </cell>
        </row>
        <row r="116">
          <cell r="B116" t="str">
            <v>Somerset</v>
          </cell>
          <cell r="C116">
            <v>5621</v>
          </cell>
          <cell r="D116">
            <v>1405.25</v>
          </cell>
        </row>
        <row r="117">
          <cell r="B117" t="str">
            <v>South Gloucestershire</v>
          </cell>
          <cell r="C117">
            <v>3104</v>
          </cell>
          <cell r="D117">
            <v>776</v>
          </cell>
        </row>
        <row r="118">
          <cell r="B118" t="str">
            <v>South Tyneside</v>
          </cell>
          <cell r="C118">
            <v>1637</v>
          </cell>
          <cell r="D118">
            <v>409.25</v>
          </cell>
        </row>
        <row r="119">
          <cell r="B119" t="str">
            <v>Southampton</v>
          </cell>
          <cell r="C119">
            <v>3290</v>
          </cell>
          <cell r="D119">
            <v>822.5</v>
          </cell>
        </row>
        <row r="120">
          <cell r="B120" t="str">
            <v>Southend on Sea</v>
          </cell>
          <cell r="C120">
            <v>2285</v>
          </cell>
          <cell r="D120">
            <v>571.25</v>
          </cell>
        </row>
        <row r="121">
          <cell r="B121" t="str">
            <v>Southwark</v>
          </cell>
          <cell r="C121">
            <v>4505</v>
          </cell>
          <cell r="D121">
            <v>1126.25</v>
          </cell>
        </row>
        <row r="122">
          <cell r="B122" t="str">
            <v>St Helens</v>
          </cell>
          <cell r="C122">
            <v>2046</v>
          </cell>
          <cell r="D122">
            <v>511.5</v>
          </cell>
        </row>
        <row r="123">
          <cell r="B123" t="str">
            <v>Staffordshire</v>
          </cell>
          <cell r="C123">
            <v>8525</v>
          </cell>
          <cell r="D123">
            <v>2131.25</v>
          </cell>
        </row>
        <row r="124">
          <cell r="B124" t="str">
            <v>Stockport</v>
          </cell>
          <cell r="C124">
            <v>3487</v>
          </cell>
          <cell r="D124">
            <v>871.75</v>
          </cell>
        </row>
        <row r="125">
          <cell r="B125" t="str">
            <v>Stockton on Tees</v>
          </cell>
          <cell r="C125">
            <v>2298</v>
          </cell>
          <cell r="D125">
            <v>574.5</v>
          </cell>
        </row>
        <row r="126">
          <cell r="B126" t="str">
            <v>Stoke on Trent</v>
          </cell>
          <cell r="C126">
            <v>3678</v>
          </cell>
          <cell r="D126">
            <v>919.5</v>
          </cell>
        </row>
        <row r="127">
          <cell r="B127" t="str">
            <v>Suffolk</v>
          </cell>
          <cell r="C127">
            <v>7968</v>
          </cell>
          <cell r="D127">
            <v>1992</v>
          </cell>
        </row>
        <row r="128">
          <cell r="B128" t="str">
            <v>Sunderland</v>
          </cell>
          <cell r="C128">
            <v>2983</v>
          </cell>
          <cell r="D128">
            <v>745.75</v>
          </cell>
        </row>
        <row r="129">
          <cell r="B129" t="str">
            <v>Surrey</v>
          </cell>
          <cell r="C129">
            <v>13646</v>
          </cell>
          <cell r="D129">
            <v>3411.5</v>
          </cell>
        </row>
        <row r="130">
          <cell r="B130" t="str">
            <v>Sutton</v>
          </cell>
          <cell r="C130">
            <v>2659</v>
          </cell>
          <cell r="D130">
            <v>664.75</v>
          </cell>
        </row>
        <row r="131">
          <cell r="B131" t="str">
            <v>Swindon</v>
          </cell>
          <cell r="C131">
            <v>2898</v>
          </cell>
          <cell r="D131">
            <v>724.5</v>
          </cell>
        </row>
        <row r="132">
          <cell r="B132" t="str">
            <v>Tameside</v>
          </cell>
          <cell r="C132">
            <v>2905</v>
          </cell>
          <cell r="D132">
            <v>726.25</v>
          </cell>
        </row>
        <row r="133">
          <cell r="B133" t="str">
            <v>Telford and Wrekin</v>
          </cell>
          <cell r="C133">
            <v>2177</v>
          </cell>
          <cell r="D133">
            <v>544.25</v>
          </cell>
        </row>
        <row r="134">
          <cell r="B134" t="str">
            <v>Thurrock</v>
          </cell>
          <cell r="C134">
            <v>2427</v>
          </cell>
          <cell r="D134">
            <v>606.75</v>
          </cell>
        </row>
        <row r="135">
          <cell r="B135" t="str">
            <v>Torbay</v>
          </cell>
          <cell r="C135">
            <v>1434</v>
          </cell>
          <cell r="D135">
            <v>358.5</v>
          </cell>
        </row>
        <row r="136">
          <cell r="B136" t="str">
            <v>Tower Hamlets</v>
          </cell>
          <cell r="C136">
            <v>4499</v>
          </cell>
          <cell r="D136">
            <v>1124.75</v>
          </cell>
        </row>
        <row r="137">
          <cell r="B137" t="str">
            <v>Trafford</v>
          </cell>
          <cell r="C137">
            <v>2881</v>
          </cell>
          <cell r="D137">
            <v>720.25</v>
          </cell>
        </row>
        <row r="138">
          <cell r="B138" t="str">
            <v>Wakefield</v>
          </cell>
          <cell r="C138">
            <v>4068</v>
          </cell>
          <cell r="D138">
            <v>1017</v>
          </cell>
        </row>
        <row r="139">
          <cell r="B139" t="str">
            <v>Walsall</v>
          </cell>
          <cell r="C139">
            <v>3751</v>
          </cell>
          <cell r="D139">
            <v>937.75</v>
          </cell>
        </row>
        <row r="140">
          <cell r="B140" t="str">
            <v>Waltham Forest</v>
          </cell>
          <cell r="C140">
            <v>4417</v>
          </cell>
          <cell r="D140">
            <v>1104.25</v>
          </cell>
        </row>
        <row r="141">
          <cell r="B141" t="str">
            <v>Wandsworth</v>
          </cell>
          <cell r="C141">
            <v>5058</v>
          </cell>
          <cell r="D141">
            <v>1264.5</v>
          </cell>
        </row>
        <row r="142">
          <cell r="B142" t="str">
            <v>Warrington</v>
          </cell>
          <cell r="C142">
            <v>2405</v>
          </cell>
          <cell r="D142">
            <v>601.25</v>
          </cell>
        </row>
        <row r="143">
          <cell r="B143" t="str">
            <v>Warwickshire</v>
          </cell>
          <cell r="C143">
            <v>5966</v>
          </cell>
          <cell r="D143">
            <v>1491.5</v>
          </cell>
        </row>
        <row r="144">
          <cell r="B144" t="str">
            <v>West Berkshire</v>
          </cell>
          <cell r="C144">
            <v>1751</v>
          </cell>
          <cell r="D144">
            <v>437.75</v>
          </cell>
        </row>
        <row r="145">
          <cell r="B145" t="str">
            <v>West Sussex</v>
          </cell>
          <cell r="C145">
            <v>8904</v>
          </cell>
          <cell r="D145">
            <v>2226</v>
          </cell>
        </row>
        <row r="146">
          <cell r="B146" t="str">
            <v>Westminster</v>
          </cell>
          <cell r="C146">
            <v>2538</v>
          </cell>
          <cell r="D146">
            <v>634.5</v>
          </cell>
        </row>
        <row r="147">
          <cell r="B147" t="str">
            <v>Wigan</v>
          </cell>
          <cell r="C147">
            <v>3716</v>
          </cell>
          <cell r="D147">
            <v>929</v>
          </cell>
        </row>
        <row r="148">
          <cell r="B148" t="str">
            <v>Wiltshire</v>
          </cell>
          <cell r="C148">
            <v>5345</v>
          </cell>
          <cell r="D148">
            <v>1336.25</v>
          </cell>
        </row>
        <row r="149">
          <cell r="B149" t="str">
            <v>Windsor and Maidenhead</v>
          </cell>
          <cell r="C149">
            <v>1697</v>
          </cell>
          <cell r="D149">
            <v>424.25</v>
          </cell>
        </row>
        <row r="150">
          <cell r="B150" t="str">
            <v>Wirral</v>
          </cell>
          <cell r="C150">
            <v>3645</v>
          </cell>
          <cell r="D150">
            <v>911.25</v>
          </cell>
        </row>
        <row r="151">
          <cell r="B151" t="str">
            <v>Wokingham</v>
          </cell>
          <cell r="C151">
            <v>1779</v>
          </cell>
          <cell r="D151">
            <v>444.75</v>
          </cell>
        </row>
        <row r="152">
          <cell r="B152" t="str">
            <v>Wolverhampton</v>
          </cell>
          <cell r="C152">
            <v>3594</v>
          </cell>
          <cell r="D152">
            <v>898.5</v>
          </cell>
        </row>
        <row r="153">
          <cell r="B153" t="str">
            <v>Worcestershire</v>
          </cell>
          <cell r="C153">
            <v>5972</v>
          </cell>
          <cell r="D153">
            <v>1493</v>
          </cell>
        </row>
        <row r="154">
          <cell r="B154" t="str">
            <v>York</v>
          </cell>
          <cell r="C154">
            <v>2039</v>
          </cell>
          <cell r="D154">
            <v>509.75</v>
          </cell>
        </row>
        <row r="155">
          <cell r="B155" t="str">
            <v>North East</v>
          </cell>
          <cell r="C155">
            <v>28902</v>
          </cell>
          <cell r="D155">
            <v>7225.5</v>
          </cell>
        </row>
        <row r="156">
          <cell r="B156" t="str">
            <v>North West</v>
          </cell>
          <cell r="C156">
            <v>86242</v>
          </cell>
          <cell r="D156">
            <v>21560.5</v>
          </cell>
        </row>
        <row r="157">
          <cell r="B157" t="str">
            <v>Yorkshire and the Humber</v>
          </cell>
          <cell r="C157">
            <v>64527</v>
          </cell>
          <cell r="D157">
            <v>16131.75</v>
          </cell>
        </row>
        <row r="158">
          <cell r="B158" t="str">
            <v>East Midlands</v>
          </cell>
          <cell r="C158">
            <v>52918</v>
          </cell>
          <cell r="D158">
            <v>13229.5</v>
          </cell>
        </row>
        <row r="159">
          <cell r="B159" t="str">
            <v>West Midlands</v>
          </cell>
          <cell r="C159">
            <v>70964</v>
          </cell>
          <cell r="D159">
            <v>17741</v>
          </cell>
        </row>
        <row r="160">
          <cell r="B160" t="str">
            <v>East of England</v>
          </cell>
          <cell r="C160">
            <v>72117</v>
          </cell>
          <cell r="D160">
            <v>18029.25</v>
          </cell>
        </row>
        <row r="161">
          <cell r="B161" t="str">
            <v>London</v>
          </cell>
          <cell r="C161">
            <v>126988</v>
          </cell>
          <cell r="D161">
            <v>31747</v>
          </cell>
        </row>
        <row r="162">
          <cell r="B162" t="str">
            <v>South East</v>
          </cell>
          <cell r="C162">
            <v>102870</v>
          </cell>
          <cell r="D162">
            <v>25717.5</v>
          </cell>
        </row>
        <row r="163">
          <cell r="B163" t="str">
            <v>South West</v>
          </cell>
          <cell r="C163">
            <v>58655</v>
          </cell>
          <cell r="D163">
            <v>14663.75</v>
          </cell>
        </row>
        <row r="164">
          <cell r="B164" t="str">
            <v>England</v>
          </cell>
          <cell r="C164">
            <v>664183</v>
          </cell>
          <cell r="D164">
            <v>166045.75</v>
          </cell>
        </row>
      </sheetData>
      <sheetData sheetId="1"/>
      <sheetData sheetId="2"/>
      <sheetData sheetId="3"/>
      <sheetData sheetId="4"/>
      <sheetData sheetId="5"/>
      <sheetData sheetId="6"/>
      <sheetData sheetId="7"/>
      <sheetData sheetId="8"/>
      <sheetData sheetId="9"/>
      <sheetData sheetId="10"/>
      <sheetData sheetId="11"/>
      <sheetData sheetId="12"/>
      <sheetData sheetId="13">
        <row r="2">
          <cell r="B2" t="str">
            <v>E09000002</v>
          </cell>
          <cell r="C2" t="str">
            <v>Mark Tyrie</v>
          </cell>
          <cell r="D2" t="str">
            <v>mark.tyrie@lbbd.gov.uk</v>
          </cell>
          <cell r="E2" t="str">
            <v>Senior Public Health Analyst</v>
          </cell>
          <cell r="F2" t="str">
            <v>Matthew Cole</v>
          </cell>
          <cell r="G2" t="str">
            <v>matthew.cole@lbbd.gov.uk</v>
          </cell>
          <cell r="H2">
            <v>0</v>
          </cell>
          <cell r="I2">
            <v>0</v>
          </cell>
          <cell r="J2">
            <v>0</v>
          </cell>
          <cell r="L2">
            <v>843</v>
          </cell>
          <cell r="M2">
            <v>64</v>
          </cell>
          <cell r="N2">
            <v>915</v>
          </cell>
          <cell r="O2">
            <v>909</v>
          </cell>
          <cell r="P2">
            <v>73</v>
          </cell>
          <cell r="Q2">
            <v>1002</v>
          </cell>
          <cell r="R2">
            <v>917</v>
          </cell>
          <cell r="S2">
            <v>78</v>
          </cell>
          <cell r="T2">
            <v>1018</v>
          </cell>
          <cell r="X2">
            <v>0.92100000000000004</v>
          </cell>
          <cell r="Y2">
            <v>7.0000000000000007E-2</v>
          </cell>
          <cell r="Z2">
            <v>0.90700000000000003</v>
          </cell>
          <cell r="AA2">
            <v>7.2999999999999995E-2</v>
          </cell>
          <cell r="AB2">
            <v>0.90100000000000002</v>
          </cell>
          <cell r="AC2">
            <v>7.6999999999999999E-2</v>
          </cell>
          <cell r="AF2">
            <v>499</v>
          </cell>
          <cell r="AG2">
            <v>947</v>
          </cell>
          <cell r="AH2">
            <v>526</v>
          </cell>
          <cell r="AI2">
            <v>985</v>
          </cell>
          <cell r="AJ2">
            <v>423</v>
          </cell>
          <cell r="AK2">
            <v>1032</v>
          </cell>
          <cell r="AN2">
            <v>0.52700000000000002</v>
          </cell>
          <cell r="AO2">
            <v>0.53400000000000003</v>
          </cell>
          <cell r="AP2">
            <v>0.41</v>
          </cell>
          <cell r="AR2">
            <v>277</v>
          </cell>
          <cell r="AS2">
            <v>288</v>
          </cell>
          <cell r="AT2">
            <v>361</v>
          </cell>
          <cell r="AU2">
            <v>947</v>
          </cell>
          <cell r="AV2">
            <v>264</v>
          </cell>
          <cell r="AW2">
            <v>307</v>
          </cell>
          <cell r="AX2">
            <v>378</v>
          </cell>
          <cell r="AY2">
            <v>985</v>
          </cell>
          <cell r="AZ2">
            <v>153</v>
          </cell>
          <cell r="BA2">
            <v>158</v>
          </cell>
          <cell r="BB2">
            <v>220</v>
          </cell>
          <cell r="BC2">
            <v>1032</v>
          </cell>
          <cell r="BH2">
            <v>0.59699999999999998</v>
          </cell>
          <cell r="BI2">
            <v>0.57999999999999996</v>
          </cell>
          <cell r="BJ2">
            <v>0.30099999999999999</v>
          </cell>
          <cell r="BL2">
            <v>398</v>
          </cell>
          <cell r="BM2">
            <v>924</v>
          </cell>
          <cell r="BN2">
            <v>367</v>
          </cell>
          <cell r="BO2">
            <v>936</v>
          </cell>
          <cell r="BP2">
            <v>325</v>
          </cell>
          <cell r="BQ2">
            <v>1000</v>
          </cell>
          <cell r="BT2">
            <v>0.43099999999999999</v>
          </cell>
          <cell r="BU2">
            <v>0.39200000000000002</v>
          </cell>
          <cell r="BV2">
            <v>0.32500000000000001</v>
          </cell>
          <cell r="BX2">
            <v>572</v>
          </cell>
          <cell r="BY2">
            <v>900</v>
          </cell>
          <cell r="BZ2">
            <v>608</v>
          </cell>
          <cell r="CA2">
            <v>945</v>
          </cell>
          <cell r="CB2">
            <v>603</v>
          </cell>
          <cell r="CC2">
            <v>948</v>
          </cell>
          <cell r="CF2">
            <v>0.63600000000000001</v>
          </cell>
          <cell r="CG2">
            <v>0.64300000000000002</v>
          </cell>
          <cell r="CH2">
            <v>0.63600000000000001</v>
          </cell>
          <cell r="CJ2">
            <v>278</v>
          </cell>
          <cell r="CK2">
            <v>1031</v>
          </cell>
          <cell r="CL2">
            <v>260</v>
          </cell>
          <cell r="CM2">
            <v>973</v>
          </cell>
          <cell r="CN2">
            <v>279</v>
          </cell>
          <cell r="CO2">
            <v>1003</v>
          </cell>
          <cell r="CR2">
            <v>0.27</v>
          </cell>
          <cell r="CS2">
            <v>0.26700000000000002</v>
          </cell>
          <cell r="CT2">
            <v>0.27800000000000002</v>
          </cell>
          <cell r="CV2" t="str">
            <v>DK</v>
          </cell>
          <cell r="CW2" t="str">
            <v>DK</v>
          </cell>
          <cell r="CX2" t="str">
            <v>DK</v>
          </cell>
          <cell r="CY2" t="str">
            <v>DK</v>
          </cell>
          <cell r="CZ2" t="str">
            <v>DK</v>
          </cell>
          <cell r="DA2" t="str">
            <v>DK</v>
          </cell>
          <cell r="DD2" t="str">
            <v>NA</v>
          </cell>
          <cell r="DE2" t="str">
            <v>NA</v>
          </cell>
          <cell r="DF2" t="str">
            <v>NA</v>
          </cell>
          <cell r="DH2" t="str">
            <v/>
          </cell>
        </row>
        <row r="3">
          <cell r="B3" t="str">
            <v>E08000016</v>
          </cell>
          <cell r="C3" t="str">
            <v>Caroline Berry</v>
          </cell>
          <cell r="D3" t="str">
            <v>carolineberry@barnsley.gov.uk</v>
          </cell>
          <cell r="E3" t="str">
            <v>Research &amp; Business Intelligence Advisor</v>
          </cell>
          <cell r="F3" t="str">
            <v>Julia Burrows</v>
          </cell>
          <cell r="G3" t="str">
            <v>juliaburrows@barnsley.gov.uk</v>
          </cell>
          <cell r="H3">
            <v>452</v>
          </cell>
          <cell r="I3">
            <v>461</v>
          </cell>
          <cell r="J3">
            <v>466</v>
          </cell>
          <cell r="L3">
            <v>574</v>
          </cell>
          <cell r="M3">
            <v>60</v>
          </cell>
          <cell r="N3">
            <v>634</v>
          </cell>
          <cell r="O3">
            <v>620</v>
          </cell>
          <cell r="P3">
            <v>63</v>
          </cell>
          <cell r="Q3">
            <v>683</v>
          </cell>
          <cell r="R3">
            <v>545</v>
          </cell>
          <cell r="S3">
            <v>40</v>
          </cell>
          <cell r="T3">
            <v>586</v>
          </cell>
          <cell r="X3">
            <v>0.90500000000000003</v>
          </cell>
          <cell r="Y3">
            <v>9.5000000000000001E-2</v>
          </cell>
          <cell r="Z3">
            <v>0.90800000000000003</v>
          </cell>
          <cell r="AA3">
            <v>9.1999999999999998E-2</v>
          </cell>
          <cell r="AB3">
            <v>0.93</v>
          </cell>
          <cell r="AC3">
            <v>6.8000000000000005E-2</v>
          </cell>
          <cell r="AF3">
            <v>652</v>
          </cell>
          <cell r="AG3">
            <v>717</v>
          </cell>
          <cell r="AH3">
            <v>732</v>
          </cell>
          <cell r="AI3">
            <v>773</v>
          </cell>
          <cell r="AJ3">
            <v>671</v>
          </cell>
          <cell r="AK3">
            <v>725</v>
          </cell>
          <cell r="AN3">
            <v>0.90900000000000003</v>
          </cell>
          <cell r="AO3">
            <v>0.94699999999999995</v>
          </cell>
          <cell r="AP3">
            <v>0.92600000000000005</v>
          </cell>
          <cell r="AR3">
            <v>159</v>
          </cell>
          <cell r="AS3">
            <v>55</v>
          </cell>
          <cell r="AT3">
            <v>503</v>
          </cell>
          <cell r="AU3">
            <v>717</v>
          </cell>
          <cell r="AV3">
            <v>170</v>
          </cell>
          <cell r="AW3">
            <v>58</v>
          </cell>
          <cell r="AX3">
            <v>545</v>
          </cell>
          <cell r="AY3">
            <v>773</v>
          </cell>
          <cell r="AZ3">
            <v>150</v>
          </cell>
          <cell r="BA3">
            <v>60</v>
          </cell>
          <cell r="BB3">
            <v>460</v>
          </cell>
          <cell r="BC3">
            <v>725</v>
          </cell>
          <cell r="BH3">
            <v>0.29799999999999999</v>
          </cell>
          <cell r="BI3">
            <v>0.29499999999999998</v>
          </cell>
          <cell r="BJ3">
            <v>0.28999999999999998</v>
          </cell>
          <cell r="BL3">
            <v>661</v>
          </cell>
          <cell r="BM3">
            <v>736</v>
          </cell>
          <cell r="BN3">
            <v>953</v>
          </cell>
          <cell r="BO3">
            <v>980</v>
          </cell>
          <cell r="BP3">
            <v>693</v>
          </cell>
          <cell r="BQ3">
            <v>698</v>
          </cell>
          <cell r="BT3">
            <v>0.89800000000000002</v>
          </cell>
          <cell r="BU3">
            <v>0.97199999999999998</v>
          </cell>
          <cell r="BV3">
            <v>0.99299999999999999</v>
          </cell>
          <cell r="BX3">
            <v>691</v>
          </cell>
          <cell r="BY3">
            <v>763</v>
          </cell>
          <cell r="BZ3">
            <v>654</v>
          </cell>
          <cell r="CA3">
            <v>676</v>
          </cell>
          <cell r="CB3">
            <v>685</v>
          </cell>
          <cell r="CC3">
            <v>708</v>
          </cell>
          <cell r="CF3">
            <v>0.90600000000000003</v>
          </cell>
          <cell r="CG3">
            <v>0.96699999999999997</v>
          </cell>
          <cell r="CH3">
            <v>0.96799999999999997</v>
          </cell>
          <cell r="CJ3">
            <v>684</v>
          </cell>
          <cell r="CK3">
            <v>769</v>
          </cell>
          <cell r="CL3">
            <v>705</v>
          </cell>
          <cell r="CM3">
            <v>751</v>
          </cell>
          <cell r="CN3">
            <v>651</v>
          </cell>
          <cell r="CO3">
            <v>662</v>
          </cell>
          <cell r="CR3">
            <v>0.88900000000000001</v>
          </cell>
          <cell r="CS3">
            <v>0.93899999999999995</v>
          </cell>
          <cell r="CT3">
            <v>0.98299999999999998</v>
          </cell>
          <cell r="CV3">
            <v>678</v>
          </cell>
          <cell r="CW3">
            <v>684</v>
          </cell>
          <cell r="CX3">
            <v>700</v>
          </cell>
          <cell r="CY3">
            <v>705</v>
          </cell>
          <cell r="CZ3">
            <v>645</v>
          </cell>
          <cell r="DA3">
            <v>651</v>
          </cell>
          <cell r="DD3">
            <v>0.99099999999999999</v>
          </cell>
          <cell r="DE3">
            <v>0.99299999999999999</v>
          </cell>
          <cell r="DF3">
            <v>0.99099999999999999</v>
          </cell>
          <cell r="DH3" t="str">
            <v>We have received a nil return from one neighbouring Local Authority.</v>
          </cell>
        </row>
        <row r="4">
          <cell r="B4" t="str">
            <v>E06000022</v>
          </cell>
          <cell r="C4" t="str">
            <v>Jo Lewitt</v>
          </cell>
          <cell r="D4" t="str">
            <v>Jo_Lewitt@bathnes.gov.uk</v>
          </cell>
          <cell r="E4" t="str">
            <v>Public Health Commissioning and Development Manager</v>
          </cell>
          <cell r="F4" t="str">
            <v>Dr Bruce Laurence</v>
          </cell>
          <cell r="G4" t="str">
            <v>Bruce_Laurence@bathnes.gov.uk</v>
          </cell>
          <cell r="H4">
            <v>293</v>
          </cell>
          <cell r="I4">
            <v>299</v>
          </cell>
          <cell r="J4">
            <v>297</v>
          </cell>
          <cell r="L4">
            <v>328</v>
          </cell>
          <cell r="M4">
            <v>61</v>
          </cell>
          <cell r="N4">
            <v>412</v>
          </cell>
          <cell r="O4">
            <v>410</v>
          </cell>
          <cell r="P4">
            <v>77</v>
          </cell>
          <cell r="Q4">
            <v>489</v>
          </cell>
          <cell r="R4">
            <v>362</v>
          </cell>
          <cell r="S4">
            <v>90</v>
          </cell>
          <cell r="T4">
            <v>460</v>
          </cell>
          <cell r="X4">
            <v>0.79600000000000004</v>
          </cell>
          <cell r="Y4">
            <v>0.14799999999999999</v>
          </cell>
          <cell r="Z4">
            <v>0.83799999999999997</v>
          </cell>
          <cell r="AA4">
            <v>0.157</v>
          </cell>
          <cell r="AB4">
            <v>0.78700000000000003</v>
          </cell>
          <cell r="AC4">
            <v>0.19600000000000001</v>
          </cell>
          <cell r="AF4">
            <v>415</v>
          </cell>
          <cell r="AG4">
            <v>479</v>
          </cell>
          <cell r="AH4">
            <v>453</v>
          </cell>
          <cell r="AI4">
            <v>480</v>
          </cell>
          <cell r="AJ4">
            <v>453</v>
          </cell>
          <cell r="AK4">
            <v>485</v>
          </cell>
          <cell r="AN4">
            <v>0.86599999999999999</v>
          </cell>
          <cell r="AO4">
            <v>0.94399999999999995</v>
          </cell>
          <cell r="AP4">
            <v>0.93400000000000005</v>
          </cell>
          <cell r="AR4">
            <v>201</v>
          </cell>
          <cell r="AS4">
            <v>68</v>
          </cell>
          <cell r="AT4">
            <v>141</v>
          </cell>
          <cell r="AU4">
            <v>479</v>
          </cell>
          <cell r="AV4">
            <v>225</v>
          </cell>
          <cell r="AW4">
            <v>69</v>
          </cell>
          <cell r="AX4">
            <v>156</v>
          </cell>
          <cell r="AY4">
            <v>480</v>
          </cell>
          <cell r="AZ4">
            <v>183</v>
          </cell>
          <cell r="BA4">
            <v>79</v>
          </cell>
          <cell r="BB4">
            <v>174</v>
          </cell>
          <cell r="BC4">
            <v>485</v>
          </cell>
          <cell r="BH4">
            <v>0.56200000000000006</v>
          </cell>
          <cell r="BI4">
            <v>0.61299999999999999</v>
          </cell>
          <cell r="BJ4">
            <v>0.54</v>
          </cell>
          <cell r="BL4">
            <v>228</v>
          </cell>
          <cell r="BM4">
            <v>423</v>
          </cell>
          <cell r="BN4">
            <v>401</v>
          </cell>
          <cell r="BO4">
            <v>462</v>
          </cell>
          <cell r="BP4">
            <v>400</v>
          </cell>
          <cell r="BQ4">
            <v>431</v>
          </cell>
          <cell r="BT4">
            <v>0.53900000000000003</v>
          </cell>
          <cell r="BU4">
            <v>0.86799999999999999</v>
          </cell>
          <cell r="BV4">
            <v>0.92800000000000005</v>
          </cell>
          <cell r="BX4">
            <v>0</v>
          </cell>
          <cell r="BY4">
            <v>1</v>
          </cell>
          <cell r="BZ4">
            <v>299</v>
          </cell>
          <cell r="CA4">
            <v>427</v>
          </cell>
          <cell r="CB4">
            <v>410</v>
          </cell>
          <cell r="CC4">
            <v>478</v>
          </cell>
          <cell r="CF4">
            <v>0</v>
          </cell>
          <cell r="CG4">
            <v>0.7</v>
          </cell>
          <cell r="CH4">
            <v>0.85799999999999998</v>
          </cell>
          <cell r="CJ4">
            <v>398</v>
          </cell>
          <cell r="CK4">
            <v>463</v>
          </cell>
          <cell r="CL4">
            <v>404</v>
          </cell>
          <cell r="CM4">
            <v>472</v>
          </cell>
          <cell r="CN4">
            <v>368</v>
          </cell>
          <cell r="CO4">
            <v>453</v>
          </cell>
          <cell r="CR4">
            <v>0.86</v>
          </cell>
          <cell r="CS4">
            <v>0.85599999999999998</v>
          </cell>
          <cell r="CT4">
            <v>0.81200000000000006</v>
          </cell>
          <cell r="CV4">
            <v>379</v>
          </cell>
          <cell r="CW4">
            <v>398</v>
          </cell>
          <cell r="CX4">
            <v>381</v>
          </cell>
          <cell r="CY4">
            <v>404</v>
          </cell>
          <cell r="CZ4">
            <v>344</v>
          </cell>
          <cell r="DA4">
            <v>368</v>
          </cell>
          <cell r="DD4">
            <v>0.95199999999999996</v>
          </cell>
          <cell r="DE4">
            <v>0.94299999999999995</v>
          </cell>
          <cell r="DF4">
            <v>0.93500000000000005</v>
          </cell>
          <cell r="DH4" t="str">
            <v>received data from Wilts, Somerset,North Somerset, but data from Bristol and S.Glos did not include denominators so 13 reviews /contact missing</v>
          </cell>
        </row>
        <row r="5">
          <cell r="B5" t="str">
            <v>E06000055</v>
          </cell>
          <cell r="C5" t="str">
            <v>Edmund Tiddeman</v>
          </cell>
          <cell r="D5" t="str">
            <v>Edmund.Tiddeman@bedford.gov.uk</v>
          </cell>
          <cell r="E5" t="str">
            <v>Head of Public Health Evidence &amp; Intelligence</v>
          </cell>
          <cell r="F5" t="str">
            <v>Muriel Scott</v>
          </cell>
          <cell r="G5" t="str">
            <v>Muriel.Scott@bedford.gov.uk</v>
          </cell>
          <cell r="H5">
            <v>275</v>
          </cell>
          <cell r="I5">
            <v>343</v>
          </cell>
          <cell r="J5">
            <v>314</v>
          </cell>
          <cell r="L5">
            <v>475</v>
          </cell>
          <cell r="M5">
            <v>56</v>
          </cell>
          <cell r="N5">
            <v>540</v>
          </cell>
          <cell r="O5">
            <v>474</v>
          </cell>
          <cell r="P5">
            <v>42</v>
          </cell>
          <cell r="Q5">
            <v>524</v>
          </cell>
          <cell r="R5">
            <v>497</v>
          </cell>
          <cell r="S5">
            <v>105</v>
          </cell>
          <cell r="T5">
            <v>608</v>
          </cell>
          <cell r="X5">
            <v>0.88</v>
          </cell>
          <cell r="Y5">
            <v>0.104</v>
          </cell>
          <cell r="Z5">
            <v>0.90500000000000003</v>
          </cell>
          <cell r="AA5">
            <v>0.08</v>
          </cell>
          <cell r="AB5">
            <v>0.81699999999999995</v>
          </cell>
          <cell r="AC5">
            <v>0.17299999999999999</v>
          </cell>
          <cell r="AF5">
            <v>179</v>
          </cell>
          <cell r="AG5">
            <v>530</v>
          </cell>
          <cell r="AH5">
            <v>326</v>
          </cell>
          <cell r="AI5">
            <v>542</v>
          </cell>
          <cell r="AJ5">
            <v>341</v>
          </cell>
          <cell r="AK5">
            <v>596</v>
          </cell>
          <cell r="AN5">
            <v>0.33800000000000002</v>
          </cell>
          <cell r="AO5">
            <v>0.60099999999999998</v>
          </cell>
          <cell r="AP5">
            <v>0.57199999999999995</v>
          </cell>
          <cell r="AR5">
            <v>199</v>
          </cell>
          <cell r="AS5">
            <v>88</v>
          </cell>
          <cell r="AT5">
            <v>236</v>
          </cell>
          <cell r="AU5">
            <v>530</v>
          </cell>
          <cell r="AV5">
            <v>191</v>
          </cell>
          <cell r="AW5">
            <v>87</v>
          </cell>
          <cell r="AX5">
            <v>261</v>
          </cell>
          <cell r="AY5">
            <v>542</v>
          </cell>
          <cell r="AZ5">
            <v>216</v>
          </cell>
          <cell r="BA5">
            <v>97</v>
          </cell>
          <cell r="BB5">
            <v>275</v>
          </cell>
          <cell r="BC5">
            <v>596</v>
          </cell>
          <cell r="BH5">
            <v>0.54200000000000004</v>
          </cell>
          <cell r="BI5">
            <v>0.51300000000000001</v>
          </cell>
          <cell r="BJ5">
            <v>0.52500000000000002</v>
          </cell>
          <cell r="BL5">
            <v>343</v>
          </cell>
          <cell r="BM5">
            <v>524</v>
          </cell>
          <cell r="BN5">
            <v>389</v>
          </cell>
          <cell r="BO5">
            <v>588</v>
          </cell>
          <cell r="BP5">
            <v>369</v>
          </cell>
          <cell r="BQ5">
            <v>522</v>
          </cell>
          <cell r="BT5">
            <v>0.65500000000000003</v>
          </cell>
          <cell r="BU5">
            <v>0.66200000000000003</v>
          </cell>
          <cell r="BV5">
            <v>0.70699999999999996</v>
          </cell>
          <cell r="BX5">
            <v>386</v>
          </cell>
          <cell r="BY5">
            <v>554</v>
          </cell>
          <cell r="BZ5">
            <v>384</v>
          </cell>
          <cell r="CA5">
            <v>547</v>
          </cell>
          <cell r="CB5">
            <v>411</v>
          </cell>
          <cell r="CC5">
            <v>581</v>
          </cell>
          <cell r="CF5">
            <v>0.69699999999999995</v>
          </cell>
          <cell r="CG5">
            <v>0.70199999999999996</v>
          </cell>
          <cell r="CH5">
            <v>0.70699999999999996</v>
          </cell>
          <cell r="CJ5">
            <v>352</v>
          </cell>
          <cell r="CK5">
            <v>555</v>
          </cell>
          <cell r="CL5">
            <v>313</v>
          </cell>
          <cell r="CM5">
            <v>560</v>
          </cell>
          <cell r="CN5">
            <v>347</v>
          </cell>
          <cell r="CO5">
            <v>531</v>
          </cell>
          <cell r="CR5">
            <v>0.63400000000000001</v>
          </cell>
          <cell r="CS5">
            <v>0.55900000000000005</v>
          </cell>
          <cell r="CT5">
            <v>0.65300000000000002</v>
          </cell>
          <cell r="CV5">
            <v>352</v>
          </cell>
          <cell r="CW5">
            <v>352</v>
          </cell>
          <cell r="CX5">
            <v>313</v>
          </cell>
          <cell r="CY5">
            <v>313</v>
          </cell>
          <cell r="CZ5">
            <v>347</v>
          </cell>
          <cell r="DA5">
            <v>347</v>
          </cell>
          <cell r="DD5">
            <v>1</v>
          </cell>
          <cell r="DE5">
            <v>1</v>
          </cell>
          <cell r="DF5">
            <v>1</v>
          </cell>
          <cell r="DH5" t="str">
            <v>Counts from other areas (S Cambridge, S Northants, Huntingdonshire, Wellingborough) included for Qtr 2 only so far</v>
          </cell>
        </row>
        <row r="6">
          <cell r="B6" t="str">
            <v>E09000004</v>
          </cell>
          <cell r="C6" t="str">
            <v>Sue Todd-Dunning</v>
          </cell>
          <cell r="D6" t="str">
            <v>Sue.todd-dunning@bexley.gov.uk</v>
          </cell>
          <cell r="E6" t="str">
            <v>Head of Public Health</v>
          </cell>
          <cell r="F6" t="str">
            <v>Dr NadaLemic</v>
          </cell>
          <cell r="G6" t="str">
            <v>Nada.lemic@bromley.gov.uk</v>
          </cell>
          <cell r="H6">
            <v>8</v>
          </cell>
          <cell r="I6">
            <v>11</v>
          </cell>
          <cell r="J6">
            <v>19</v>
          </cell>
          <cell r="L6">
            <v>664</v>
          </cell>
          <cell r="M6">
            <v>55</v>
          </cell>
          <cell r="N6">
            <v>719</v>
          </cell>
          <cell r="O6">
            <v>725</v>
          </cell>
          <cell r="P6">
            <v>42</v>
          </cell>
          <cell r="Q6">
            <v>767</v>
          </cell>
          <cell r="R6">
            <v>735</v>
          </cell>
          <cell r="S6">
            <v>60</v>
          </cell>
          <cell r="T6">
            <v>795</v>
          </cell>
          <cell r="X6">
            <v>0.92400000000000004</v>
          </cell>
          <cell r="Y6">
            <v>7.5999999999999998E-2</v>
          </cell>
          <cell r="Z6">
            <v>0.94499999999999995</v>
          </cell>
          <cell r="AA6">
            <v>5.5E-2</v>
          </cell>
          <cell r="AB6">
            <v>0.92500000000000004</v>
          </cell>
          <cell r="AC6">
            <v>7.4999999999999997E-2</v>
          </cell>
          <cell r="AF6">
            <v>129</v>
          </cell>
          <cell r="AG6">
            <v>748</v>
          </cell>
          <cell r="AH6">
            <v>126</v>
          </cell>
          <cell r="AI6">
            <v>813</v>
          </cell>
          <cell r="AJ6">
            <v>143</v>
          </cell>
          <cell r="AK6">
            <v>815</v>
          </cell>
          <cell r="AN6">
            <v>0.17199999999999999</v>
          </cell>
          <cell r="AO6">
            <v>0.155</v>
          </cell>
          <cell r="AP6">
            <v>0.17499999999999999</v>
          </cell>
          <cell r="AR6">
            <v>127</v>
          </cell>
          <cell r="AS6">
            <v>67</v>
          </cell>
          <cell r="AT6" t="str">
            <v>DK</v>
          </cell>
          <cell r="AU6">
            <v>748</v>
          </cell>
          <cell r="AV6">
            <v>103</v>
          </cell>
          <cell r="AW6">
            <v>79</v>
          </cell>
          <cell r="AX6" t="str">
            <v>DK</v>
          </cell>
          <cell r="AY6">
            <v>813</v>
          </cell>
          <cell r="AZ6">
            <v>101</v>
          </cell>
          <cell r="BA6">
            <v>66</v>
          </cell>
          <cell r="BB6" t="str">
            <v>DK</v>
          </cell>
          <cell r="BC6">
            <v>815</v>
          </cell>
          <cell r="BH6">
            <v>0.25900000000000001</v>
          </cell>
          <cell r="BI6">
            <v>0.22399999999999998</v>
          </cell>
          <cell r="BJ6">
            <v>0.20499999999999999</v>
          </cell>
          <cell r="BL6">
            <v>512</v>
          </cell>
          <cell r="BM6">
            <v>769</v>
          </cell>
          <cell r="BN6">
            <v>443</v>
          </cell>
          <cell r="BO6">
            <v>805</v>
          </cell>
          <cell r="BP6">
            <v>235</v>
          </cell>
          <cell r="BQ6">
            <v>752</v>
          </cell>
          <cell r="BT6">
            <v>0.66600000000000004</v>
          </cell>
          <cell r="BU6">
            <v>0.55000000000000004</v>
          </cell>
          <cell r="BV6">
            <v>0.313</v>
          </cell>
          <cell r="BX6">
            <v>657</v>
          </cell>
          <cell r="BY6">
            <v>761</v>
          </cell>
          <cell r="BZ6">
            <v>724</v>
          </cell>
          <cell r="CA6">
            <v>803</v>
          </cell>
          <cell r="CB6">
            <v>661</v>
          </cell>
          <cell r="CC6">
            <v>845</v>
          </cell>
          <cell r="CF6">
            <v>0.86299999999999999</v>
          </cell>
          <cell r="CG6">
            <v>0.90200000000000002</v>
          </cell>
          <cell r="CH6">
            <v>0.78200000000000003</v>
          </cell>
          <cell r="CJ6">
            <v>602</v>
          </cell>
          <cell r="CK6">
            <v>769</v>
          </cell>
          <cell r="CL6">
            <v>581</v>
          </cell>
          <cell r="CM6">
            <v>729</v>
          </cell>
          <cell r="CN6">
            <v>433</v>
          </cell>
          <cell r="CO6">
            <v>705</v>
          </cell>
          <cell r="CR6">
            <v>0.78300000000000003</v>
          </cell>
          <cell r="CS6">
            <v>0.79700000000000004</v>
          </cell>
          <cell r="CT6">
            <v>0.61399999999999999</v>
          </cell>
          <cell r="CV6" t="str">
            <v>DK</v>
          </cell>
          <cell r="CW6" t="str">
            <v>DK</v>
          </cell>
          <cell r="CX6" t="str">
            <v>DK</v>
          </cell>
          <cell r="CY6" t="str">
            <v>DK</v>
          </cell>
          <cell r="CZ6" t="str">
            <v>DK</v>
          </cell>
          <cell r="DA6" t="str">
            <v>DK</v>
          </cell>
          <cell r="DD6" t="str">
            <v>NA</v>
          </cell>
          <cell r="DE6" t="str">
            <v>NA</v>
          </cell>
          <cell r="DF6" t="str">
            <v>NA</v>
          </cell>
          <cell r="DH6" t="str">
            <v/>
          </cell>
        </row>
        <row r="7">
          <cell r="B7" t="str">
            <v>E08000025</v>
          </cell>
          <cell r="C7" t="str">
            <v>Maria Kidd</v>
          </cell>
          <cell r="D7" t="str">
            <v>maria.kidd@birmingham.gov.uk</v>
          </cell>
          <cell r="E7" t="str">
            <v>Lead Nurse for Early Years and Children</v>
          </cell>
          <cell r="F7" t="str">
            <v>Adrian Phillips</v>
          </cell>
          <cell r="G7" t="str">
            <v>Adrian.X.Phillips@birmingham.gov.uk</v>
          </cell>
          <cell r="H7">
            <v>289</v>
          </cell>
          <cell r="I7">
            <v>623</v>
          </cell>
          <cell r="J7">
            <v>942</v>
          </cell>
          <cell r="L7">
            <v>3153</v>
          </cell>
          <cell r="M7">
            <v>556</v>
          </cell>
          <cell r="N7">
            <v>3893</v>
          </cell>
          <cell r="O7">
            <v>3455</v>
          </cell>
          <cell r="P7">
            <v>527</v>
          </cell>
          <cell r="Q7">
            <v>4167</v>
          </cell>
          <cell r="R7">
            <v>2996</v>
          </cell>
          <cell r="S7">
            <v>450</v>
          </cell>
          <cell r="T7">
            <v>3738</v>
          </cell>
          <cell r="X7">
            <v>0.81</v>
          </cell>
          <cell r="Y7">
            <v>0.14299999999999999</v>
          </cell>
          <cell r="Z7">
            <v>0.82899999999999996</v>
          </cell>
          <cell r="AA7">
            <v>0.126</v>
          </cell>
          <cell r="AB7">
            <v>0.80100000000000005</v>
          </cell>
          <cell r="AC7">
            <v>0.12</v>
          </cell>
          <cell r="AF7">
            <v>3234</v>
          </cell>
          <cell r="AG7">
            <v>3769</v>
          </cell>
          <cell r="AH7">
            <v>3433</v>
          </cell>
          <cell r="AI7">
            <v>4073</v>
          </cell>
          <cell r="AJ7">
            <v>3350</v>
          </cell>
          <cell r="AK7">
            <v>4001</v>
          </cell>
          <cell r="AN7">
            <v>0.85799999999999998</v>
          </cell>
          <cell r="AO7">
            <v>0.84299999999999997</v>
          </cell>
          <cell r="AP7">
            <v>0.83699999999999997</v>
          </cell>
          <cell r="AR7">
            <v>1119</v>
          </cell>
          <cell r="AS7">
            <v>874</v>
          </cell>
          <cell r="AT7">
            <v>1622</v>
          </cell>
          <cell r="AU7">
            <v>3769</v>
          </cell>
          <cell r="AV7">
            <v>1161</v>
          </cell>
          <cell r="AW7">
            <v>978</v>
          </cell>
          <cell r="AX7">
            <v>1750</v>
          </cell>
          <cell r="AY7">
            <v>4073</v>
          </cell>
          <cell r="AZ7">
            <v>1111</v>
          </cell>
          <cell r="BA7">
            <v>928</v>
          </cell>
          <cell r="BB7">
            <v>1787</v>
          </cell>
          <cell r="BC7">
            <v>4001</v>
          </cell>
          <cell r="BH7">
            <v>0.52900000000000003</v>
          </cell>
          <cell r="BI7">
            <v>0.52500000000000002</v>
          </cell>
          <cell r="BJ7">
            <v>0.51</v>
          </cell>
          <cell r="BL7">
            <v>2657</v>
          </cell>
          <cell r="BM7">
            <v>4178</v>
          </cell>
          <cell r="BN7">
            <v>2841</v>
          </cell>
          <cell r="BO7">
            <v>4554</v>
          </cell>
          <cell r="BP7">
            <v>2526</v>
          </cell>
          <cell r="BQ7">
            <v>4142</v>
          </cell>
          <cell r="BT7">
            <v>0.63600000000000001</v>
          </cell>
          <cell r="BU7">
            <v>0.624</v>
          </cell>
          <cell r="BV7">
            <v>0.61</v>
          </cell>
          <cell r="BX7">
            <v>2899</v>
          </cell>
          <cell r="BY7">
            <v>4052</v>
          </cell>
          <cell r="BZ7">
            <v>3070</v>
          </cell>
          <cell r="CA7">
            <v>4351</v>
          </cell>
          <cell r="CB7">
            <v>3239</v>
          </cell>
          <cell r="CC7">
            <v>4332</v>
          </cell>
          <cell r="CF7">
            <v>0.71499999999999997</v>
          </cell>
          <cell r="CG7">
            <v>0.70599999999999996</v>
          </cell>
          <cell r="CH7">
            <v>0.748</v>
          </cell>
          <cell r="CJ7">
            <v>3013</v>
          </cell>
          <cell r="CK7">
            <v>4515</v>
          </cell>
          <cell r="CL7">
            <v>2623</v>
          </cell>
          <cell r="CM7">
            <v>4250</v>
          </cell>
          <cell r="CN7">
            <v>3017</v>
          </cell>
          <cell r="CO7">
            <v>4297</v>
          </cell>
          <cell r="CR7">
            <v>0.66700000000000004</v>
          </cell>
          <cell r="CS7">
            <v>0.61699999999999999</v>
          </cell>
          <cell r="CT7">
            <v>0.70199999999999996</v>
          </cell>
          <cell r="CV7">
            <v>3029</v>
          </cell>
          <cell r="CW7">
            <v>4254</v>
          </cell>
          <cell r="CX7">
            <v>2623</v>
          </cell>
          <cell r="CY7">
            <v>4250</v>
          </cell>
          <cell r="CZ7">
            <v>3017</v>
          </cell>
          <cell r="DA7">
            <v>4297</v>
          </cell>
          <cell r="DD7">
            <v>0.71199999999999997</v>
          </cell>
          <cell r="DE7">
            <v>0.61699999999999999</v>
          </cell>
          <cell r="DF7">
            <v>0.70199999999999996</v>
          </cell>
          <cell r="DH7" t="str">
            <v/>
          </cell>
        </row>
        <row r="8">
          <cell r="B8" t="str">
            <v>E06000008</v>
          </cell>
          <cell r="C8" t="str">
            <v>Clare Jackson</v>
          </cell>
          <cell r="D8" t="str">
            <v>clare.jackson@blackburn.gov.uk</v>
          </cell>
          <cell r="E8" t="str">
            <v>Public Health Development Manager</v>
          </cell>
          <cell r="F8" t="str">
            <v>Dominic Harrison</v>
          </cell>
          <cell r="G8" t="str">
            <v>dominic.harrison@blackburn.gov.uk</v>
          </cell>
          <cell r="H8">
            <v>292</v>
          </cell>
          <cell r="I8">
            <v>325</v>
          </cell>
          <cell r="J8">
            <v>266</v>
          </cell>
          <cell r="L8">
            <v>463</v>
          </cell>
          <cell r="M8">
            <v>53</v>
          </cell>
          <cell r="N8">
            <v>516</v>
          </cell>
          <cell r="O8">
            <v>572</v>
          </cell>
          <cell r="P8">
            <v>28</v>
          </cell>
          <cell r="Q8">
            <v>603</v>
          </cell>
          <cell r="R8">
            <v>517</v>
          </cell>
          <cell r="S8">
            <v>25</v>
          </cell>
          <cell r="T8">
            <v>555</v>
          </cell>
          <cell r="X8">
            <v>0.89700000000000002</v>
          </cell>
          <cell r="Y8">
            <v>0.10299999999999999</v>
          </cell>
          <cell r="Z8">
            <v>0.94899999999999995</v>
          </cell>
          <cell r="AA8">
            <v>4.5999999999999999E-2</v>
          </cell>
          <cell r="AB8">
            <v>0.93200000000000005</v>
          </cell>
          <cell r="AC8">
            <v>4.4999999999999998E-2</v>
          </cell>
          <cell r="AF8">
            <v>504</v>
          </cell>
          <cell r="AG8">
            <v>510</v>
          </cell>
          <cell r="AH8">
            <v>532</v>
          </cell>
          <cell r="AI8">
            <v>556</v>
          </cell>
          <cell r="AJ8">
            <v>540</v>
          </cell>
          <cell r="AK8">
            <v>550</v>
          </cell>
          <cell r="AN8">
            <v>0.98799999999999999</v>
          </cell>
          <cell r="AO8">
            <v>0.95699999999999996</v>
          </cell>
          <cell r="AP8">
            <v>0.98199999999999998</v>
          </cell>
          <cell r="AR8">
            <v>116</v>
          </cell>
          <cell r="AS8">
            <v>56</v>
          </cell>
          <cell r="AT8">
            <v>203</v>
          </cell>
          <cell r="AU8">
            <v>510</v>
          </cell>
          <cell r="AV8">
            <v>110</v>
          </cell>
          <cell r="AW8">
            <v>59</v>
          </cell>
          <cell r="AX8">
            <v>252</v>
          </cell>
          <cell r="AY8">
            <v>556</v>
          </cell>
          <cell r="AZ8">
            <v>121</v>
          </cell>
          <cell r="BA8">
            <v>54</v>
          </cell>
          <cell r="BB8">
            <v>223</v>
          </cell>
          <cell r="BC8">
            <v>550</v>
          </cell>
          <cell r="BH8">
            <v>0.33700000000000002</v>
          </cell>
          <cell r="BI8">
            <v>0.30399999999999999</v>
          </cell>
          <cell r="BJ8">
            <v>0.318</v>
          </cell>
          <cell r="BL8">
            <v>526</v>
          </cell>
          <cell r="BM8">
            <v>559</v>
          </cell>
          <cell r="BN8">
            <v>594</v>
          </cell>
          <cell r="BO8">
            <v>615</v>
          </cell>
          <cell r="BP8">
            <v>532</v>
          </cell>
          <cell r="BQ8">
            <v>550</v>
          </cell>
          <cell r="BT8">
            <v>0.94099999999999995</v>
          </cell>
          <cell r="BU8">
            <v>0.96599999999999997</v>
          </cell>
          <cell r="BV8">
            <v>0.96699999999999997</v>
          </cell>
          <cell r="BX8">
            <v>544</v>
          </cell>
          <cell r="BY8">
            <v>565</v>
          </cell>
          <cell r="BZ8">
            <v>541</v>
          </cell>
          <cell r="CA8">
            <v>560</v>
          </cell>
          <cell r="CB8">
            <v>580</v>
          </cell>
          <cell r="CC8">
            <v>597</v>
          </cell>
          <cell r="CF8">
            <v>0.96299999999999997</v>
          </cell>
          <cell r="CG8">
            <v>0.96599999999999997</v>
          </cell>
          <cell r="CH8">
            <v>0.97199999999999998</v>
          </cell>
          <cell r="CJ8">
            <v>561</v>
          </cell>
          <cell r="CK8">
            <v>568</v>
          </cell>
          <cell r="CL8">
            <v>579</v>
          </cell>
          <cell r="CM8">
            <v>608</v>
          </cell>
          <cell r="CN8">
            <v>516</v>
          </cell>
          <cell r="CO8">
            <v>534</v>
          </cell>
          <cell r="CR8">
            <v>0.98799999999999999</v>
          </cell>
          <cell r="CS8">
            <v>0.95199999999999996</v>
          </cell>
          <cell r="CT8">
            <v>0.96599999999999997</v>
          </cell>
          <cell r="CV8">
            <v>557</v>
          </cell>
          <cell r="CW8">
            <v>561</v>
          </cell>
          <cell r="CX8">
            <v>566</v>
          </cell>
          <cell r="CY8">
            <v>579</v>
          </cell>
          <cell r="CZ8">
            <v>516</v>
          </cell>
          <cell r="DA8">
            <v>516</v>
          </cell>
          <cell r="DD8">
            <v>0.99299999999999999</v>
          </cell>
          <cell r="DE8">
            <v>0.97799999999999998</v>
          </cell>
          <cell r="DF8">
            <v>1</v>
          </cell>
          <cell r="DH8" t="str">
            <v/>
          </cell>
        </row>
        <row r="9">
          <cell r="B9" t="str">
            <v>E06000009</v>
          </cell>
          <cell r="C9" t="str">
            <v>Karen Nolan</v>
          </cell>
          <cell r="D9" t="str">
            <v>karen.nolan@blackpool.gov.uk</v>
          </cell>
          <cell r="E9" t="str">
            <v>Public Health Practitioner - Governance and Standards</v>
          </cell>
          <cell r="F9" t="str">
            <v>Arif Rajpura</v>
          </cell>
          <cell r="G9" t="str">
            <v>arif.rajpura@blackpool.gov.uk</v>
          </cell>
          <cell r="H9">
            <v>342</v>
          </cell>
          <cell r="I9">
            <v>336</v>
          </cell>
          <cell r="J9">
            <v>292</v>
          </cell>
          <cell r="L9">
            <v>282</v>
          </cell>
          <cell r="M9">
            <v>106</v>
          </cell>
          <cell r="N9">
            <v>401</v>
          </cell>
          <cell r="O9">
            <v>357</v>
          </cell>
          <cell r="P9">
            <v>105</v>
          </cell>
          <cell r="Q9">
            <v>728</v>
          </cell>
          <cell r="R9">
            <v>332</v>
          </cell>
          <cell r="S9">
            <v>41</v>
          </cell>
          <cell r="T9">
            <v>393</v>
          </cell>
          <cell r="X9">
            <v>0.70299999999999996</v>
          </cell>
          <cell r="Y9">
            <v>0.26400000000000001</v>
          </cell>
          <cell r="Z9">
            <v>0.49</v>
          </cell>
          <cell r="AA9">
            <v>0.14399999999999999</v>
          </cell>
          <cell r="AB9">
            <v>0.84499999999999997</v>
          </cell>
          <cell r="AC9">
            <v>0.104</v>
          </cell>
          <cell r="AF9" t="str">
            <v>DK</v>
          </cell>
          <cell r="AG9">
            <v>389</v>
          </cell>
          <cell r="AH9" t="str">
            <v>DK</v>
          </cell>
          <cell r="AI9">
            <v>439</v>
          </cell>
          <cell r="AJ9" t="str">
            <v>DK</v>
          </cell>
          <cell r="AK9">
            <v>395</v>
          </cell>
          <cell r="AN9" t="str">
            <v>NA</v>
          </cell>
          <cell r="AO9" t="str">
            <v>NA</v>
          </cell>
          <cell r="AP9" t="str">
            <v>NA</v>
          </cell>
          <cell r="AR9">
            <v>58</v>
          </cell>
          <cell r="AS9">
            <v>51</v>
          </cell>
          <cell r="AT9">
            <v>234</v>
          </cell>
          <cell r="AU9">
            <v>389</v>
          </cell>
          <cell r="AV9">
            <v>87</v>
          </cell>
          <cell r="AW9">
            <v>44</v>
          </cell>
          <cell r="AX9">
            <v>247</v>
          </cell>
          <cell r="AY9">
            <v>439</v>
          </cell>
          <cell r="AZ9">
            <v>58</v>
          </cell>
          <cell r="BA9">
            <v>21</v>
          </cell>
          <cell r="BB9">
            <v>244</v>
          </cell>
          <cell r="BC9">
            <v>395</v>
          </cell>
          <cell r="BH9">
            <v>0.28000000000000003</v>
          </cell>
          <cell r="BI9">
            <v>0.29799999999999999</v>
          </cell>
          <cell r="BJ9">
            <v>0.2</v>
          </cell>
          <cell r="BL9">
            <v>389</v>
          </cell>
          <cell r="BM9">
            <v>438</v>
          </cell>
          <cell r="BN9">
            <v>412</v>
          </cell>
          <cell r="BO9">
            <v>455</v>
          </cell>
          <cell r="BP9">
            <v>415</v>
          </cell>
          <cell r="BQ9">
            <v>456</v>
          </cell>
          <cell r="BT9">
            <v>0.88800000000000001</v>
          </cell>
          <cell r="BU9">
            <v>0.90500000000000003</v>
          </cell>
          <cell r="BV9">
            <v>0.91</v>
          </cell>
          <cell r="BX9">
            <v>359</v>
          </cell>
          <cell r="BY9">
            <v>397</v>
          </cell>
          <cell r="BZ9">
            <v>393</v>
          </cell>
          <cell r="CA9">
            <v>449</v>
          </cell>
          <cell r="CB9">
            <v>414</v>
          </cell>
          <cell r="CC9">
            <v>455</v>
          </cell>
          <cell r="CF9">
            <v>0.90400000000000003</v>
          </cell>
          <cell r="CG9">
            <v>0.875</v>
          </cell>
          <cell r="CH9">
            <v>0.91</v>
          </cell>
          <cell r="CJ9">
            <v>367</v>
          </cell>
          <cell r="CK9">
            <v>425</v>
          </cell>
          <cell r="CL9">
            <v>360</v>
          </cell>
          <cell r="CM9">
            <v>400</v>
          </cell>
          <cell r="CN9">
            <v>355</v>
          </cell>
          <cell r="CO9">
            <v>414</v>
          </cell>
          <cell r="CR9">
            <v>0.86399999999999999</v>
          </cell>
          <cell r="CS9">
            <v>0.9</v>
          </cell>
          <cell r="CT9">
            <v>0.85699999999999998</v>
          </cell>
          <cell r="CV9">
            <v>367</v>
          </cell>
          <cell r="CW9">
            <v>425</v>
          </cell>
          <cell r="CX9">
            <v>360</v>
          </cell>
          <cell r="CY9">
            <v>400</v>
          </cell>
          <cell r="CZ9">
            <v>355</v>
          </cell>
          <cell r="DA9">
            <v>414</v>
          </cell>
          <cell r="DD9">
            <v>0.86399999999999999</v>
          </cell>
          <cell r="DE9">
            <v>0.9</v>
          </cell>
          <cell r="DF9">
            <v>0.85699999999999998</v>
          </cell>
          <cell r="DH9" t="str">
            <v/>
          </cell>
        </row>
        <row r="10">
          <cell r="B10" t="str">
            <v>E08000001</v>
          </cell>
          <cell r="C10" t="str">
            <v>Bryony O'Connor</v>
          </cell>
          <cell r="D10" t="str">
            <v>bryony.oconnor@bolton.gov.uk</v>
          </cell>
          <cell r="E10" t="str">
            <v>Public Health Commissioning Manager</v>
          </cell>
          <cell r="F10" t="str">
            <v>David Herne</v>
          </cell>
          <cell r="G10" t="str">
            <v>david.herne@bolton.gov.uk</v>
          </cell>
          <cell r="H10">
            <v>489</v>
          </cell>
          <cell r="I10">
            <v>516</v>
          </cell>
          <cell r="J10">
            <v>659</v>
          </cell>
          <cell r="L10">
            <v>818</v>
          </cell>
          <cell r="M10">
            <v>59</v>
          </cell>
          <cell r="N10">
            <v>877</v>
          </cell>
          <cell r="O10">
            <v>911</v>
          </cell>
          <cell r="P10">
            <v>51</v>
          </cell>
          <cell r="Q10">
            <v>972</v>
          </cell>
          <cell r="R10">
            <v>898</v>
          </cell>
          <cell r="S10">
            <v>53</v>
          </cell>
          <cell r="T10">
            <v>969</v>
          </cell>
          <cell r="X10">
            <v>0.93300000000000005</v>
          </cell>
          <cell r="Y10">
            <v>6.7000000000000004E-2</v>
          </cell>
          <cell r="Z10">
            <v>0.93700000000000006</v>
          </cell>
          <cell r="AA10">
            <v>5.1999999999999998E-2</v>
          </cell>
          <cell r="AB10">
            <v>0.92700000000000005</v>
          </cell>
          <cell r="AC10">
            <v>5.5E-2</v>
          </cell>
          <cell r="AF10">
            <v>852</v>
          </cell>
          <cell r="AG10">
            <v>885</v>
          </cell>
          <cell r="AH10">
            <v>911</v>
          </cell>
          <cell r="AI10">
            <v>925</v>
          </cell>
          <cell r="AJ10">
            <v>913</v>
          </cell>
          <cell r="AK10">
            <v>993</v>
          </cell>
          <cell r="AN10">
            <v>0.96299999999999997</v>
          </cell>
          <cell r="AO10">
            <v>0.98499999999999999</v>
          </cell>
          <cell r="AP10">
            <v>0.91900000000000004</v>
          </cell>
          <cell r="AR10">
            <v>238</v>
          </cell>
          <cell r="AS10">
            <v>118</v>
          </cell>
          <cell r="AT10">
            <v>528</v>
          </cell>
          <cell r="AU10">
            <v>885</v>
          </cell>
          <cell r="AV10">
            <v>276</v>
          </cell>
          <cell r="AW10">
            <v>134</v>
          </cell>
          <cell r="AX10">
            <v>501</v>
          </cell>
          <cell r="AY10">
            <v>925</v>
          </cell>
          <cell r="AZ10">
            <v>268</v>
          </cell>
          <cell r="BA10">
            <v>105</v>
          </cell>
          <cell r="BB10">
            <v>612</v>
          </cell>
          <cell r="BC10">
            <v>993</v>
          </cell>
          <cell r="BH10">
            <v>0.40200000000000002</v>
          </cell>
          <cell r="BI10">
            <v>0.44299999999999995</v>
          </cell>
          <cell r="BJ10">
            <v>0.376</v>
          </cell>
          <cell r="BL10">
            <v>872</v>
          </cell>
          <cell r="BM10">
            <v>907</v>
          </cell>
          <cell r="BN10">
            <v>935</v>
          </cell>
          <cell r="BO10">
            <v>1009</v>
          </cell>
          <cell r="BP10">
            <v>891</v>
          </cell>
          <cell r="BQ10">
            <v>950</v>
          </cell>
          <cell r="BT10">
            <v>0.96099999999999997</v>
          </cell>
          <cell r="BU10">
            <v>0.92700000000000005</v>
          </cell>
          <cell r="BV10">
            <v>0.93799999999999994</v>
          </cell>
          <cell r="BX10">
            <v>878</v>
          </cell>
          <cell r="BY10">
            <v>926</v>
          </cell>
          <cell r="BZ10">
            <v>1217</v>
          </cell>
          <cell r="CA10">
            <v>1273</v>
          </cell>
          <cell r="CB10">
            <v>1003</v>
          </cell>
          <cell r="CC10">
            <v>1019</v>
          </cell>
          <cell r="CF10">
            <v>0.94799999999999995</v>
          </cell>
          <cell r="CG10">
            <v>0.95599999999999996</v>
          </cell>
          <cell r="CH10">
            <v>0.98399999999999999</v>
          </cell>
          <cell r="CJ10">
            <v>898</v>
          </cell>
          <cell r="CK10">
            <v>993</v>
          </cell>
          <cell r="CL10">
            <v>845</v>
          </cell>
          <cell r="CM10">
            <v>955</v>
          </cell>
          <cell r="CN10">
            <v>922</v>
          </cell>
          <cell r="CO10">
            <v>937</v>
          </cell>
          <cell r="CR10">
            <v>0.90400000000000003</v>
          </cell>
          <cell r="CS10">
            <v>0.88500000000000001</v>
          </cell>
          <cell r="CT10">
            <v>0.98399999999999999</v>
          </cell>
          <cell r="CV10">
            <v>898</v>
          </cell>
          <cell r="CW10">
            <v>993</v>
          </cell>
          <cell r="CX10">
            <v>845</v>
          </cell>
          <cell r="CY10">
            <v>955</v>
          </cell>
          <cell r="CZ10">
            <v>825</v>
          </cell>
          <cell r="DA10">
            <v>937</v>
          </cell>
          <cell r="DD10">
            <v>0.90400000000000003</v>
          </cell>
          <cell r="DE10">
            <v>0.88500000000000001</v>
          </cell>
          <cell r="DF10">
            <v>0.88</v>
          </cell>
          <cell r="DH10" t="str">
            <v/>
          </cell>
        </row>
        <row r="11">
          <cell r="B11" t="str">
            <v>E06000028</v>
          </cell>
          <cell r="C11" t="str">
            <v>Kate Harvey</v>
          </cell>
          <cell r="D11" t="str">
            <v>k.harvey@dorsetcc.gov.uk</v>
          </cell>
          <cell r="E11" t="str">
            <v>Consultant in PH</v>
          </cell>
          <cell r="F11" t="str">
            <v>David Phillips</v>
          </cell>
          <cell r="G11" t="str">
            <v>d.phillips@dorsetcc.gov.uk</v>
          </cell>
          <cell r="H11">
            <v>509</v>
          </cell>
          <cell r="I11">
            <v>502</v>
          </cell>
          <cell r="J11">
            <v>471</v>
          </cell>
          <cell r="L11">
            <v>478</v>
          </cell>
          <cell r="M11">
            <v>58</v>
          </cell>
          <cell r="N11">
            <v>537</v>
          </cell>
          <cell r="O11">
            <v>511</v>
          </cell>
          <cell r="P11">
            <v>58</v>
          </cell>
          <cell r="Q11">
            <v>574</v>
          </cell>
          <cell r="R11">
            <v>531</v>
          </cell>
          <cell r="S11">
            <v>35</v>
          </cell>
          <cell r="T11">
            <v>571</v>
          </cell>
          <cell r="X11">
            <v>0.89</v>
          </cell>
          <cell r="Y11">
            <v>0.108</v>
          </cell>
          <cell r="Z11">
            <v>0.89</v>
          </cell>
          <cell r="AA11">
            <v>0.10100000000000001</v>
          </cell>
          <cell r="AB11">
            <v>0.93</v>
          </cell>
          <cell r="AC11">
            <v>6.0999999999999999E-2</v>
          </cell>
          <cell r="AF11">
            <v>504</v>
          </cell>
          <cell r="AG11">
            <v>508</v>
          </cell>
          <cell r="AH11">
            <v>546</v>
          </cell>
          <cell r="AI11">
            <v>559</v>
          </cell>
          <cell r="AJ11">
            <v>543</v>
          </cell>
          <cell r="AK11">
            <v>556</v>
          </cell>
          <cell r="AN11">
            <v>0.99199999999999999</v>
          </cell>
          <cell r="AO11">
            <v>0.97699999999999998</v>
          </cell>
          <cell r="AP11">
            <v>0.97699999999999998</v>
          </cell>
          <cell r="AR11">
            <v>195</v>
          </cell>
          <cell r="AS11">
            <v>89</v>
          </cell>
          <cell r="AT11">
            <v>214</v>
          </cell>
          <cell r="AU11">
            <v>508</v>
          </cell>
          <cell r="AV11">
            <v>221</v>
          </cell>
          <cell r="AW11">
            <v>87</v>
          </cell>
          <cell r="AX11">
            <v>239</v>
          </cell>
          <cell r="AY11">
            <v>559</v>
          </cell>
          <cell r="AZ11">
            <v>228</v>
          </cell>
          <cell r="BA11">
            <v>79</v>
          </cell>
          <cell r="BB11">
            <v>235</v>
          </cell>
          <cell r="BC11">
            <v>556</v>
          </cell>
          <cell r="BH11">
            <v>0.55899999999999994</v>
          </cell>
          <cell r="BI11">
            <v>0.55100000000000005</v>
          </cell>
          <cell r="BJ11">
            <v>0.55200000000000005</v>
          </cell>
          <cell r="BL11">
            <v>526</v>
          </cell>
          <cell r="BM11">
            <v>536</v>
          </cell>
          <cell r="BN11">
            <v>528</v>
          </cell>
          <cell r="BO11">
            <v>536</v>
          </cell>
          <cell r="BP11">
            <v>507</v>
          </cell>
          <cell r="BQ11">
            <v>519</v>
          </cell>
          <cell r="BT11">
            <v>0.98099999999999998</v>
          </cell>
          <cell r="BU11">
            <v>0.98499999999999999</v>
          </cell>
          <cell r="BV11">
            <v>0.97699999999999998</v>
          </cell>
          <cell r="BX11">
            <v>457</v>
          </cell>
          <cell r="BY11">
            <v>471</v>
          </cell>
          <cell r="BZ11">
            <v>524</v>
          </cell>
          <cell r="CA11">
            <v>528</v>
          </cell>
          <cell r="CB11">
            <v>515</v>
          </cell>
          <cell r="CC11">
            <v>522</v>
          </cell>
          <cell r="CF11">
            <v>0.97</v>
          </cell>
          <cell r="CG11">
            <v>0.99199999999999999</v>
          </cell>
          <cell r="CH11">
            <v>0.98699999999999999</v>
          </cell>
          <cell r="CJ11">
            <v>520</v>
          </cell>
          <cell r="CK11">
            <v>537</v>
          </cell>
          <cell r="CL11">
            <v>499</v>
          </cell>
          <cell r="CM11">
            <v>518</v>
          </cell>
          <cell r="CN11">
            <v>490</v>
          </cell>
          <cell r="CO11">
            <v>513</v>
          </cell>
          <cell r="CR11">
            <v>0.96799999999999997</v>
          </cell>
          <cell r="CS11">
            <v>0.96299999999999997</v>
          </cell>
          <cell r="CT11">
            <v>0.95499999999999996</v>
          </cell>
          <cell r="CV11" t="str">
            <v>DK</v>
          </cell>
          <cell r="CW11" t="str">
            <v>DK</v>
          </cell>
          <cell r="CX11" t="str">
            <v>DK</v>
          </cell>
          <cell r="CY11" t="str">
            <v>DK</v>
          </cell>
          <cell r="CZ11" t="str">
            <v>DK</v>
          </cell>
          <cell r="DA11" t="str">
            <v>DK</v>
          </cell>
          <cell r="DD11" t="str">
            <v>NA</v>
          </cell>
          <cell r="DE11" t="str">
            <v>NA</v>
          </cell>
          <cell r="DF11" t="str">
            <v>NA</v>
          </cell>
          <cell r="DH11" t="str">
            <v/>
          </cell>
        </row>
        <row r="12">
          <cell r="B12" t="str">
            <v>E06000036</v>
          </cell>
          <cell r="C12" t="str">
            <v>Sarah Shildrick</v>
          </cell>
          <cell r="D12" t="str">
            <v>sarah.shildrick@bracknell-forest.gov.uk</v>
          </cell>
          <cell r="E12" t="str">
            <v>Senior Public Health Information Analyst</v>
          </cell>
          <cell r="F12" t="str">
            <v>Lise Llewellyn</v>
          </cell>
          <cell r="G12" t="str">
            <v>lise.llewellyn@bracknell-forest.gov.uk</v>
          </cell>
          <cell r="H12">
            <v>57</v>
          </cell>
          <cell r="I12">
            <v>43</v>
          </cell>
          <cell r="J12">
            <v>62</v>
          </cell>
          <cell r="L12">
            <v>351</v>
          </cell>
          <cell r="M12">
            <v>23</v>
          </cell>
          <cell r="N12">
            <v>406</v>
          </cell>
          <cell r="O12">
            <v>341</v>
          </cell>
          <cell r="P12">
            <v>17</v>
          </cell>
          <cell r="Q12">
            <v>368</v>
          </cell>
          <cell r="R12">
            <v>354</v>
          </cell>
          <cell r="S12">
            <v>23</v>
          </cell>
          <cell r="T12">
            <v>390</v>
          </cell>
          <cell r="X12">
            <v>0.86499999999999999</v>
          </cell>
          <cell r="Y12">
            <v>5.7000000000000002E-2</v>
          </cell>
          <cell r="Z12">
            <v>0.92700000000000005</v>
          </cell>
          <cell r="AA12">
            <v>4.5999999999999999E-2</v>
          </cell>
          <cell r="AB12">
            <v>0.90800000000000003</v>
          </cell>
          <cell r="AC12">
            <v>5.8999999999999997E-2</v>
          </cell>
          <cell r="AF12">
            <v>324</v>
          </cell>
          <cell r="AG12">
            <v>367</v>
          </cell>
          <cell r="AH12">
            <v>399</v>
          </cell>
          <cell r="AI12">
            <v>416</v>
          </cell>
          <cell r="AJ12">
            <v>436</v>
          </cell>
          <cell r="AK12">
            <v>451</v>
          </cell>
          <cell r="AN12">
            <v>0.88300000000000001</v>
          </cell>
          <cell r="AO12">
            <v>0.95899999999999996</v>
          </cell>
          <cell r="AP12">
            <v>0.96699999999999997</v>
          </cell>
          <cell r="AR12">
            <v>129</v>
          </cell>
          <cell r="AS12">
            <v>51</v>
          </cell>
          <cell r="AT12">
            <v>175</v>
          </cell>
          <cell r="AU12">
            <v>367</v>
          </cell>
          <cell r="AV12">
            <v>147</v>
          </cell>
          <cell r="AW12">
            <v>66</v>
          </cell>
          <cell r="AX12">
            <v>200</v>
          </cell>
          <cell r="AY12">
            <v>416</v>
          </cell>
          <cell r="AZ12">
            <v>170</v>
          </cell>
          <cell r="BA12">
            <v>80</v>
          </cell>
          <cell r="BB12">
            <v>197</v>
          </cell>
          <cell r="BC12">
            <v>451</v>
          </cell>
          <cell r="BH12">
            <v>0.49</v>
          </cell>
          <cell r="BI12">
            <v>0.51200000000000001</v>
          </cell>
          <cell r="BJ12">
            <v>0.55399999999999994</v>
          </cell>
          <cell r="BL12">
            <v>326</v>
          </cell>
          <cell r="BM12">
            <v>399</v>
          </cell>
          <cell r="BN12">
            <v>363</v>
          </cell>
          <cell r="BO12">
            <v>402</v>
          </cell>
          <cell r="BP12">
            <v>327</v>
          </cell>
          <cell r="BQ12">
            <v>364</v>
          </cell>
          <cell r="BT12">
            <v>0.81699999999999995</v>
          </cell>
          <cell r="BU12">
            <v>0.90300000000000002</v>
          </cell>
          <cell r="BV12">
            <v>0.89800000000000002</v>
          </cell>
          <cell r="BX12">
            <v>368</v>
          </cell>
          <cell r="BY12">
            <v>463</v>
          </cell>
          <cell r="BZ12">
            <v>325</v>
          </cell>
          <cell r="CA12">
            <v>359</v>
          </cell>
          <cell r="CB12">
            <v>362</v>
          </cell>
          <cell r="CC12">
            <v>404</v>
          </cell>
          <cell r="CF12">
            <v>0.79500000000000004</v>
          </cell>
          <cell r="CG12">
            <v>0.90500000000000003</v>
          </cell>
          <cell r="CH12">
            <v>0.89600000000000002</v>
          </cell>
          <cell r="CJ12">
            <v>338</v>
          </cell>
          <cell r="CK12">
            <v>471</v>
          </cell>
          <cell r="CL12">
            <v>326</v>
          </cell>
          <cell r="CM12">
            <v>362</v>
          </cell>
          <cell r="CN12">
            <v>364</v>
          </cell>
          <cell r="CO12">
            <v>396</v>
          </cell>
          <cell r="CR12">
            <v>0.71799999999999997</v>
          </cell>
          <cell r="CS12">
            <v>0.90100000000000002</v>
          </cell>
          <cell r="CT12">
            <v>0.91900000000000004</v>
          </cell>
          <cell r="CV12">
            <v>338</v>
          </cell>
          <cell r="CW12">
            <v>338</v>
          </cell>
          <cell r="CX12">
            <v>326</v>
          </cell>
          <cell r="CY12">
            <v>326</v>
          </cell>
          <cell r="CZ12">
            <v>364</v>
          </cell>
          <cell r="DA12">
            <v>364</v>
          </cell>
          <cell r="DD12">
            <v>1</v>
          </cell>
          <cell r="DE12">
            <v>1</v>
          </cell>
          <cell r="DF12">
            <v>1</v>
          </cell>
          <cell r="DH12" t="str">
            <v/>
          </cell>
        </row>
        <row r="13">
          <cell r="B13" t="str">
            <v>E08000032</v>
          </cell>
          <cell r="C13" t="str">
            <v>becky harrop</v>
          </cell>
          <cell r="D13" t="str">
            <v>becky.harrop@bradford.gov.uk</v>
          </cell>
          <cell r="E13" t="str">
            <v>Public Health Information Analyst</v>
          </cell>
          <cell r="F13" t="str">
            <v>Anita Parkin</v>
          </cell>
          <cell r="G13" t="str">
            <v>Anita.Parkin@bradford.gov.uk</v>
          </cell>
          <cell r="H13">
            <v>901</v>
          </cell>
          <cell r="I13">
            <v>1068</v>
          </cell>
          <cell r="J13">
            <v>1067</v>
          </cell>
          <cell r="L13">
            <v>1897</v>
          </cell>
          <cell r="M13">
            <v>17</v>
          </cell>
          <cell r="N13">
            <v>1921</v>
          </cell>
          <cell r="O13">
            <v>2054</v>
          </cell>
          <cell r="P13">
            <v>51</v>
          </cell>
          <cell r="Q13">
            <v>2105</v>
          </cell>
          <cell r="R13">
            <v>1995</v>
          </cell>
          <cell r="S13">
            <v>16</v>
          </cell>
          <cell r="T13">
            <v>2022</v>
          </cell>
          <cell r="X13">
            <v>0.98799999999999999</v>
          </cell>
          <cell r="Y13">
            <v>8.9999999999999993E-3</v>
          </cell>
          <cell r="Z13">
            <v>0.97599999999999998</v>
          </cell>
          <cell r="AA13">
            <v>2.4E-2</v>
          </cell>
          <cell r="AB13">
            <v>0.98699999999999999</v>
          </cell>
          <cell r="AC13">
            <v>8.0000000000000002E-3</v>
          </cell>
          <cell r="AF13">
            <v>1749</v>
          </cell>
          <cell r="AG13">
            <v>1825</v>
          </cell>
          <cell r="AH13">
            <v>1957</v>
          </cell>
          <cell r="AI13">
            <v>2043</v>
          </cell>
          <cell r="AJ13">
            <v>1918</v>
          </cell>
          <cell r="AK13">
            <v>1991</v>
          </cell>
          <cell r="AN13">
            <v>0.95799999999999996</v>
          </cell>
          <cell r="AO13">
            <v>0.95799999999999996</v>
          </cell>
          <cell r="AP13">
            <v>0.96299999999999997</v>
          </cell>
          <cell r="AR13">
            <v>477</v>
          </cell>
          <cell r="AS13">
            <v>277</v>
          </cell>
          <cell r="AT13">
            <v>995</v>
          </cell>
          <cell r="AU13">
            <v>1825</v>
          </cell>
          <cell r="AV13">
            <v>514</v>
          </cell>
          <cell r="AW13">
            <v>308</v>
          </cell>
          <cell r="AX13">
            <v>1135</v>
          </cell>
          <cell r="AY13">
            <v>2043</v>
          </cell>
          <cell r="AZ13">
            <v>483</v>
          </cell>
          <cell r="BA13">
            <v>307</v>
          </cell>
          <cell r="BB13">
            <v>1134</v>
          </cell>
          <cell r="BC13">
            <v>1991</v>
          </cell>
          <cell r="BH13">
            <v>0.41299999999999998</v>
          </cell>
          <cell r="BI13">
            <v>0.40200000000000002</v>
          </cell>
          <cell r="BJ13">
            <v>0.39700000000000002</v>
          </cell>
          <cell r="BL13">
            <v>1645</v>
          </cell>
          <cell r="BM13">
            <v>1969</v>
          </cell>
          <cell r="BN13">
            <v>1856</v>
          </cell>
          <cell r="BO13">
            <v>2178</v>
          </cell>
          <cell r="BP13">
            <v>1812</v>
          </cell>
          <cell r="BQ13">
            <v>2068</v>
          </cell>
          <cell r="BT13">
            <v>0.83499999999999996</v>
          </cell>
          <cell r="BU13">
            <v>0.85199999999999998</v>
          </cell>
          <cell r="BV13">
            <v>0.876</v>
          </cell>
          <cell r="BX13">
            <v>1786</v>
          </cell>
          <cell r="BY13">
            <v>2087</v>
          </cell>
          <cell r="BZ13">
            <v>1648</v>
          </cell>
          <cell r="CA13">
            <v>1953</v>
          </cell>
          <cell r="CB13">
            <v>1853</v>
          </cell>
          <cell r="CC13">
            <v>2171</v>
          </cell>
          <cell r="CF13">
            <v>0.85599999999999998</v>
          </cell>
          <cell r="CG13">
            <v>0.84399999999999997</v>
          </cell>
          <cell r="CH13">
            <v>0.85399999999999998</v>
          </cell>
          <cell r="CJ13">
            <v>1708</v>
          </cell>
          <cell r="CK13">
            <v>2074</v>
          </cell>
          <cell r="CL13">
            <v>1680</v>
          </cell>
          <cell r="CM13">
            <v>1996</v>
          </cell>
          <cell r="CN13">
            <v>1682</v>
          </cell>
          <cell r="CO13">
            <v>2020</v>
          </cell>
          <cell r="CR13">
            <v>0.82399999999999995</v>
          </cell>
          <cell r="CS13">
            <v>0.84199999999999997</v>
          </cell>
          <cell r="CT13">
            <v>0.83299999999999996</v>
          </cell>
          <cell r="CV13">
            <v>0</v>
          </cell>
          <cell r="CW13">
            <v>1708</v>
          </cell>
          <cell r="CX13" t="str">
            <v>DK</v>
          </cell>
          <cell r="CY13" t="str">
            <v>DK</v>
          </cell>
          <cell r="CZ13" t="str">
            <v>DK</v>
          </cell>
          <cell r="DA13" t="str">
            <v>DK</v>
          </cell>
          <cell r="DD13">
            <v>0</v>
          </cell>
          <cell r="DE13" t="str">
            <v>NA</v>
          </cell>
          <cell r="DF13" t="str">
            <v>NA</v>
          </cell>
          <cell r="DH13" t="str">
            <v/>
          </cell>
        </row>
        <row r="14">
          <cell r="B14" t="str">
            <v>E06000043</v>
          </cell>
          <cell r="C14" t="str">
            <v>Chris Dorling</v>
          </cell>
          <cell r="D14" t="str">
            <v>chris.dorling@brighton-hove.gcsx.gov.uk</v>
          </cell>
          <cell r="E14" t="str">
            <v>Public Health Information Specialist</v>
          </cell>
          <cell r="F14" t="str">
            <v>Tom Scanlon</v>
          </cell>
          <cell r="G14" t="str">
            <v>tom.scanlon@brighton-hove.gcsx.gov.uk</v>
          </cell>
          <cell r="H14">
            <v>347</v>
          </cell>
          <cell r="I14">
            <v>368</v>
          </cell>
          <cell r="J14">
            <v>354</v>
          </cell>
          <cell r="L14">
            <v>559</v>
          </cell>
          <cell r="M14">
            <v>107</v>
          </cell>
          <cell r="N14">
            <v>697</v>
          </cell>
          <cell r="O14">
            <v>557</v>
          </cell>
          <cell r="P14">
            <v>68</v>
          </cell>
          <cell r="Q14">
            <v>688</v>
          </cell>
          <cell r="R14">
            <v>594</v>
          </cell>
          <cell r="S14">
            <v>107</v>
          </cell>
          <cell r="T14">
            <v>735</v>
          </cell>
          <cell r="X14">
            <v>0.80200000000000005</v>
          </cell>
          <cell r="Y14">
            <v>0.154</v>
          </cell>
          <cell r="Z14">
            <v>0.81</v>
          </cell>
          <cell r="AA14">
            <v>9.9000000000000005E-2</v>
          </cell>
          <cell r="AB14">
            <v>0.80800000000000005</v>
          </cell>
          <cell r="AC14">
            <v>0.14599999999999999</v>
          </cell>
          <cell r="AF14">
            <v>791</v>
          </cell>
          <cell r="AG14">
            <v>821</v>
          </cell>
          <cell r="AH14">
            <v>758</v>
          </cell>
          <cell r="AI14">
            <v>787</v>
          </cell>
          <cell r="AJ14">
            <v>786</v>
          </cell>
          <cell r="AK14">
            <v>819</v>
          </cell>
          <cell r="AN14">
            <v>0.96299999999999997</v>
          </cell>
          <cell r="AO14">
            <v>0.96299999999999997</v>
          </cell>
          <cell r="AP14">
            <v>0.96</v>
          </cell>
          <cell r="AR14">
            <v>442</v>
          </cell>
          <cell r="AS14">
            <v>138</v>
          </cell>
          <cell r="AT14">
            <v>211</v>
          </cell>
          <cell r="AU14">
            <v>821</v>
          </cell>
          <cell r="AV14">
            <v>459</v>
          </cell>
          <cell r="AW14">
            <v>102</v>
          </cell>
          <cell r="AX14">
            <v>197</v>
          </cell>
          <cell r="AY14">
            <v>787</v>
          </cell>
          <cell r="AZ14">
            <v>483</v>
          </cell>
          <cell r="BA14">
            <v>114</v>
          </cell>
          <cell r="BB14">
            <v>189</v>
          </cell>
          <cell r="BC14">
            <v>819</v>
          </cell>
          <cell r="BH14">
            <v>0.70599999999999996</v>
          </cell>
          <cell r="BI14">
            <v>0.71299999999999997</v>
          </cell>
          <cell r="BJ14">
            <v>0.72900000000000009</v>
          </cell>
          <cell r="BL14">
            <v>481</v>
          </cell>
          <cell r="BM14">
            <v>732</v>
          </cell>
          <cell r="BN14">
            <v>536</v>
          </cell>
          <cell r="BO14">
            <v>766</v>
          </cell>
          <cell r="BP14">
            <v>510</v>
          </cell>
          <cell r="BQ14">
            <v>673</v>
          </cell>
          <cell r="BT14">
            <v>0.65700000000000003</v>
          </cell>
          <cell r="BU14">
            <v>0.7</v>
          </cell>
          <cell r="BV14">
            <v>0.75800000000000001</v>
          </cell>
          <cell r="BX14">
            <v>403</v>
          </cell>
          <cell r="BY14">
            <v>669</v>
          </cell>
          <cell r="BZ14">
            <v>439</v>
          </cell>
          <cell r="CA14">
            <v>731</v>
          </cell>
          <cell r="CB14">
            <v>667</v>
          </cell>
          <cell r="CC14">
            <v>784</v>
          </cell>
          <cell r="CF14">
            <v>0.60199999999999998</v>
          </cell>
          <cell r="CG14">
            <v>0.60099999999999998</v>
          </cell>
          <cell r="CH14">
            <v>0.85099999999999998</v>
          </cell>
          <cell r="CJ14">
            <v>356</v>
          </cell>
          <cell r="CK14">
            <v>772</v>
          </cell>
          <cell r="CL14">
            <v>441</v>
          </cell>
          <cell r="CM14">
            <v>669</v>
          </cell>
          <cell r="CN14">
            <v>524</v>
          </cell>
          <cell r="CO14">
            <v>702</v>
          </cell>
          <cell r="CR14">
            <v>0.46100000000000002</v>
          </cell>
          <cell r="CS14">
            <v>0.65900000000000003</v>
          </cell>
          <cell r="CT14">
            <v>0.746</v>
          </cell>
          <cell r="CV14">
            <v>37</v>
          </cell>
          <cell r="CW14">
            <v>356</v>
          </cell>
          <cell r="CX14">
            <v>441</v>
          </cell>
          <cell r="CY14">
            <v>669</v>
          </cell>
          <cell r="CZ14">
            <v>524</v>
          </cell>
          <cell r="DA14">
            <v>702</v>
          </cell>
          <cell r="DD14">
            <v>0.104</v>
          </cell>
          <cell r="DE14">
            <v>0.65900000000000003</v>
          </cell>
          <cell r="DF14">
            <v>0.746</v>
          </cell>
          <cell r="DH14" t="str">
            <v/>
          </cell>
        </row>
        <row r="15">
          <cell r="B15" t="str">
            <v>E06000023</v>
          </cell>
          <cell r="C15" t="str">
            <v>David Thomas</v>
          </cell>
          <cell r="D15" t="str">
            <v>david.thomas1@bristol.gov.uk</v>
          </cell>
          <cell r="E15" t="str">
            <v>Senior Public Health Epidemiologist</v>
          </cell>
          <cell r="F15" t="str">
            <v>Becky Pollard</v>
          </cell>
          <cell r="G15" t="str">
            <v>becky.pollard@bristol.gov.uk</v>
          </cell>
          <cell r="H15">
            <v>106</v>
          </cell>
          <cell r="I15">
            <v>179</v>
          </cell>
          <cell r="J15">
            <v>247</v>
          </cell>
          <cell r="L15">
            <v>807</v>
          </cell>
          <cell r="M15">
            <v>695</v>
          </cell>
          <cell r="N15">
            <v>1595</v>
          </cell>
          <cell r="O15">
            <v>914</v>
          </cell>
          <cell r="P15">
            <v>559</v>
          </cell>
          <cell r="Q15">
            <v>1572</v>
          </cell>
          <cell r="R15">
            <v>1039</v>
          </cell>
          <cell r="S15">
            <v>454</v>
          </cell>
          <cell r="T15">
            <v>1590</v>
          </cell>
          <cell r="X15">
            <v>0.50600000000000001</v>
          </cell>
          <cell r="Y15">
            <v>0.436</v>
          </cell>
          <cell r="Z15">
            <v>0.58099999999999996</v>
          </cell>
          <cell r="AA15">
            <v>0.35599999999999998</v>
          </cell>
          <cell r="AB15">
            <v>0.65300000000000002</v>
          </cell>
          <cell r="AC15">
            <v>0.28599999999999998</v>
          </cell>
          <cell r="AF15">
            <v>1354</v>
          </cell>
          <cell r="AG15">
            <v>1530</v>
          </cell>
          <cell r="AH15">
            <v>1433</v>
          </cell>
          <cell r="AI15">
            <v>1609</v>
          </cell>
          <cell r="AJ15">
            <v>1414</v>
          </cell>
          <cell r="AK15">
            <v>1575</v>
          </cell>
          <cell r="AN15">
            <v>0.88500000000000001</v>
          </cell>
          <cell r="AO15">
            <v>0.89100000000000001</v>
          </cell>
          <cell r="AP15">
            <v>0.89800000000000002</v>
          </cell>
          <cell r="AR15">
            <v>636</v>
          </cell>
          <cell r="AS15">
            <v>279</v>
          </cell>
          <cell r="AT15">
            <v>520</v>
          </cell>
          <cell r="AU15">
            <v>1530</v>
          </cell>
          <cell r="AV15">
            <v>614</v>
          </cell>
          <cell r="AW15">
            <v>243</v>
          </cell>
          <cell r="AX15">
            <v>502</v>
          </cell>
          <cell r="AY15">
            <v>1609</v>
          </cell>
          <cell r="AZ15">
            <v>607</v>
          </cell>
          <cell r="BA15">
            <v>229</v>
          </cell>
          <cell r="BB15">
            <v>449</v>
          </cell>
          <cell r="BC15">
            <v>1575</v>
          </cell>
          <cell r="BH15">
            <v>0.59799999999999998</v>
          </cell>
          <cell r="BI15">
            <v>0.53299999999999992</v>
          </cell>
          <cell r="BJ15">
            <v>0.53100000000000003</v>
          </cell>
          <cell r="BL15">
            <v>896</v>
          </cell>
          <cell r="BM15">
            <v>1561</v>
          </cell>
          <cell r="BN15">
            <v>1111</v>
          </cell>
          <cell r="BO15">
            <v>1711</v>
          </cell>
          <cell r="BP15">
            <v>1037</v>
          </cell>
          <cell r="BQ15">
            <v>1546</v>
          </cell>
          <cell r="BT15">
            <v>0.57399999999999995</v>
          </cell>
          <cell r="BU15">
            <v>0.64900000000000002</v>
          </cell>
          <cell r="BV15">
            <v>0.67100000000000004</v>
          </cell>
          <cell r="BX15">
            <v>1329</v>
          </cell>
          <cell r="BY15">
            <v>1557</v>
          </cell>
          <cell r="BZ15">
            <v>1290</v>
          </cell>
          <cell r="CA15">
            <v>1562</v>
          </cell>
          <cell r="CB15">
            <v>1454</v>
          </cell>
          <cell r="CC15">
            <v>1680</v>
          </cell>
          <cell r="CF15">
            <v>0.85399999999999998</v>
          </cell>
          <cell r="CG15">
            <v>0.82599999999999996</v>
          </cell>
          <cell r="CH15">
            <v>0.86499999999999999</v>
          </cell>
          <cell r="CJ15">
            <v>510</v>
          </cell>
          <cell r="CK15">
            <v>1622</v>
          </cell>
          <cell r="CL15">
            <v>567</v>
          </cell>
          <cell r="CM15">
            <v>1521</v>
          </cell>
          <cell r="CN15">
            <v>785</v>
          </cell>
          <cell r="CO15">
            <v>1592</v>
          </cell>
          <cell r="CR15">
            <v>0.314</v>
          </cell>
          <cell r="CS15">
            <v>0.373</v>
          </cell>
          <cell r="CT15">
            <v>0.49299999999999999</v>
          </cell>
          <cell r="CV15">
            <v>510</v>
          </cell>
          <cell r="CW15">
            <v>1622</v>
          </cell>
          <cell r="CX15">
            <v>569</v>
          </cell>
          <cell r="CY15">
            <v>1513</v>
          </cell>
          <cell r="CZ15">
            <v>785</v>
          </cell>
          <cell r="DA15">
            <v>785</v>
          </cell>
          <cell r="DD15">
            <v>0.314</v>
          </cell>
          <cell r="DE15">
            <v>0.376</v>
          </cell>
          <cell r="DF15">
            <v>1</v>
          </cell>
          <cell r="DH15" t="str">
            <v>Data for IND C8ii derived from local child health system in the absence of data from local HV providers. All population denominator data derived from local child health system, as none available from the main HV provider for Bristol LA residents (NBT - CCHP) 17Mar16</v>
          </cell>
        </row>
        <row r="16">
          <cell r="B16" t="str">
            <v>E09000006</v>
          </cell>
          <cell r="C16" t="str">
            <v>Finola O'Driscoll</v>
          </cell>
          <cell r="D16" t="str">
            <v>finola.odriscoll@bromley.gov.uk</v>
          </cell>
          <cell r="E16" t="str">
            <v>Children and Young People Programme Lead</v>
          </cell>
          <cell r="F16" t="str">
            <v>Dr Nada Lemic</v>
          </cell>
          <cell r="G16" t="str">
            <v>nada.lemic@bromley.gov.uk</v>
          </cell>
          <cell r="H16">
            <v>204</v>
          </cell>
          <cell r="I16">
            <v>145</v>
          </cell>
          <cell r="J16">
            <v>122</v>
          </cell>
          <cell r="L16">
            <v>1287</v>
          </cell>
          <cell r="M16">
            <v>67</v>
          </cell>
          <cell r="N16">
            <v>1677</v>
          </cell>
          <cell r="O16">
            <v>427</v>
          </cell>
          <cell r="P16">
            <v>67</v>
          </cell>
          <cell r="Q16">
            <v>494</v>
          </cell>
          <cell r="R16">
            <v>945</v>
          </cell>
          <cell r="S16">
            <v>64</v>
          </cell>
          <cell r="T16">
            <v>1009</v>
          </cell>
          <cell r="X16">
            <v>0.76700000000000002</v>
          </cell>
          <cell r="Y16">
            <v>0.04</v>
          </cell>
          <cell r="Z16">
            <v>0.86399999999999999</v>
          </cell>
          <cell r="AA16">
            <v>0.13600000000000001</v>
          </cell>
          <cell r="AB16">
            <v>0.93700000000000006</v>
          </cell>
          <cell r="AC16">
            <v>6.3E-2</v>
          </cell>
          <cell r="AF16">
            <v>777</v>
          </cell>
          <cell r="AG16">
            <v>994</v>
          </cell>
          <cell r="AH16" t="str">
            <v>DK</v>
          </cell>
          <cell r="AI16">
            <v>682</v>
          </cell>
          <cell r="AJ16">
            <v>409</v>
          </cell>
          <cell r="AK16">
            <v>866</v>
          </cell>
          <cell r="AN16">
            <v>0.78200000000000003</v>
          </cell>
          <cell r="AO16" t="str">
            <v>NA</v>
          </cell>
          <cell r="AP16">
            <v>0.47199999999999998</v>
          </cell>
          <cell r="AR16">
            <v>295</v>
          </cell>
          <cell r="AS16">
            <v>127</v>
          </cell>
          <cell r="AT16">
            <v>275</v>
          </cell>
          <cell r="AU16">
            <v>994</v>
          </cell>
          <cell r="AV16">
            <v>290</v>
          </cell>
          <cell r="AW16">
            <v>109</v>
          </cell>
          <cell r="AX16">
            <v>263</v>
          </cell>
          <cell r="AY16">
            <v>682</v>
          </cell>
          <cell r="AZ16">
            <v>380</v>
          </cell>
          <cell r="BA16">
            <v>177</v>
          </cell>
          <cell r="BB16">
            <v>308</v>
          </cell>
          <cell r="BC16">
            <v>866</v>
          </cell>
          <cell r="BH16">
            <v>0.42499999999999999</v>
          </cell>
          <cell r="BI16">
            <v>0.58499999999999996</v>
          </cell>
          <cell r="BJ16">
            <v>0.64300000000000002</v>
          </cell>
          <cell r="BL16">
            <v>659</v>
          </cell>
          <cell r="BM16">
            <v>1006</v>
          </cell>
          <cell r="BN16">
            <v>499</v>
          </cell>
          <cell r="BO16">
            <v>953</v>
          </cell>
          <cell r="BP16">
            <v>795</v>
          </cell>
          <cell r="BQ16">
            <v>1029</v>
          </cell>
          <cell r="BT16">
            <v>0.65500000000000003</v>
          </cell>
          <cell r="BU16">
            <v>0.52400000000000002</v>
          </cell>
          <cell r="BV16">
            <v>0.77300000000000002</v>
          </cell>
          <cell r="BX16">
            <v>905</v>
          </cell>
          <cell r="BY16">
            <v>1079</v>
          </cell>
          <cell r="BZ16">
            <v>702</v>
          </cell>
          <cell r="CA16">
            <v>954</v>
          </cell>
          <cell r="CB16">
            <v>615</v>
          </cell>
          <cell r="CC16">
            <v>1010</v>
          </cell>
          <cell r="CF16">
            <v>0.83899999999999997</v>
          </cell>
          <cell r="CG16">
            <v>0.73599999999999999</v>
          </cell>
          <cell r="CH16">
            <v>0.60899999999999999</v>
          </cell>
          <cell r="CJ16">
            <v>797</v>
          </cell>
          <cell r="CK16">
            <v>1162</v>
          </cell>
          <cell r="CL16">
            <v>655</v>
          </cell>
          <cell r="CM16">
            <v>928</v>
          </cell>
          <cell r="CN16">
            <v>381</v>
          </cell>
          <cell r="CO16">
            <v>735</v>
          </cell>
          <cell r="CR16">
            <v>0.68600000000000005</v>
          </cell>
          <cell r="CS16">
            <v>0.70599999999999996</v>
          </cell>
          <cell r="CT16">
            <v>0.51800000000000002</v>
          </cell>
          <cell r="CV16" t="str">
            <v>DK</v>
          </cell>
          <cell r="CW16" t="str">
            <v>DK</v>
          </cell>
          <cell r="CX16">
            <v>655</v>
          </cell>
          <cell r="CY16">
            <v>928</v>
          </cell>
          <cell r="CZ16">
            <v>381</v>
          </cell>
          <cell r="DA16">
            <v>735</v>
          </cell>
          <cell r="DD16" t="str">
            <v>NA</v>
          </cell>
          <cell r="DE16">
            <v>0.70599999999999996</v>
          </cell>
          <cell r="DF16">
            <v>0.51800000000000002</v>
          </cell>
          <cell r="DH16" t="str">
            <v>The provider migrated to EMIS from RiO in-year and this has impacted on the reliability of the figures. Some of the data does not represent the total correct figures. The provider should be able to retrospectively provide an update later in the year for each quarter. The provider is working hard to ensure accurate data is submitted in time for the Q4 return.</v>
          </cell>
        </row>
        <row r="17">
          <cell r="B17" t="str">
            <v>E10000002</v>
          </cell>
          <cell r="C17" t="str">
            <v>Nicola Higgins</v>
          </cell>
          <cell r="D17" t="str">
            <v>nhiggins@buckscc.gov.uk</v>
          </cell>
          <cell r="E17" t="str">
            <v>Public Health Senior Analyst</v>
          </cell>
          <cell r="F17" t="str">
            <v>Jane O'Grady</v>
          </cell>
          <cell r="G17" t="str">
            <v>jaogrady@buckscc.gov.uk</v>
          </cell>
          <cell r="H17">
            <v>160</v>
          </cell>
          <cell r="I17">
            <v>118</v>
          </cell>
          <cell r="J17">
            <v>106</v>
          </cell>
          <cell r="L17">
            <v>1341</v>
          </cell>
          <cell r="M17">
            <v>158</v>
          </cell>
          <cell r="N17">
            <v>1500</v>
          </cell>
          <cell r="O17">
            <v>1316</v>
          </cell>
          <cell r="P17">
            <v>164</v>
          </cell>
          <cell r="Q17">
            <v>1481</v>
          </cell>
          <cell r="R17">
            <v>1303</v>
          </cell>
          <cell r="S17">
            <v>158</v>
          </cell>
          <cell r="T17">
            <v>1461</v>
          </cell>
          <cell r="X17">
            <v>0.89400000000000002</v>
          </cell>
          <cell r="Y17">
            <v>0.105</v>
          </cell>
          <cell r="Z17">
            <v>0.88900000000000001</v>
          </cell>
          <cell r="AA17">
            <v>0.111</v>
          </cell>
          <cell r="AB17">
            <v>0.89200000000000002</v>
          </cell>
          <cell r="AC17">
            <v>0.108</v>
          </cell>
          <cell r="AF17">
            <v>1268</v>
          </cell>
          <cell r="AG17">
            <v>1594</v>
          </cell>
          <cell r="AH17">
            <v>1404</v>
          </cell>
          <cell r="AI17">
            <v>1592</v>
          </cell>
          <cell r="AJ17">
            <v>1380</v>
          </cell>
          <cell r="AK17">
            <v>1519</v>
          </cell>
          <cell r="AN17">
            <v>0.79500000000000004</v>
          </cell>
          <cell r="AO17">
            <v>0.88200000000000001</v>
          </cell>
          <cell r="AP17">
            <v>0.90800000000000003</v>
          </cell>
          <cell r="AR17">
            <v>425</v>
          </cell>
          <cell r="AS17">
            <v>250</v>
          </cell>
          <cell r="AT17">
            <v>472</v>
          </cell>
          <cell r="AU17">
            <v>1594</v>
          </cell>
          <cell r="AV17">
            <v>456</v>
          </cell>
          <cell r="AW17">
            <v>252</v>
          </cell>
          <cell r="AX17">
            <v>543</v>
          </cell>
          <cell r="AY17">
            <v>1592</v>
          </cell>
          <cell r="AZ17">
            <v>497</v>
          </cell>
          <cell r="BA17">
            <v>240</v>
          </cell>
          <cell r="BB17">
            <v>521</v>
          </cell>
          <cell r="BC17">
            <v>1519</v>
          </cell>
          <cell r="BH17">
            <v>0.42299999999999999</v>
          </cell>
          <cell r="BI17">
            <v>0.44500000000000001</v>
          </cell>
          <cell r="BJ17">
            <v>0.48499999999999999</v>
          </cell>
          <cell r="BL17">
            <v>1017</v>
          </cell>
          <cell r="BM17">
            <v>1621</v>
          </cell>
          <cell r="BN17">
            <v>1224</v>
          </cell>
          <cell r="BO17">
            <v>1617</v>
          </cell>
          <cell r="BP17">
            <v>1190</v>
          </cell>
          <cell r="BQ17">
            <v>1559</v>
          </cell>
          <cell r="BT17">
            <v>0.627</v>
          </cell>
          <cell r="BU17">
            <v>0.75700000000000001</v>
          </cell>
          <cell r="BV17">
            <v>0.76300000000000001</v>
          </cell>
          <cell r="BX17">
            <v>992</v>
          </cell>
          <cell r="BY17">
            <v>1460</v>
          </cell>
          <cell r="BZ17">
            <v>982</v>
          </cell>
          <cell r="CA17">
            <v>1578</v>
          </cell>
          <cell r="CB17">
            <v>1225</v>
          </cell>
          <cell r="CC17">
            <v>1630</v>
          </cell>
          <cell r="CF17">
            <v>0.67900000000000005</v>
          </cell>
          <cell r="CG17">
            <v>0.622</v>
          </cell>
          <cell r="CH17">
            <v>0.752</v>
          </cell>
          <cell r="CJ17">
            <v>1042</v>
          </cell>
          <cell r="CK17">
            <v>1711</v>
          </cell>
          <cell r="CL17">
            <v>906</v>
          </cell>
          <cell r="CM17">
            <v>1568</v>
          </cell>
          <cell r="CN17">
            <v>1024</v>
          </cell>
          <cell r="CO17">
            <v>1554</v>
          </cell>
          <cell r="CR17">
            <v>0.60899999999999999</v>
          </cell>
          <cell r="CS17">
            <v>0.57799999999999996</v>
          </cell>
          <cell r="CT17">
            <v>0.65900000000000003</v>
          </cell>
          <cell r="CV17">
            <v>1039</v>
          </cell>
          <cell r="CW17">
            <v>1042</v>
          </cell>
          <cell r="CX17">
            <v>900</v>
          </cell>
          <cell r="CY17">
            <v>906</v>
          </cell>
          <cell r="CZ17">
            <v>1036</v>
          </cell>
          <cell r="DA17">
            <v>1036</v>
          </cell>
          <cell r="DD17">
            <v>0.997</v>
          </cell>
          <cell r="DE17">
            <v>0.99299999999999999</v>
          </cell>
          <cell r="DF17">
            <v>1</v>
          </cell>
          <cell r="DH17" t="str">
            <v>Q1 figures amended due to error in data extraction by Buckinghamshire Hospitals Trust (BHT, main provider of Buckinghamshire data). Q1 Data Received from: Bucks, Central Beds, Herts, Oxfordshire, Berkshire Q2 Data Received from: Bucks, Herts, Oxfordshire Q3 Data Received from: Bucks &amp; Herts.  Oxfordshire did not have any Bucks data.</v>
          </cell>
        </row>
        <row r="18">
          <cell r="B18" t="str">
            <v>E08000002</v>
          </cell>
          <cell r="C18" t="str">
            <v>Anna Barclay</v>
          </cell>
          <cell r="D18" t="str">
            <v>anna.barclay@bury.gov.uk</v>
          </cell>
          <cell r="E18" t="str">
            <v>Public Health Analyst</v>
          </cell>
          <cell r="F18" t="str">
            <v>Diane Halton</v>
          </cell>
          <cell r="G18" t="str">
            <v>d.halton@bury.gov.uk</v>
          </cell>
          <cell r="H18">
            <v>39</v>
          </cell>
          <cell r="I18">
            <v>149</v>
          </cell>
          <cell r="J18" t="str">
            <v>DK</v>
          </cell>
          <cell r="L18">
            <v>497</v>
          </cell>
          <cell r="M18">
            <v>56</v>
          </cell>
          <cell r="N18">
            <v>563</v>
          </cell>
          <cell r="O18">
            <v>496</v>
          </cell>
          <cell r="P18">
            <v>52</v>
          </cell>
          <cell r="Q18">
            <v>559</v>
          </cell>
          <cell r="R18">
            <v>546</v>
          </cell>
          <cell r="S18">
            <v>46</v>
          </cell>
          <cell r="T18">
            <v>601</v>
          </cell>
          <cell r="X18">
            <v>0.88300000000000001</v>
          </cell>
          <cell r="Y18">
            <v>9.9000000000000005E-2</v>
          </cell>
          <cell r="Z18">
            <v>0.88700000000000001</v>
          </cell>
          <cell r="AA18">
            <v>9.2999999999999999E-2</v>
          </cell>
          <cell r="AB18">
            <v>0.90800000000000003</v>
          </cell>
          <cell r="AC18">
            <v>7.6999999999999999E-2</v>
          </cell>
          <cell r="AF18">
            <v>520</v>
          </cell>
          <cell r="AG18">
            <v>537</v>
          </cell>
          <cell r="AH18">
            <v>436</v>
          </cell>
          <cell r="AI18">
            <v>584</v>
          </cell>
          <cell r="AJ18">
            <v>462</v>
          </cell>
          <cell r="AK18">
            <v>580</v>
          </cell>
          <cell r="AN18">
            <v>0.96799999999999997</v>
          </cell>
          <cell r="AO18">
            <v>0.747</v>
          </cell>
          <cell r="AP18">
            <v>0.79700000000000004</v>
          </cell>
          <cell r="AR18">
            <v>142</v>
          </cell>
          <cell r="AS18">
            <v>38</v>
          </cell>
          <cell r="AT18">
            <v>309</v>
          </cell>
          <cell r="AU18">
            <v>537</v>
          </cell>
          <cell r="AV18">
            <v>176</v>
          </cell>
          <cell r="AW18">
            <v>55</v>
          </cell>
          <cell r="AX18">
            <v>340</v>
          </cell>
          <cell r="AY18">
            <v>584</v>
          </cell>
          <cell r="AZ18">
            <v>158</v>
          </cell>
          <cell r="BA18">
            <v>59</v>
          </cell>
          <cell r="BB18">
            <v>352</v>
          </cell>
          <cell r="BC18">
            <v>580</v>
          </cell>
          <cell r="BH18">
            <v>0.33500000000000002</v>
          </cell>
          <cell r="BI18">
            <v>0.39600000000000002</v>
          </cell>
          <cell r="BJ18">
            <v>0.374</v>
          </cell>
          <cell r="BL18">
            <v>471</v>
          </cell>
          <cell r="BM18">
            <v>535</v>
          </cell>
          <cell r="BN18">
            <v>560</v>
          </cell>
          <cell r="BO18">
            <v>638</v>
          </cell>
          <cell r="BP18">
            <v>565</v>
          </cell>
          <cell r="BQ18">
            <v>645</v>
          </cell>
          <cell r="BT18">
            <v>0.88</v>
          </cell>
          <cell r="BU18">
            <v>0.878</v>
          </cell>
          <cell r="BV18">
            <v>0.876</v>
          </cell>
          <cell r="BX18">
            <v>523</v>
          </cell>
          <cell r="BY18">
            <v>565</v>
          </cell>
          <cell r="BZ18">
            <v>473</v>
          </cell>
          <cell r="CA18">
            <v>542</v>
          </cell>
          <cell r="CB18">
            <v>561</v>
          </cell>
          <cell r="CC18">
            <v>640</v>
          </cell>
          <cell r="CF18">
            <v>0.92600000000000005</v>
          </cell>
          <cell r="CG18">
            <v>0.873</v>
          </cell>
          <cell r="CH18">
            <v>0.877</v>
          </cell>
          <cell r="CJ18">
            <v>452</v>
          </cell>
          <cell r="CK18">
            <v>666</v>
          </cell>
          <cell r="CL18">
            <v>462</v>
          </cell>
          <cell r="CM18">
            <v>660</v>
          </cell>
          <cell r="CN18">
            <v>441</v>
          </cell>
          <cell r="CO18">
            <v>568</v>
          </cell>
          <cell r="CR18">
            <v>0.67900000000000005</v>
          </cell>
          <cell r="CS18">
            <v>0.7</v>
          </cell>
          <cell r="CT18">
            <v>0.77600000000000002</v>
          </cell>
          <cell r="CV18">
            <v>236</v>
          </cell>
          <cell r="CW18">
            <v>452</v>
          </cell>
          <cell r="CX18">
            <v>476</v>
          </cell>
          <cell r="CY18">
            <v>1304</v>
          </cell>
          <cell r="CZ18" t="str">
            <v>DK</v>
          </cell>
          <cell r="DA18" t="str">
            <v>DK</v>
          </cell>
          <cell r="DD18">
            <v>0.52200000000000002</v>
          </cell>
          <cell r="DE18">
            <v>0.36499999999999999</v>
          </cell>
          <cell r="DF18" t="str">
            <v>NA</v>
          </cell>
          <cell r="DH18" t="str">
            <v>We have queried some of the Q3 figures with our provider, Pennine Care, and may amend these at the time of the Q4 submission.</v>
          </cell>
        </row>
        <row r="19">
          <cell r="B19" t="str">
            <v>E08000033</v>
          </cell>
          <cell r="C19" t="str">
            <v>Paula Holden</v>
          </cell>
          <cell r="D19" t="str">
            <v>paula.holden@calderdale.gov.uk</v>
          </cell>
          <cell r="E19" t="str">
            <v>Public Health Information Manager</v>
          </cell>
          <cell r="F19" t="str">
            <v>Paul Butcher</v>
          </cell>
          <cell r="G19" t="str">
            <v>paul.butcher@calderdale.gov.uk</v>
          </cell>
          <cell r="H19">
            <v>533</v>
          </cell>
          <cell r="I19">
            <v>526</v>
          </cell>
          <cell r="J19">
            <v>548</v>
          </cell>
          <cell r="L19">
            <v>532</v>
          </cell>
          <cell r="M19">
            <v>45</v>
          </cell>
          <cell r="N19">
            <v>620</v>
          </cell>
          <cell r="O19">
            <v>535</v>
          </cell>
          <cell r="P19">
            <v>29</v>
          </cell>
          <cell r="Q19">
            <v>585</v>
          </cell>
          <cell r="R19">
            <v>570</v>
          </cell>
          <cell r="S19">
            <v>31</v>
          </cell>
          <cell r="T19">
            <v>604</v>
          </cell>
          <cell r="X19">
            <v>0.85799999999999998</v>
          </cell>
          <cell r="Y19">
            <v>7.2999999999999995E-2</v>
          </cell>
          <cell r="Z19">
            <v>0.91500000000000004</v>
          </cell>
          <cell r="AA19">
            <v>0.05</v>
          </cell>
          <cell r="AB19">
            <v>0.94399999999999995</v>
          </cell>
          <cell r="AC19">
            <v>5.0999999999999997E-2</v>
          </cell>
          <cell r="AF19">
            <v>560</v>
          </cell>
          <cell r="AG19">
            <v>571</v>
          </cell>
          <cell r="AH19">
            <v>561</v>
          </cell>
          <cell r="AI19">
            <v>612</v>
          </cell>
          <cell r="AJ19">
            <v>473</v>
          </cell>
          <cell r="AK19">
            <v>558</v>
          </cell>
          <cell r="AN19">
            <v>0.98099999999999998</v>
          </cell>
          <cell r="AO19">
            <v>0.91700000000000004</v>
          </cell>
          <cell r="AP19">
            <v>0.84799999999999998</v>
          </cell>
          <cell r="AR19">
            <v>160</v>
          </cell>
          <cell r="AS19">
            <v>91</v>
          </cell>
          <cell r="AT19">
            <v>320</v>
          </cell>
          <cell r="AU19">
            <v>571</v>
          </cell>
          <cell r="AV19">
            <v>159</v>
          </cell>
          <cell r="AW19">
            <v>77</v>
          </cell>
          <cell r="AX19">
            <v>355</v>
          </cell>
          <cell r="AY19">
            <v>612</v>
          </cell>
          <cell r="AZ19">
            <v>181</v>
          </cell>
          <cell r="BA19">
            <v>68</v>
          </cell>
          <cell r="BB19">
            <v>307</v>
          </cell>
          <cell r="BC19">
            <v>558</v>
          </cell>
          <cell r="BH19">
            <v>0.44</v>
          </cell>
          <cell r="BI19">
            <v>0.38600000000000001</v>
          </cell>
          <cell r="BJ19">
            <v>0.44600000000000001</v>
          </cell>
          <cell r="BL19">
            <v>622</v>
          </cell>
          <cell r="BM19">
            <v>622</v>
          </cell>
          <cell r="BN19">
            <v>603</v>
          </cell>
          <cell r="BO19">
            <v>707</v>
          </cell>
          <cell r="BP19">
            <v>512</v>
          </cell>
          <cell r="BQ19">
            <v>602</v>
          </cell>
          <cell r="BT19">
            <v>1</v>
          </cell>
          <cell r="BU19">
            <v>0.85299999999999998</v>
          </cell>
          <cell r="BV19">
            <v>0.85</v>
          </cell>
          <cell r="BX19">
            <v>622</v>
          </cell>
          <cell r="BY19">
            <v>622</v>
          </cell>
          <cell r="BZ19">
            <v>610</v>
          </cell>
          <cell r="CA19">
            <v>705</v>
          </cell>
          <cell r="CB19">
            <v>519</v>
          </cell>
          <cell r="CC19">
            <v>605</v>
          </cell>
          <cell r="CF19">
            <v>1</v>
          </cell>
          <cell r="CG19">
            <v>0.86499999999999999</v>
          </cell>
          <cell r="CH19">
            <v>0.85799999999999998</v>
          </cell>
          <cell r="CJ19">
            <v>730</v>
          </cell>
          <cell r="CK19">
            <v>742</v>
          </cell>
          <cell r="CL19">
            <v>622</v>
          </cell>
          <cell r="CM19">
            <v>622</v>
          </cell>
          <cell r="CN19">
            <v>660</v>
          </cell>
          <cell r="CO19">
            <v>660</v>
          </cell>
          <cell r="CR19">
            <v>0.98399999999999999</v>
          </cell>
          <cell r="CS19">
            <v>1</v>
          </cell>
          <cell r="CT19">
            <v>1</v>
          </cell>
          <cell r="CV19">
            <v>396</v>
          </cell>
          <cell r="CW19">
            <v>730</v>
          </cell>
          <cell r="CX19">
            <v>622</v>
          </cell>
          <cell r="CY19">
            <v>622</v>
          </cell>
          <cell r="CZ19">
            <v>654</v>
          </cell>
          <cell r="DA19">
            <v>660</v>
          </cell>
          <cell r="DD19">
            <v>0.54200000000000004</v>
          </cell>
          <cell r="DE19">
            <v>1</v>
          </cell>
          <cell r="DF19">
            <v>0.99099999999999999</v>
          </cell>
          <cell r="DH19" t="str">
            <v/>
          </cell>
        </row>
        <row r="20">
          <cell r="B20" t="str">
            <v>E10000003</v>
          </cell>
          <cell r="C20" t="str">
            <v>Pam Setterfield</v>
          </cell>
          <cell r="D20" t="str">
            <v>pam.setterfield@peterborough.gov.uk</v>
          </cell>
          <cell r="E20" t="str">
            <v>Team Manager, Child Health and Well-being</v>
          </cell>
          <cell r="F20" t="str">
            <v>Liz Robin</v>
          </cell>
          <cell r="G20" t="str">
            <v>liz.robin@cambridgeshire.gov.uk</v>
          </cell>
          <cell r="H20">
            <v>863</v>
          </cell>
          <cell r="I20">
            <v>822</v>
          </cell>
          <cell r="J20">
            <v>759</v>
          </cell>
          <cell r="L20">
            <v>1561</v>
          </cell>
          <cell r="M20">
            <v>136</v>
          </cell>
          <cell r="N20">
            <v>1723</v>
          </cell>
          <cell r="O20">
            <v>1693</v>
          </cell>
          <cell r="P20">
            <v>138</v>
          </cell>
          <cell r="Q20">
            <v>1873</v>
          </cell>
          <cell r="R20">
            <v>1826</v>
          </cell>
          <cell r="S20">
            <v>32</v>
          </cell>
          <cell r="T20">
            <v>1880</v>
          </cell>
          <cell r="X20">
            <v>0.90600000000000003</v>
          </cell>
          <cell r="Y20">
            <v>7.9000000000000001E-2</v>
          </cell>
          <cell r="Z20">
            <v>0.90400000000000003</v>
          </cell>
          <cell r="AA20">
            <v>7.3999999999999996E-2</v>
          </cell>
          <cell r="AB20">
            <v>0.97099999999999997</v>
          </cell>
          <cell r="AC20">
            <v>1.7000000000000001E-2</v>
          </cell>
          <cell r="AF20">
            <v>1723</v>
          </cell>
          <cell r="AG20">
            <v>1750</v>
          </cell>
          <cell r="AH20">
            <v>1676</v>
          </cell>
          <cell r="AI20">
            <v>1834</v>
          </cell>
          <cell r="AJ20">
            <v>1794</v>
          </cell>
          <cell r="AK20">
            <v>1898</v>
          </cell>
          <cell r="AN20">
            <v>0.98499999999999999</v>
          </cell>
          <cell r="AO20">
            <v>0.91400000000000003</v>
          </cell>
          <cell r="AP20">
            <v>0.94499999999999995</v>
          </cell>
          <cell r="AR20">
            <v>729</v>
          </cell>
          <cell r="AS20">
            <v>240</v>
          </cell>
          <cell r="AT20">
            <v>754</v>
          </cell>
          <cell r="AU20">
            <v>1750</v>
          </cell>
          <cell r="AV20">
            <v>705</v>
          </cell>
          <cell r="AW20">
            <v>251</v>
          </cell>
          <cell r="AX20">
            <v>764</v>
          </cell>
          <cell r="AY20">
            <v>1834</v>
          </cell>
          <cell r="AZ20">
            <v>769</v>
          </cell>
          <cell r="BA20">
            <v>292</v>
          </cell>
          <cell r="BB20">
            <v>772</v>
          </cell>
          <cell r="BC20">
            <v>1898</v>
          </cell>
          <cell r="BH20">
            <v>0.55399999999999994</v>
          </cell>
          <cell r="BI20">
            <v>0.52100000000000002</v>
          </cell>
          <cell r="BJ20">
            <v>0.55899999999999994</v>
          </cell>
          <cell r="BL20">
            <v>1640</v>
          </cell>
          <cell r="BM20">
            <v>1765</v>
          </cell>
          <cell r="BN20">
            <v>1614</v>
          </cell>
          <cell r="BO20">
            <v>1793</v>
          </cell>
          <cell r="BP20">
            <v>1604</v>
          </cell>
          <cell r="BQ20">
            <v>1798</v>
          </cell>
          <cell r="BT20">
            <v>0.92900000000000005</v>
          </cell>
          <cell r="BU20">
            <v>0.9</v>
          </cell>
          <cell r="BV20">
            <v>0.89200000000000002</v>
          </cell>
          <cell r="BX20">
            <v>1625</v>
          </cell>
          <cell r="BY20">
            <v>1737</v>
          </cell>
          <cell r="BZ20">
            <v>1653</v>
          </cell>
          <cell r="CA20">
            <v>1784</v>
          </cell>
          <cell r="CB20">
            <v>1685</v>
          </cell>
          <cell r="CC20">
            <v>1811</v>
          </cell>
          <cell r="CF20">
            <v>0.93600000000000005</v>
          </cell>
          <cell r="CG20">
            <v>0.92700000000000005</v>
          </cell>
          <cell r="CH20">
            <v>0.93</v>
          </cell>
          <cell r="CJ20">
            <v>1714</v>
          </cell>
          <cell r="CK20">
            <v>1951</v>
          </cell>
          <cell r="CL20">
            <v>1605</v>
          </cell>
          <cell r="CM20">
            <v>1821</v>
          </cell>
          <cell r="CN20">
            <v>1516</v>
          </cell>
          <cell r="CO20">
            <v>1764</v>
          </cell>
          <cell r="CR20">
            <v>0.879</v>
          </cell>
          <cell r="CS20">
            <v>0.88100000000000001</v>
          </cell>
          <cell r="CT20">
            <v>0.85899999999999999</v>
          </cell>
          <cell r="CV20">
            <v>1714</v>
          </cell>
          <cell r="CW20">
            <v>1714</v>
          </cell>
          <cell r="CX20">
            <v>1576</v>
          </cell>
          <cell r="CY20">
            <v>1576</v>
          </cell>
          <cell r="CZ20">
            <v>1516</v>
          </cell>
          <cell r="DA20">
            <v>1516</v>
          </cell>
          <cell r="DD20">
            <v>1</v>
          </cell>
          <cell r="DE20">
            <v>1</v>
          </cell>
          <cell r="DF20">
            <v>1</v>
          </cell>
          <cell r="DH20" t="str">
            <v/>
          </cell>
        </row>
        <row r="21">
          <cell r="B21" t="str">
            <v>E09000007</v>
          </cell>
          <cell r="C21" t="str">
            <v>Marta Calonge Contreras</v>
          </cell>
          <cell r="D21" t="str">
            <v>marta.calonge-contreras@islington.gov.uk</v>
          </cell>
          <cell r="E21" t="str">
            <v>Public Health Strategist</v>
          </cell>
          <cell r="F21" t="str">
            <v>Julie Billett</v>
          </cell>
          <cell r="G21" t="str">
            <v>Julie.billett@islington.gov.uk</v>
          </cell>
          <cell r="H21">
            <v>0</v>
          </cell>
          <cell r="I21">
            <v>0</v>
          </cell>
          <cell r="J21">
            <v>13</v>
          </cell>
          <cell r="L21">
            <v>565</v>
          </cell>
          <cell r="M21">
            <v>46</v>
          </cell>
          <cell r="N21">
            <v>622</v>
          </cell>
          <cell r="O21">
            <v>608</v>
          </cell>
          <cell r="P21">
            <v>57</v>
          </cell>
          <cell r="Q21">
            <v>675</v>
          </cell>
          <cell r="R21">
            <v>576</v>
          </cell>
          <cell r="S21">
            <v>73</v>
          </cell>
          <cell r="T21">
            <v>649</v>
          </cell>
          <cell r="X21">
            <v>0.90800000000000003</v>
          </cell>
          <cell r="Y21">
            <v>7.3999999999999996E-2</v>
          </cell>
          <cell r="Z21">
            <v>0.90100000000000002</v>
          </cell>
          <cell r="AA21">
            <v>8.4000000000000005E-2</v>
          </cell>
          <cell r="AB21">
            <v>0.88800000000000001</v>
          </cell>
          <cell r="AC21">
            <v>0.112</v>
          </cell>
          <cell r="AF21">
            <v>148</v>
          </cell>
          <cell r="AG21">
            <v>667</v>
          </cell>
          <cell r="AH21">
            <v>154</v>
          </cell>
          <cell r="AI21">
            <v>681</v>
          </cell>
          <cell r="AJ21">
            <v>197</v>
          </cell>
          <cell r="AK21">
            <v>653</v>
          </cell>
          <cell r="AN21">
            <v>0.222</v>
          </cell>
          <cell r="AO21">
            <v>0.22600000000000001</v>
          </cell>
          <cell r="AP21">
            <v>0.30199999999999999</v>
          </cell>
          <cell r="AR21">
            <v>53</v>
          </cell>
          <cell r="AS21">
            <v>41</v>
          </cell>
          <cell r="AT21">
            <v>23</v>
          </cell>
          <cell r="AU21">
            <v>667</v>
          </cell>
          <cell r="AV21">
            <v>146</v>
          </cell>
          <cell r="AW21">
            <v>95</v>
          </cell>
          <cell r="AX21">
            <v>77</v>
          </cell>
          <cell r="AY21">
            <v>681</v>
          </cell>
          <cell r="AZ21">
            <v>159</v>
          </cell>
          <cell r="BA21">
            <v>62</v>
          </cell>
          <cell r="BB21">
            <v>52</v>
          </cell>
          <cell r="BC21">
            <v>653</v>
          </cell>
          <cell r="BH21">
            <v>0.14099999999999999</v>
          </cell>
          <cell r="BI21">
            <v>0.35399999999999998</v>
          </cell>
          <cell r="BJ21">
            <v>0.33799999999999997</v>
          </cell>
          <cell r="BL21">
            <v>14</v>
          </cell>
          <cell r="BM21">
            <v>629</v>
          </cell>
          <cell r="BN21">
            <v>29</v>
          </cell>
          <cell r="BO21">
            <v>698</v>
          </cell>
          <cell r="BP21">
            <v>165</v>
          </cell>
          <cell r="BQ21">
            <v>641</v>
          </cell>
          <cell r="BT21">
            <v>2.1999999999999999E-2</v>
          </cell>
          <cell r="BU21">
            <v>4.2000000000000003E-2</v>
          </cell>
          <cell r="BV21">
            <v>0.25700000000000001</v>
          </cell>
          <cell r="BX21">
            <v>305</v>
          </cell>
          <cell r="BY21">
            <v>612</v>
          </cell>
          <cell r="BZ21">
            <v>337</v>
          </cell>
          <cell r="CA21">
            <v>615</v>
          </cell>
          <cell r="CB21">
            <v>279</v>
          </cell>
          <cell r="CC21">
            <v>686</v>
          </cell>
          <cell r="CF21">
            <v>0.498</v>
          </cell>
          <cell r="CG21">
            <v>0.54800000000000004</v>
          </cell>
          <cell r="CH21">
            <v>0.40699999999999997</v>
          </cell>
          <cell r="CJ21">
            <v>322</v>
          </cell>
          <cell r="CK21">
            <v>670</v>
          </cell>
          <cell r="CL21">
            <v>323</v>
          </cell>
          <cell r="CM21">
            <v>638</v>
          </cell>
          <cell r="CN21">
            <v>333</v>
          </cell>
          <cell r="CO21">
            <v>608</v>
          </cell>
          <cell r="CR21">
            <v>0.48099999999999998</v>
          </cell>
          <cell r="CS21">
            <v>0.50600000000000001</v>
          </cell>
          <cell r="CT21">
            <v>0.54800000000000004</v>
          </cell>
          <cell r="CV21">
            <v>0</v>
          </cell>
          <cell r="CW21">
            <v>322</v>
          </cell>
          <cell r="CX21">
            <v>323</v>
          </cell>
          <cell r="CY21">
            <v>323</v>
          </cell>
          <cell r="CZ21">
            <v>333</v>
          </cell>
          <cell r="DA21">
            <v>333</v>
          </cell>
          <cell r="DD21">
            <v>0</v>
          </cell>
          <cell r="DE21">
            <v>1</v>
          </cell>
          <cell r="DF21">
            <v>1</v>
          </cell>
          <cell r="DH21" t="str">
            <v/>
          </cell>
        </row>
        <row r="22">
          <cell r="B22" t="str">
            <v>E06000056</v>
          </cell>
          <cell r="C22" t="str">
            <v>Edmund Tiddeman</v>
          </cell>
          <cell r="D22" t="str">
            <v>Edmund.Tiddeman@bedford.gov.uk</v>
          </cell>
          <cell r="E22" t="str">
            <v>Head of Public Health Evidence &amp; Intelligence</v>
          </cell>
          <cell r="F22" t="str">
            <v>Muriel Scott, DPH</v>
          </cell>
          <cell r="G22" t="str">
            <v>Muriel.Scott@centralbedfordshire.gov.uk</v>
          </cell>
          <cell r="H22">
            <v>474</v>
          </cell>
          <cell r="I22">
            <v>460</v>
          </cell>
          <cell r="J22">
            <v>434</v>
          </cell>
          <cell r="L22">
            <v>717</v>
          </cell>
          <cell r="M22">
            <v>94</v>
          </cell>
          <cell r="N22">
            <v>834</v>
          </cell>
          <cell r="O22">
            <v>778</v>
          </cell>
          <cell r="P22">
            <v>71</v>
          </cell>
          <cell r="Q22">
            <v>863</v>
          </cell>
          <cell r="R22">
            <v>731</v>
          </cell>
          <cell r="S22">
            <v>91</v>
          </cell>
          <cell r="T22">
            <v>838</v>
          </cell>
          <cell r="X22">
            <v>0.86</v>
          </cell>
          <cell r="Y22">
            <v>0.113</v>
          </cell>
          <cell r="Z22">
            <v>0.90200000000000002</v>
          </cell>
          <cell r="AA22">
            <v>8.2000000000000003E-2</v>
          </cell>
          <cell r="AB22">
            <v>0.872</v>
          </cell>
          <cell r="AC22">
            <v>0.109</v>
          </cell>
          <cell r="AF22">
            <v>234</v>
          </cell>
          <cell r="AG22">
            <v>833</v>
          </cell>
          <cell r="AH22">
            <v>454</v>
          </cell>
          <cell r="AI22">
            <v>837</v>
          </cell>
          <cell r="AJ22">
            <v>485</v>
          </cell>
          <cell r="AK22">
            <v>878</v>
          </cell>
          <cell r="AN22">
            <v>0.28100000000000003</v>
          </cell>
          <cell r="AO22">
            <v>0.54200000000000004</v>
          </cell>
          <cell r="AP22">
            <v>0.55200000000000005</v>
          </cell>
          <cell r="AR22">
            <v>276</v>
          </cell>
          <cell r="AS22">
            <v>117</v>
          </cell>
          <cell r="AT22">
            <v>419</v>
          </cell>
          <cell r="AU22">
            <v>833</v>
          </cell>
          <cell r="AV22">
            <v>298</v>
          </cell>
          <cell r="AW22">
            <v>97</v>
          </cell>
          <cell r="AX22">
            <v>429</v>
          </cell>
          <cell r="AY22">
            <v>837</v>
          </cell>
          <cell r="AZ22">
            <v>317</v>
          </cell>
          <cell r="BA22">
            <v>119</v>
          </cell>
          <cell r="BB22">
            <v>407</v>
          </cell>
          <cell r="BC22">
            <v>878</v>
          </cell>
          <cell r="BH22">
            <v>0.47200000000000003</v>
          </cell>
          <cell r="BI22">
            <v>0.47200000000000003</v>
          </cell>
          <cell r="BJ22">
            <v>0.49700000000000005</v>
          </cell>
          <cell r="BL22">
            <v>530</v>
          </cell>
          <cell r="BM22">
            <v>920</v>
          </cell>
          <cell r="BN22">
            <v>569</v>
          </cell>
          <cell r="BO22">
            <v>916</v>
          </cell>
          <cell r="BP22">
            <v>501</v>
          </cell>
          <cell r="BQ22">
            <v>766</v>
          </cell>
          <cell r="BT22">
            <v>0.57599999999999996</v>
          </cell>
          <cell r="BU22">
            <v>0.621</v>
          </cell>
          <cell r="BV22">
            <v>0.65400000000000003</v>
          </cell>
          <cell r="BX22">
            <v>617</v>
          </cell>
          <cell r="BY22">
            <v>846</v>
          </cell>
          <cell r="BZ22">
            <v>574</v>
          </cell>
          <cell r="CA22">
            <v>890</v>
          </cell>
          <cell r="CB22">
            <v>590</v>
          </cell>
          <cell r="CC22">
            <v>855</v>
          </cell>
          <cell r="CF22">
            <v>0.72899999999999998</v>
          </cell>
          <cell r="CG22">
            <v>0.64500000000000002</v>
          </cell>
          <cell r="CH22">
            <v>0.69</v>
          </cell>
          <cell r="CJ22">
            <v>492</v>
          </cell>
          <cell r="CK22">
            <v>926</v>
          </cell>
          <cell r="CL22">
            <v>486</v>
          </cell>
          <cell r="CM22">
            <v>890</v>
          </cell>
          <cell r="CN22">
            <v>449</v>
          </cell>
          <cell r="CO22">
            <v>812</v>
          </cell>
          <cell r="CR22">
            <v>0.53100000000000003</v>
          </cell>
          <cell r="CS22">
            <v>0.54600000000000004</v>
          </cell>
          <cell r="CT22">
            <v>0.55300000000000005</v>
          </cell>
          <cell r="CV22">
            <v>495</v>
          </cell>
          <cell r="CW22">
            <v>496</v>
          </cell>
          <cell r="CX22">
            <v>486</v>
          </cell>
          <cell r="CY22">
            <v>486</v>
          </cell>
          <cell r="CZ22">
            <v>449</v>
          </cell>
          <cell r="DA22">
            <v>449</v>
          </cell>
          <cell r="DD22">
            <v>0.998</v>
          </cell>
          <cell r="DE22">
            <v>1</v>
          </cell>
          <cell r="DF22">
            <v>1</v>
          </cell>
          <cell r="DH22" t="str">
            <v>As of 25/2/2016 Q2 is the only Qtr including data from other areas.</v>
          </cell>
        </row>
        <row r="23">
          <cell r="B23" t="str">
            <v>E06000049</v>
          </cell>
          <cell r="C23" t="str">
            <v>Joanne Sutton</v>
          </cell>
          <cell r="D23" t="str">
            <v>Joanne.Sutton@cheshireeast.gov.uk</v>
          </cell>
          <cell r="E23" t="str">
            <v>Commissioning Manager</v>
          </cell>
          <cell r="F23" t="str">
            <v>Heather Grimbaldeston</v>
          </cell>
          <cell r="G23" t="str">
            <v>Heather.Grimbaldeston@cheshireeast.gov.uk</v>
          </cell>
          <cell r="H23">
            <v>302</v>
          </cell>
          <cell r="I23">
            <v>255</v>
          </cell>
          <cell r="J23">
            <v>339</v>
          </cell>
          <cell r="L23">
            <v>830</v>
          </cell>
          <cell r="M23">
            <v>42</v>
          </cell>
          <cell r="N23">
            <v>875</v>
          </cell>
          <cell r="O23">
            <v>832</v>
          </cell>
          <cell r="P23">
            <v>39</v>
          </cell>
          <cell r="Q23">
            <v>873</v>
          </cell>
          <cell r="R23">
            <v>837</v>
          </cell>
          <cell r="S23">
            <v>40</v>
          </cell>
          <cell r="T23">
            <v>877</v>
          </cell>
          <cell r="X23">
            <v>0.94899999999999995</v>
          </cell>
          <cell r="Y23">
            <v>4.8000000000000001E-2</v>
          </cell>
          <cell r="Z23">
            <v>0.95299999999999996</v>
          </cell>
          <cell r="AA23">
            <v>4.4999999999999998E-2</v>
          </cell>
          <cell r="AB23">
            <v>0.95399999999999996</v>
          </cell>
          <cell r="AC23">
            <v>4.5999999999999999E-2</v>
          </cell>
          <cell r="AF23">
            <v>873</v>
          </cell>
          <cell r="AG23">
            <v>888</v>
          </cell>
          <cell r="AH23">
            <v>891</v>
          </cell>
          <cell r="AI23">
            <v>918</v>
          </cell>
          <cell r="AJ23">
            <v>906</v>
          </cell>
          <cell r="AK23">
            <v>1001</v>
          </cell>
          <cell r="AN23">
            <v>0.98299999999999998</v>
          </cell>
          <cell r="AO23">
            <v>0.97099999999999997</v>
          </cell>
          <cell r="AP23">
            <v>0.90500000000000003</v>
          </cell>
          <cell r="AR23">
            <v>286</v>
          </cell>
          <cell r="AS23">
            <v>95</v>
          </cell>
          <cell r="AT23">
            <v>493</v>
          </cell>
          <cell r="AU23">
            <v>888</v>
          </cell>
          <cell r="AV23">
            <v>334</v>
          </cell>
          <cell r="AW23">
            <v>95</v>
          </cell>
          <cell r="AX23">
            <v>462</v>
          </cell>
          <cell r="AY23">
            <v>918</v>
          </cell>
          <cell r="AZ23">
            <v>353</v>
          </cell>
          <cell r="BA23">
            <v>110</v>
          </cell>
          <cell r="BB23">
            <v>445</v>
          </cell>
          <cell r="BC23">
            <v>1001</v>
          </cell>
          <cell r="BH23">
            <v>0.42899999999999999</v>
          </cell>
          <cell r="BI23">
            <v>0.46700000000000003</v>
          </cell>
          <cell r="BJ23">
            <v>0.46299999999999997</v>
          </cell>
          <cell r="BL23">
            <v>821</v>
          </cell>
          <cell r="BM23">
            <v>938</v>
          </cell>
          <cell r="BN23">
            <v>822</v>
          </cell>
          <cell r="BO23">
            <v>976</v>
          </cell>
          <cell r="BP23">
            <v>725</v>
          </cell>
          <cell r="BQ23">
            <v>911</v>
          </cell>
          <cell r="BT23">
            <v>0.875</v>
          </cell>
          <cell r="BU23">
            <v>0.84199999999999997</v>
          </cell>
          <cell r="BV23">
            <v>0.79600000000000004</v>
          </cell>
          <cell r="BX23">
            <v>855</v>
          </cell>
          <cell r="BY23">
            <v>994</v>
          </cell>
          <cell r="BZ23">
            <v>818</v>
          </cell>
          <cell r="CA23">
            <v>932</v>
          </cell>
          <cell r="CB23">
            <v>842</v>
          </cell>
          <cell r="CC23">
            <v>980</v>
          </cell>
          <cell r="CF23">
            <v>0.86</v>
          </cell>
          <cell r="CG23">
            <v>0.878</v>
          </cell>
          <cell r="CH23">
            <v>0.85899999999999999</v>
          </cell>
          <cell r="CJ23">
            <v>541</v>
          </cell>
          <cell r="CK23">
            <v>1127</v>
          </cell>
          <cell r="CL23">
            <v>680</v>
          </cell>
          <cell r="CM23">
            <v>948</v>
          </cell>
          <cell r="CN23">
            <v>731</v>
          </cell>
          <cell r="CO23">
            <v>958</v>
          </cell>
          <cell r="CR23">
            <v>0.48</v>
          </cell>
          <cell r="CS23">
            <v>0.71699999999999997</v>
          </cell>
          <cell r="CT23">
            <v>0.76300000000000001</v>
          </cell>
          <cell r="CV23">
            <v>540</v>
          </cell>
          <cell r="CW23">
            <v>1115</v>
          </cell>
          <cell r="CX23">
            <v>679</v>
          </cell>
          <cell r="CY23">
            <v>680</v>
          </cell>
          <cell r="CZ23">
            <v>731</v>
          </cell>
          <cell r="DA23">
            <v>739</v>
          </cell>
          <cell r="DD23">
            <v>0.48399999999999999</v>
          </cell>
          <cell r="DE23">
            <v>0.999</v>
          </cell>
          <cell r="DF23">
            <v>0.98899999999999999</v>
          </cell>
          <cell r="DH23" t="str">
            <v/>
          </cell>
        </row>
        <row r="24">
          <cell r="B24" t="str">
            <v>E06000050</v>
          </cell>
          <cell r="C24" t="str">
            <v>Jenny Hampson</v>
          </cell>
          <cell r="D24" t="str">
            <v>jenny.hampson@cheshirewestandchester.gov.uk</v>
          </cell>
          <cell r="E24" t="str">
            <v>Public Health Information Analyst</v>
          </cell>
          <cell r="F24" t="str">
            <v>Fiona Reynolds</v>
          </cell>
          <cell r="G24" t="str">
            <v>fiona.reynolds@cheshirewestandchester.gov.uk</v>
          </cell>
          <cell r="H24">
            <v>401</v>
          </cell>
          <cell r="I24">
            <v>334</v>
          </cell>
          <cell r="J24">
            <v>358</v>
          </cell>
          <cell r="L24">
            <v>828</v>
          </cell>
          <cell r="M24">
            <v>72</v>
          </cell>
          <cell r="N24">
            <v>904</v>
          </cell>
          <cell r="O24">
            <v>838</v>
          </cell>
          <cell r="P24">
            <v>70</v>
          </cell>
          <cell r="Q24">
            <v>912</v>
          </cell>
          <cell r="R24">
            <v>794</v>
          </cell>
          <cell r="S24">
            <v>47</v>
          </cell>
          <cell r="T24">
            <v>852</v>
          </cell>
          <cell r="X24">
            <v>0.91600000000000004</v>
          </cell>
          <cell r="Y24">
            <v>0.08</v>
          </cell>
          <cell r="Z24">
            <v>0.91900000000000004</v>
          </cell>
          <cell r="AA24">
            <v>7.6999999999999999E-2</v>
          </cell>
          <cell r="AB24">
            <v>0.93200000000000005</v>
          </cell>
          <cell r="AC24">
            <v>5.5E-2</v>
          </cell>
          <cell r="AF24">
            <v>761</v>
          </cell>
          <cell r="AG24">
            <v>848</v>
          </cell>
          <cell r="AH24">
            <v>427</v>
          </cell>
          <cell r="AI24">
            <v>458</v>
          </cell>
          <cell r="AJ24">
            <v>765</v>
          </cell>
          <cell r="AK24">
            <v>922</v>
          </cell>
          <cell r="AN24">
            <v>0.89700000000000002</v>
          </cell>
          <cell r="AO24">
            <v>0.93200000000000005</v>
          </cell>
          <cell r="AP24">
            <v>0.83</v>
          </cell>
          <cell r="AR24" t="str">
            <v>DK</v>
          </cell>
          <cell r="AS24" t="str">
            <v>DK</v>
          </cell>
          <cell r="AT24" t="str">
            <v>DK</v>
          </cell>
          <cell r="AU24">
            <v>848</v>
          </cell>
          <cell r="AV24" t="str">
            <v>DK</v>
          </cell>
          <cell r="AW24" t="str">
            <v>DK</v>
          </cell>
          <cell r="AX24" t="str">
            <v>DK</v>
          </cell>
          <cell r="AY24">
            <v>458</v>
          </cell>
          <cell r="AZ24">
            <v>191</v>
          </cell>
          <cell r="BA24">
            <v>64</v>
          </cell>
          <cell r="BB24">
            <v>466</v>
          </cell>
          <cell r="BC24">
            <v>922</v>
          </cell>
          <cell r="BH24" t="str">
            <v>NaN</v>
          </cell>
          <cell r="BI24" t="str">
            <v>NaN</v>
          </cell>
          <cell r="BJ24">
            <v>0.27699999999999997</v>
          </cell>
          <cell r="BL24">
            <v>765</v>
          </cell>
          <cell r="BM24">
            <v>873</v>
          </cell>
          <cell r="BN24">
            <v>510</v>
          </cell>
          <cell r="BO24">
            <v>841</v>
          </cell>
          <cell r="BP24">
            <v>793</v>
          </cell>
          <cell r="BQ24">
            <v>901</v>
          </cell>
          <cell r="BT24">
            <v>0.876</v>
          </cell>
          <cell r="BU24">
            <v>0.60599999999999998</v>
          </cell>
          <cell r="BV24">
            <v>0.88</v>
          </cell>
          <cell r="BX24">
            <v>840</v>
          </cell>
          <cell r="BY24">
            <v>920</v>
          </cell>
          <cell r="BZ24">
            <v>770</v>
          </cell>
          <cell r="CA24">
            <v>874</v>
          </cell>
          <cell r="CB24">
            <v>805</v>
          </cell>
          <cell r="CC24">
            <v>955</v>
          </cell>
          <cell r="CF24">
            <v>0.91300000000000003</v>
          </cell>
          <cell r="CG24">
            <v>0.88100000000000001</v>
          </cell>
          <cell r="CH24">
            <v>0.84299999999999997</v>
          </cell>
          <cell r="CJ24">
            <v>771</v>
          </cell>
          <cell r="CK24">
            <v>939</v>
          </cell>
          <cell r="CL24">
            <v>735</v>
          </cell>
          <cell r="CM24">
            <v>890</v>
          </cell>
          <cell r="CN24">
            <v>805</v>
          </cell>
          <cell r="CO24">
            <v>955</v>
          </cell>
          <cell r="CR24">
            <v>0.82099999999999995</v>
          </cell>
          <cell r="CS24">
            <v>0.82599999999999996</v>
          </cell>
          <cell r="CT24">
            <v>0.84299999999999997</v>
          </cell>
          <cell r="CV24">
            <v>771</v>
          </cell>
          <cell r="CW24">
            <v>771</v>
          </cell>
          <cell r="CX24">
            <v>735</v>
          </cell>
          <cell r="CY24">
            <v>735</v>
          </cell>
          <cell r="CZ24">
            <v>805</v>
          </cell>
          <cell r="DA24">
            <v>805</v>
          </cell>
          <cell r="DD24">
            <v>1</v>
          </cell>
          <cell r="DE24">
            <v>1</v>
          </cell>
          <cell r="DF24">
            <v>1</v>
          </cell>
          <cell r="DH24" t="str">
            <v>Q1 and Q2 breastfeeding  figures: I have incomplete data for these quarters, I can provide data for one of our 2 providers however I and awaiting correct figures from our second provider.  If I receive this data by the time Q4 data is due for submission I wil update Q1 and Q2 figures at that time.</v>
          </cell>
        </row>
        <row r="25">
          <cell r="B25" t="str">
            <v>E06000052</v>
          </cell>
          <cell r="C25" t="str">
            <v>Rebecca Cohen</v>
          </cell>
          <cell r="D25" t="str">
            <v>rcohen@cornwall.gov.uk</v>
          </cell>
          <cell r="E25" t="str">
            <v>Advanced Information Analyst</v>
          </cell>
          <cell r="F25" t="str">
            <v>Caroline Court</v>
          </cell>
          <cell r="G25" t="str">
            <v>ccourt@cornwall.gov.uk</v>
          </cell>
          <cell r="H25">
            <v>1251</v>
          </cell>
          <cell r="I25">
            <v>877</v>
          </cell>
          <cell r="J25">
            <v>661</v>
          </cell>
          <cell r="L25">
            <v>1129</v>
          </cell>
          <cell r="M25">
            <v>120</v>
          </cell>
          <cell r="N25">
            <v>1286</v>
          </cell>
          <cell r="O25">
            <v>1280</v>
          </cell>
          <cell r="P25">
            <v>110</v>
          </cell>
          <cell r="Q25">
            <v>1431</v>
          </cell>
          <cell r="R25">
            <v>1203</v>
          </cell>
          <cell r="S25">
            <v>120</v>
          </cell>
          <cell r="T25">
            <v>1363</v>
          </cell>
          <cell r="X25">
            <v>0.878</v>
          </cell>
          <cell r="Y25">
            <v>9.2999999999999999E-2</v>
          </cell>
          <cell r="Z25">
            <v>0.89400000000000002</v>
          </cell>
          <cell r="AA25">
            <v>7.6999999999999999E-2</v>
          </cell>
          <cell r="AB25">
            <v>0.88300000000000001</v>
          </cell>
          <cell r="AC25">
            <v>8.7999999999999995E-2</v>
          </cell>
          <cell r="AF25" t="str">
            <v>DK</v>
          </cell>
          <cell r="AG25" t="str">
            <v>DK</v>
          </cell>
          <cell r="AH25">
            <v>724</v>
          </cell>
          <cell r="AI25">
            <v>1406</v>
          </cell>
          <cell r="AJ25">
            <v>814</v>
          </cell>
          <cell r="AK25">
            <v>1428</v>
          </cell>
          <cell r="AN25" t="str">
            <v>NA</v>
          </cell>
          <cell r="AO25">
            <v>0.51500000000000001</v>
          </cell>
          <cell r="AP25">
            <v>0.56999999999999995</v>
          </cell>
          <cell r="AR25" t="str">
            <v>DK</v>
          </cell>
          <cell r="AS25" t="str">
            <v>DK</v>
          </cell>
          <cell r="AT25" t="str">
            <v>DK</v>
          </cell>
          <cell r="AU25" t="str">
            <v>DK</v>
          </cell>
          <cell r="AV25">
            <v>313</v>
          </cell>
          <cell r="AW25">
            <v>71</v>
          </cell>
          <cell r="AX25">
            <v>334</v>
          </cell>
          <cell r="AY25">
            <v>1406</v>
          </cell>
          <cell r="AZ25">
            <v>432</v>
          </cell>
          <cell r="BA25">
            <v>121</v>
          </cell>
          <cell r="BB25">
            <v>578</v>
          </cell>
          <cell r="BC25">
            <v>1428</v>
          </cell>
          <cell r="BH25" t="str">
            <v>NaN</v>
          </cell>
          <cell r="BI25">
            <v>0.27300000000000002</v>
          </cell>
          <cell r="BJ25">
            <v>0.38700000000000001</v>
          </cell>
          <cell r="BL25">
            <v>1035</v>
          </cell>
          <cell r="BM25">
            <v>1321</v>
          </cell>
          <cell r="BN25">
            <v>1235</v>
          </cell>
          <cell r="BO25">
            <v>1466</v>
          </cell>
          <cell r="BP25">
            <v>1170</v>
          </cell>
          <cell r="BQ25">
            <v>1360</v>
          </cell>
          <cell r="BT25">
            <v>0.78300000000000003</v>
          </cell>
          <cell r="BU25">
            <v>0.84199999999999997</v>
          </cell>
          <cell r="BV25">
            <v>0.86</v>
          </cell>
          <cell r="BX25">
            <v>1264</v>
          </cell>
          <cell r="BY25">
            <v>1387</v>
          </cell>
          <cell r="BZ25">
            <v>1188</v>
          </cell>
          <cell r="CA25">
            <v>1316</v>
          </cell>
          <cell r="CB25">
            <v>1311</v>
          </cell>
          <cell r="CC25">
            <v>1487</v>
          </cell>
          <cell r="CF25">
            <v>0.91100000000000003</v>
          </cell>
          <cell r="CG25">
            <v>0.90300000000000002</v>
          </cell>
          <cell r="CH25">
            <v>0.88200000000000001</v>
          </cell>
          <cell r="CJ25">
            <v>1226</v>
          </cell>
          <cell r="CK25">
            <v>1402</v>
          </cell>
          <cell r="CL25">
            <v>1212</v>
          </cell>
          <cell r="CM25">
            <v>1380</v>
          </cell>
          <cell r="CN25">
            <v>1204</v>
          </cell>
          <cell r="CO25">
            <v>1401</v>
          </cell>
          <cell r="CR25">
            <v>0.874</v>
          </cell>
          <cell r="CS25">
            <v>0.878</v>
          </cell>
          <cell r="CT25">
            <v>0.85899999999999999</v>
          </cell>
          <cell r="CV25">
            <v>1142</v>
          </cell>
          <cell r="CW25">
            <v>1226</v>
          </cell>
          <cell r="CX25">
            <v>1121</v>
          </cell>
          <cell r="CY25">
            <v>1216</v>
          </cell>
          <cell r="CZ25">
            <v>1140</v>
          </cell>
          <cell r="DA25">
            <v>1205</v>
          </cell>
          <cell r="DD25">
            <v>0.93100000000000005</v>
          </cell>
          <cell r="DE25">
            <v>0.92200000000000004</v>
          </cell>
          <cell r="DF25">
            <v>0.94599999999999995</v>
          </cell>
          <cell r="DH25" t="str">
            <v/>
          </cell>
        </row>
        <row r="26">
          <cell r="B26" t="str">
            <v>E06000047</v>
          </cell>
          <cell r="C26" t="str">
            <v>David Knighton</v>
          </cell>
          <cell r="D26" t="str">
            <v>david.knighton@durham.gov.uk</v>
          </cell>
          <cell r="E26" t="str">
            <v>Performance &amp; Data Manager</v>
          </cell>
          <cell r="F26" t="str">
            <v>Anna Lynch</v>
          </cell>
          <cell r="G26" t="str">
            <v>Anna.lynch@durham.gov.uk</v>
          </cell>
          <cell r="H26">
            <v>1656</v>
          </cell>
          <cell r="I26">
            <v>1500</v>
          </cell>
          <cell r="J26">
            <v>1504</v>
          </cell>
          <cell r="L26">
            <v>1283</v>
          </cell>
          <cell r="M26">
            <v>184</v>
          </cell>
          <cell r="N26">
            <v>1546</v>
          </cell>
          <cell r="O26">
            <v>1199</v>
          </cell>
          <cell r="P26">
            <v>115</v>
          </cell>
          <cell r="Q26">
            <v>1378</v>
          </cell>
          <cell r="R26">
            <v>1173</v>
          </cell>
          <cell r="S26">
            <v>127</v>
          </cell>
          <cell r="T26">
            <v>1398</v>
          </cell>
          <cell r="X26">
            <v>0.83</v>
          </cell>
          <cell r="Y26">
            <v>0.11899999999999999</v>
          </cell>
          <cell r="Z26">
            <v>0.87</v>
          </cell>
          <cell r="AA26">
            <v>8.3000000000000004E-2</v>
          </cell>
          <cell r="AB26">
            <v>0.83899999999999997</v>
          </cell>
          <cell r="AC26">
            <v>9.0999999999999998E-2</v>
          </cell>
          <cell r="AF26">
            <v>1251</v>
          </cell>
          <cell r="AG26">
            <v>1266</v>
          </cell>
          <cell r="AH26">
            <v>1176</v>
          </cell>
          <cell r="AI26">
            <v>1426</v>
          </cell>
          <cell r="AJ26">
            <v>1163</v>
          </cell>
          <cell r="AK26">
            <v>1382</v>
          </cell>
          <cell r="AN26">
            <v>0.98799999999999999</v>
          </cell>
          <cell r="AO26">
            <v>0.82499999999999996</v>
          </cell>
          <cell r="AP26">
            <v>0.84199999999999997</v>
          </cell>
          <cell r="AR26">
            <v>281</v>
          </cell>
          <cell r="AS26">
            <v>104</v>
          </cell>
          <cell r="AT26">
            <v>874</v>
          </cell>
          <cell r="AU26">
            <v>1266</v>
          </cell>
          <cell r="AV26">
            <v>307</v>
          </cell>
          <cell r="AW26">
            <v>115</v>
          </cell>
          <cell r="AX26">
            <v>1004</v>
          </cell>
          <cell r="AY26">
            <v>1426</v>
          </cell>
          <cell r="AZ26">
            <v>282</v>
          </cell>
          <cell r="BA26">
            <v>114</v>
          </cell>
          <cell r="BB26">
            <v>984</v>
          </cell>
          <cell r="BC26">
            <v>1382</v>
          </cell>
          <cell r="BH26">
            <v>0.30399999999999999</v>
          </cell>
          <cell r="BI26">
            <v>0.29600000000000004</v>
          </cell>
          <cell r="BJ26">
            <v>0.28699999999999998</v>
          </cell>
          <cell r="BL26">
            <v>1366</v>
          </cell>
          <cell r="BM26">
            <v>1525</v>
          </cell>
          <cell r="BN26">
            <v>1163</v>
          </cell>
          <cell r="BO26">
            <v>1281</v>
          </cell>
          <cell r="BP26">
            <v>1131</v>
          </cell>
          <cell r="BQ26">
            <v>1272</v>
          </cell>
          <cell r="BT26">
            <v>0.89600000000000002</v>
          </cell>
          <cell r="BU26">
            <v>0.90800000000000003</v>
          </cell>
          <cell r="BV26">
            <v>0.88900000000000001</v>
          </cell>
          <cell r="BX26">
            <v>1447</v>
          </cell>
          <cell r="BY26">
            <v>1519</v>
          </cell>
          <cell r="BZ26">
            <v>1188</v>
          </cell>
          <cell r="CA26">
            <v>1270</v>
          </cell>
          <cell r="CB26">
            <v>1184</v>
          </cell>
          <cell r="CC26">
            <v>1236</v>
          </cell>
          <cell r="CF26">
            <v>0.95299999999999996</v>
          </cell>
          <cell r="CG26">
            <v>0.93500000000000005</v>
          </cell>
          <cell r="CH26">
            <v>0.95799999999999996</v>
          </cell>
          <cell r="CJ26">
            <v>1414</v>
          </cell>
          <cell r="CK26">
            <v>1626</v>
          </cell>
          <cell r="CL26">
            <v>1130</v>
          </cell>
          <cell r="CM26">
            <v>1269</v>
          </cell>
          <cell r="CN26">
            <v>1123</v>
          </cell>
          <cell r="CO26">
            <v>1290</v>
          </cell>
          <cell r="CR26">
            <v>0.87</v>
          </cell>
          <cell r="CS26">
            <v>0.89</v>
          </cell>
          <cell r="CT26">
            <v>0.871</v>
          </cell>
          <cell r="CV26" t="str">
            <v>DK</v>
          </cell>
          <cell r="CW26" t="str">
            <v>DK</v>
          </cell>
          <cell r="CX26">
            <v>134</v>
          </cell>
          <cell r="CY26">
            <v>754</v>
          </cell>
          <cell r="CZ26">
            <v>459</v>
          </cell>
          <cell r="DA26">
            <v>1290</v>
          </cell>
          <cell r="DD26" t="str">
            <v>NA</v>
          </cell>
          <cell r="DE26">
            <v>0.17799999999999999</v>
          </cell>
          <cell r="DF26">
            <v>0.35599999999999998</v>
          </cell>
          <cell r="DH26" t="str">
            <v/>
          </cell>
        </row>
        <row r="27">
          <cell r="B27" t="str">
            <v>E08000026</v>
          </cell>
          <cell r="C27" t="str">
            <v>Heather Thornton</v>
          </cell>
          <cell r="D27" t="str">
            <v>heather.thornton@coventry.gov.uk</v>
          </cell>
          <cell r="E27" t="str">
            <v>Head of Strategic Support</v>
          </cell>
          <cell r="F27" t="str">
            <v>Jane Moore</v>
          </cell>
          <cell r="G27" t="str">
            <v>Jane.moore@coventry.gov.uk</v>
          </cell>
          <cell r="H27">
            <v>179</v>
          </cell>
          <cell r="I27">
            <v>54</v>
          </cell>
          <cell r="J27">
            <v>46</v>
          </cell>
          <cell r="L27">
            <v>935</v>
          </cell>
          <cell r="M27">
            <v>24</v>
          </cell>
          <cell r="N27">
            <v>968</v>
          </cell>
          <cell r="O27">
            <v>906</v>
          </cell>
          <cell r="P27">
            <v>26</v>
          </cell>
          <cell r="Q27">
            <v>934</v>
          </cell>
          <cell r="R27">
            <v>974</v>
          </cell>
          <cell r="S27">
            <v>29</v>
          </cell>
          <cell r="T27">
            <v>1014</v>
          </cell>
          <cell r="X27">
            <v>0.96599999999999997</v>
          </cell>
          <cell r="Y27">
            <v>2.5000000000000001E-2</v>
          </cell>
          <cell r="Z27">
            <v>0.97</v>
          </cell>
          <cell r="AA27">
            <v>2.8000000000000001E-2</v>
          </cell>
          <cell r="AB27">
            <v>0.96099999999999997</v>
          </cell>
          <cell r="AC27">
            <v>2.9000000000000001E-2</v>
          </cell>
          <cell r="AF27">
            <v>808</v>
          </cell>
          <cell r="AG27">
            <v>819</v>
          </cell>
          <cell r="AH27">
            <v>1089</v>
          </cell>
          <cell r="AI27">
            <v>1107</v>
          </cell>
          <cell r="AJ27">
            <v>1117</v>
          </cell>
          <cell r="AK27">
            <v>1146</v>
          </cell>
          <cell r="AN27">
            <v>0.98699999999999999</v>
          </cell>
          <cell r="AO27">
            <v>0.98399999999999999</v>
          </cell>
          <cell r="AP27">
            <v>0.97499999999999998</v>
          </cell>
          <cell r="AR27">
            <v>210</v>
          </cell>
          <cell r="AS27">
            <v>157</v>
          </cell>
          <cell r="AT27">
            <v>320</v>
          </cell>
          <cell r="AU27">
            <v>819</v>
          </cell>
          <cell r="AV27">
            <v>305</v>
          </cell>
          <cell r="AW27">
            <v>207</v>
          </cell>
          <cell r="AX27">
            <v>513</v>
          </cell>
          <cell r="AY27">
            <v>1107</v>
          </cell>
          <cell r="AZ27">
            <v>330</v>
          </cell>
          <cell r="BA27">
            <v>204</v>
          </cell>
          <cell r="BB27">
            <v>603</v>
          </cell>
          <cell r="BC27">
            <v>1146</v>
          </cell>
          <cell r="BH27">
            <v>0.44799999999999995</v>
          </cell>
          <cell r="BI27">
            <v>0.46299999999999997</v>
          </cell>
          <cell r="BJ27">
            <v>0.46600000000000003</v>
          </cell>
          <cell r="BL27">
            <v>1017</v>
          </cell>
          <cell r="BM27">
            <v>1062</v>
          </cell>
          <cell r="BN27">
            <v>1101</v>
          </cell>
          <cell r="BO27">
            <v>1149</v>
          </cell>
          <cell r="BP27">
            <v>1042</v>
          </cell>
          <cell r="BQ27">
            <v>1074</v>
          </cell>
          <cell r="BT27">
            <v>0.95799999999999996</v>
          </cell>
          <cell r="BU27">
            <v>0.95799999999999996</v>
          </cell>
          <cell r="BV27">
            <v>0.97</v>
          </cell>
          <cell r="BX27">
            <v>1052</v>
          </cell>
          <cell r="BY27">
            <v>1070</v>
          </cell>
          <cell r="BZ27">
            <v>1062</v>
          </cell>
          <cell r="CA27">
            <v>1071</v>
          </cell>
          <cell r="CB27">
            <v>1164</v>
          </cell>
          <cell r="CC27">
            <v>1184</v>
          </cell>
          <cell r="CF27">
            <v>0.98299999999999998</v>
          </cell>
          <cell r="CG27">
            <v>0.99199999999999999</v>
          </cell>
          <cell r="CH27">
            <v>0.98299999999999998</v>
          </cell>
          <cell r="CJ27">
            <v>1039</v>
          </cell>
          <cell r="CK27">
            <v>1136</v>
          </cell>
          <cell r="CL27">
            <v>923</v>
          </cell>
          <cell r="CM27">
            <v>1004</v>
          </cell>
          <cell r="CN27">
            <v>879</v>
          </cell>
          <cell r="CO27">
            <v>990</v>
          </cell>
          <cell r="CR27">
            <v>0.91500000000000004</v>
          </cell>
          <cell r="CS27">
            <v>0.91900000000000004</v>
          </cell>
          <cell r="CT27">
            <v>0.88800000000000001</v>
          </cell>
          <cell r="CV27">
            <v>1039</v>
          </cell>
          <cell r="CW27">
            <v>1136</v>
          </cell>
          <cell r="CX27">
            <v>923</v>
          </cell>
          <cell r="CY27">
            <v>1004</v>
          </cell>
          <cell r="CZ27">
            <v>879</v>
          </cell>
          <cell r="DA27">
            <v>990</v>
          </cell>
          <cell r="DD27">
            <v>0.91500000000000004</v>
          </cell>
          <cell r="DE27">
            <v>0.91900000000000004</v>
          </cell>
          <cell r="DF27">
            <v>0.88800000000000001</v>
          </cell>
          <cell r="DH27" t="str">
            <v/>
          </cell>
        </row>
        <row r="28">
          <cell r="B28" t="str">
            <v>E09000008</v>
          </cell>
          <cell r="C28" t="str">
            <v>Caroline Boardman</v>
          </cell>
          <cell r="D28" t="str">
            <v>caroline.boardman@croydon.gov.uk</v>
          </cell>
          <cell r="E28" t="str">
            <v>Senior Commissioning Manager</v>
          </cell>
          <cell r="F28" t="str">
            <v>Paul Greenhalgh</v>
          </cell>
          <cell r="G28" t="str">
            <v>paul.greenhalgh@croydon.gov.uk</v>
          </cell>
          <cell r="H28">
            <v>21</v>
          </cell>
          <cell r="I28">
            <v>33</v>
          </cell>
          <cell r="J28">
            <v>24</v>
          </cell>
          <cell r="L28">
            <v>701</v>
          </cell>
          <cell r="M28">
            <v>386</v>
          </cell>
          <cell r="N28">
            <v>1087</v>
          </cell>
          <cell r="O28">
            <v>1246</v>
          </cell>
          <cell r="P28">
            <v>229</v>
          </cell>
          <cell r="Q28">
            <v>1475</v>
          </cell>
          <cell r="R28">
            <v>1252</v>
          </cell>
          <cell r="S28">
            <v>244</v>
          </cell>
          <cell r="T28">
            <v>1496</v>
          </cell>
          <cell r="X28">
            <v>0.64500000000000002</v>
          </cell>
          <cell r="Y28">
            <v>0.35499999999999998</v>
          </cell>
          <cell r="Z28">
            <v>0.84499999999999997</v>
          </cell>
          <cell r="AA28">
            <v>0.155</v>
          </cell>
          <cell r="AB28">
            <v>0.83699999999999997</v>
          </cell>
          <cell r="AC28">
            <v>0.16300000000000001</v>
          </cell>
          <cell r="AF28">
            <v>1267</v>
          </cell>
          <cell r="AG28">
            <v>1299</v>
          </cell>
          <cell r="AH28">
            <v>1401</v>
          </cell>
          <cell r="AI28">
            <v>1454</v>
          </cell>
          <cell r="AJ28">
            <v>1284</v>
          </cell>
          <cell r="AK28">
            <v>1332</v>
          </cell>
          <cell r="AN28">
            <v>0.97499999999999998</v>
          </cell>
          <cell r="AO28">
            <v>0.96399999999999997</v>
          </cell>
          <cell r="AP28">
            <v>0.96399999999999997</v>
          </cell>
          <cell r="AR28">
            <v>464</v>
          </cell>
          <cell r="AS28">
            <v>387</v>
          </cell>
          <cell r="AT28">
            <v>416</v>
          </cell>
          <cell r="AU28">
            <v>1299</v>
          </cell>
          <cell r="AV28">
            <v>547</v>
          </cell>
          <cell r="AW28">
            <v>399</v>
          </cell>
          <cell r="AX28">
            <v>455</v>
          </cell>
          <cell r="AY28">
            <v>1454</v>
          </cell>
          <cell r="AZ28">
            <v>493</v>
          </cell>
          <cell r="BA28">
            <v>392</v>
          </cell>
          <cell r="BB28">
            <v>399</v>
          </cell>
          <cell r="BC28">
            <v>1332</v>
          </cell>
          <cell r="BH28">
            <v>0.65500000000000003</v>
          </cell>
          <cell r="BI28">
            <v>0.65099999999999991</v>
          </cell>
          <cell r="BJ28">
            <v>0.66400000000000003</v>
          </cell>
          <cell r="BL28">
            <v>103</v>
          </cell>
          <cell r="BM28">
            <v>1385</v>
          </cell>
          <cell r="BN28">
            <v>70</v>
          </cell>
          <cell r="BO28">
            <v>1451</v>
          </cell>
          <cell r="BP28">
            <v>76</v>
          </cell>
          <cell r="BQ28">
            <v>1437</v>
          </cell>
          <cell r="BT28">
            <v>7.3999999999999996E-2</v>
          </cell>
          <cell r="BU28">
            <v>4.8000000000000001E-2</v>
          </cell>
          <cell r="BV28">
            <v>5.2999999999999999E-2</v>
          </cell>
          <cell r="BX28">
            <v>395</v>
          </cell>
          <cell r="BY28">
            <v>1370</v>
          </cell>
          <cell r="BZ28">
            <v>453</v>
          </cell>
          <cell r="CA28">
            <v>1430</v>
          </cell>
          <cell r="CB28">
            <v>491</v>
          </cell>
          <cell r="CC28">
            <v>1442</v>
          </cell>
          <cell r="CF28">
            <v>0.28799999999999998</v>
          </cell>
          <cell r="CG28">
            <v>0.317</v>
          </cell>
          <cell r="CH28">
            <v>0.34</v>
          </cell>
          <cell r="CJ28">
            <v>411</v>
          </cell>
          <cell r="CK28">
            <v>1763</v>
          </cell>
          <cell r="CL28">
            <v>327</v>
          </cell>
          <cell r="CM28">
            <v>1620</v>
          </cell>
          <cell r="CN28">
            <v>269</v>
          </cell>
          <cell r="CO28">
            <v>1644</v>
          </cell>
          <cell r="CR28">
            <v>0.23300000000000001</v>
          </cell>
          <cell r="CS28">
            <v>0.20200000000000001</v>
          </cell>
          <cell r="CT28">
            <v>0.16400000000000001</v>
          </cell>
          <cell r="CV28" t="str">
            <v>DK</v>
          </cell>
          <cell r="CW28" t="str">
            <v>DK</v>
          </cell>
          <cell r="CX28" t="str">
            <v>DK</v>
          </cell>
          <cell r="CY28" t="str">
            <v>DK</v>
          </cell>
          <cell r="CZ28" t="str">
            <v>DK</v>
          </cell>
          <cell r="DA28" t="str">
            <v>DK</v>
          </cell>
          <cell r="DD28" t="str">
            <v>NA</v>
          </cell>
          <cell r="DE28" t="str">
            <v>NA</v>
          </cell>
          <cell r="DF28" t="str">
            <v>NA</v>
          </cell>
          <cell r="DH28" t="str">
            <v/>
          </cell>
        </row>
        <row r="29">
          <cell r="B29" t="str">
            <v>E10000006</v>
          </cell>
          <cell r="C29" t="str">
            <v>Richard Corton</v>
          </cell>
          <cell r="D29" t="str">
            <v>richard.corton@cumbria.gov.uk</v>
          </cell>
          <cell r="E29" t="str">
            <v>Senior Analyst</v>
          </cell>
          <cell r="F29" t="str">
            <v>Colin Cox</v>
          </cell>
          <cell r="G29" t="str">
            <v>colin.cox@cumbria.gov.uk</v>
          </cell>
          <cell r="H29">
            <v>456</v>
          </cell>
          <cell r="I29">
            <v>533</v>
          </cell>
          <cell r="J29">
            <v>482</v>
          </cell>
          <cell r="L29">
            <v>881</v>
          </cell>
          <cell r="M29">
            <v>118</v>
          </cell>
          <cell r="N29">
            <v>1219</v>
          </cell>
          <cell r="O29">
            <v>940</v>
          </cell>
          <cell r="P29">
            <v>106</v>
          </cell>
          <cell r="Q29">
            <v>1262</v>
          </cell>
          <cell r="R29">
            <v>983</v>
          </cell>
          <cell r="S29">
            <v>113</v>
          </cell>
          <cell r="T29">
            <v>1258</v>
          </cell>
          <cell r="X29">
            <v>0.72299999999999998</v>
          </cell>
          <cell r="Y29">
            <v>9.7000000000000003E-2</v>
          </cell>
          <cell r="Z29">
            <v>0.745</v>
          </cell>
          <cell r="AA29">
            <v>8.4000000000000005E-2</v>
          </cell>
          <cell r="AB29">
            <v>0.78100000000000003</v>
          </cell>
          <cell r="AC29">
            <v>0.09</v>
          </cell>
          <cell r="AF29">
            <v>569</v>
          </cell>
          <cell r="AG29">
            <v>1195</v>
          </cell>
          <cell r="AH29">
            <v>975</v>
          </cell>
          <cell r="AI29">
            <v>1219</v>
          </cell>
          <cell r="AJ29">
            <v>917</v>
          </cell>
          <cell r="AK29">
            <v>1232</v>
          </cell>
          <cell r="AN29">
            <v>0.47599999999999998</v>
          </cell>
          <cell r="AO29">
            <v>0.8</v>
          </cell>
          <cell r="AP29">
            <v>0.74399999999999999</v>
          </cell>
          <cell r="AR29" t="str">
            <v>DK</v>
          </cell>
          <cell r="AS29" t="str">
            <v>DK</v>
          </cell>
          <cell r="AT29" t="str">
            <v>DK</v>
          </cell>
          <cell r="AU29">
            <v>1195</v>
          </cell>
          <cell r="AV29" t="str">
            <v>DK</v>
          </cell>
          <cell r="AW29" t="str">
            <v>DK</v>
          </cell>
          <cell r="AX29" t="str">
            <v>DK</v>
          </cell>
          <cell r="AY29">
            <v>1219</v>
          </cell>
          <cell r="AZ29" t="str">
            <v>DK</v>
          </cell>
          <cell r="BA29" t="str">
            <v>DK</v>
          </cell>
          <cell r="BB29" t="str">
            <v>DK</v>
          </cell>
          <cell r="BC29">
            <v>1232</v>
          </cell>
          <cell r="BH29" t="str">
            <v>NaN</v>
          </cell>
          <cell r="BI29" t="str">
            <v>NaN</v>
          </cell>
          <cell r="BJ29" t="str">
            <v>NaN</v>
          </cell>
          <cell r="BL29">
            <v>677</v>
          </cell>
          <cell r="BM29">
            <v>822</v>
          </cell>
          <cell r="BN29">
            <v>729</v>
          </cell>
          <cell r="BO29">
            <v>871</v>
          </cell>
          <cell r="BP29">
            <v>639</v>
          </cell>
          <cell r="BQ29">
            <v>872</v>
          </cell>
          <cell r="BT29">
            <v>0.82399999999999995</v>
          </cell>
          <cell r="BU29">
            <v>0.83699999999999997</v>
          </cell>
          <cell r="BV29">
            <v>0.73299999999999998</v>
          </cell>
          <cell r="BX29">
            <v>945</v>
          </cell>
          <cell r="BY29">
            <v>954</v>
          </cell>
          <cell r="BZ29">
            <v>890</v>
          </cell>
          <cell r="CA29">
            <v>904</v>
          </cell>
          <cell r="CB29">
            <v>927</v>
          </cell>
          <cell r="CC29">
            <v>942</v>
          </cell>
          <cell r="CF29">
            <v>0.99099999999999999</v>
          </cell>
          <cell r="CG29">
            <v>0.98499999999999999</v>
          </cell>
          <cell r="CH29">
            <v>0.98399999999999999</v>
          </cell>
          <cell r="CJ29">
            <v>997</v>
          </cell>
          <cell r="CK29">
            <v>1035</v>
          </cell>
          <cell r="CL29">
            <v>887</v>
          </cell>
          <cell r="CM29">
            <v>919</v>
          </cell>
          <cell r="CN29">
            <v>824</v>
          </cell>
          <cell r="CO29">
            <v>862</v>
          </cell>
          <cell r="CR29">
            <v>0.96299999999999997</v>
          </cell>
          <cell r="CS29">
            <v>0.96499999999999997</v>
          </cell>
          <cell r="CT29">
            <v>0.95599999999999996</v>
          </cell>
          <cell r="CV29">
            <v>423</v>
          </cell>
          <cell r="CW29">
            <v>997</v>
          </cell>
          <cell r="CX29">
            <v>596</v>
          </cell>
          <cell r="CY29">
            <v>887</v>
          </cell>
          <cell r="CZ29">
            <v>720</v>
          </cell>
          <cell r="DA29">
            <v>824</v>
          </cell>
          <cell r="DD29">
            <v>0.42399999999999999</v>
          </cell>
          <cell r="DE29">
            <v>0.67200000000000004</v>
          </cell>
          <cell r="DF29">
            <v>0.874</v>
          </cell>
          <cell r="DH29" t="str">
            <v/>
          </cell>
        </row>
        <row r="30">
          <cell r="B30" t="str">
            <v>E06000005</v>
          </cell>
          <cell r="C30" t="str">
            <v>Ken Ross</v>
          </cell>
          <cell r="D30" t="str">
            <v>ken.ross@darlington.gov.uk</v>
          </cell>
          <cell r="E30" t="str">
            <v>Public Health Principal</v>
          </cell>
          <cell r="F30" t="str">
            <v>Miriam Davidson</v>
          </cell>
          <cell r="G30" t="str">
            <v>miriam.davidson@darlington.gov.uk</v>
          </cell>
          <cell r="H30">
            <v>437</v>
          </cell>
          <cell r="I30">
            <v>320</v>
          </cell>
          <cell r="J30">
            <v>349</v>
          </cell>
          <cell r="L30" t="str">
            <v>DK</v>
          </cell>
          <cell r="M30" t="str">
            <v>DK</v>
          </cell>
          <cell r="N30" t="str">
            <v>DK</v>
          </cell>
          <cell r="O30">
            <v>121</v>
          </cell>
          <cell r="P30">
            <v>27</v>
          </cell>
          <cell r="Q30">
            <v>158</v>
          </cell>
          <cell r="R30">
            <v>231</v>
          </cell>
          <cell r="S30">
            <v>44</v>
          </cell>
          <cell r="T30">
            <v>287</v>
          </cell>
          <cell r="X30" t="str">
            <v>NA</v>
          </cell>
          <cell r="Y30" t="str">
            <v>NA</v>
          </cell>
          <cell r="Z30">
            <v>0.76600000000000001</v>
          </cell>
          <cell r="AA30">
            <v>0.17100000000000001</v>
          </cell>
          <cell r="AB30">
            <v>0.80500000000000005</v>
          </cell>
          <cell r="AC30">
            <v>0.153</v>
          </cell>
          <cell r="AF30" t="str">
            <v>DK</v>
          </cell>
          <cell r="AG30" t="str">
            <v>DK</v>
          </cell>
          <cell r="AH30">
            <v>244</v>
          </cell>
          <cell r="AI30">
            <v>316</v>
          </cell>
          <cell r="AJ30">
            <v>237</v>
          </cell>
          <cell r="AK30">
            <v>282</v>
          </cell>
          <cell r="AN30" t="str">
            <v>NA</v>
          </cell>
          <cell r="AO30">
            <v>0.77200000000000002</v>
          </cell>
          <cell r="AP30">
            <v>0.84</v>
          </cell>
          <cell r="AR30" t="str">
            <v>DK</v>
          </cell>
          <cell r="AS30" t="str">
            <v>DK</v>
          </cell>
          <cell r="AT30" t="str">
            <v>DK</v>
          </cell>
          <cell r="AU30" t="str">
            <v>DK</v>
          </cell>
          <cell r="AV30">
            <v>72</v>
          </cell>
          <cell r="AW30">
            <v>27</v>
          </cell>
          <cell r="AX30">
            <v>216</v>
          </cell>
          <cell r="AY30">
            <v>316</v>
          </cell>
          <cell r="AZ30">
            <v>79</v>
          </cell>
          <cell r="BA30">
            <v>32</v>
          </cell>
          <cell r="BB30">
            <v>170</v>
          </cell>
          <cell r="BC30">
            <v>282</v>
          </cell>
          <cell r="BH30" t="str">
            <v>NaN</v>
          </cell>
          <cell r="BI30">
            <v>0.313</v>
          </cell>
          <cell r="BJ30">
            <v>0.39399999999999996</v>
          </cell>
          <cell r="BL30" t="str">
            <v>DK</v>
          </cell>
          <cell r="BM30" t="str">
            <v>DK</v>
          </cell>
          <cell r="BN30">
            <v>225</v>
          </cell>
          <cell r="BO30">
            <v>255</v>
          </cell>
          <cell r="BP30">
            <v>239</v>
          </cell>
          <cell r="BQ30">
            <v>267</v>
          </cell>
          <cell r="BT30" t="str">
            <v>NA</v>
          </cell>
          <cell r="BU30">
            <v>0.88200000000000001</v>
          </cell>
          <cell r="BV30">
            <v>0.89500000000000002</v>
          </cell>
          <cell r="BX30" t="str">
            <v>DK</v>
          </cell>
          <cell r="BY30" t="str">
            <v>DK</v>
          </cell>
          <cell r="BZ30">
            <v>264</v>
          </cell>
          <cell r="CA30">
            <v>283</v>
          </cell>
          <cell r="CB30">
            <v>226</v>
          </cell>
          <cell r="CC30">
            <v>247</v>
          </cell>
          <cell r="CF30" t="str">
            <v>NA</v>
          </cell>
          <cell r="CG30">
            <v>0.93300000000000005</v>
          </cell>
          <cell r="CH30">
            <v>0.91500000000000004</v>
          </cell>
          <cell r="CJ30" t="str">
            <v>DK</v>
          </cell>
          <cell r="CK30" t="str">
            <v>DK</v>
          </cell>
          <cell r="CL30">
            <v>195</v>
          </cell>
          <cell r="CM30">
            <v>243</v>
          </cell>
          <cell r="CN30">
            <v>197</v>
          </cell>
          <cell r="CO30">
            <v>239</v>
          </cell>
          <cell r="CR30" t="str">
            <v>NA</v>
          </cell>
          <cell r="CS30">
            <v>0.80200000000000005</v>
          </cell>
          <cell r="CT30">
            <v>0.82399999999999995</v>
          </cell>
          <cell r="CV30" t="str">
            <v>DK</v>
          </cell>
          <cell r="CW30" t="str">
            <v>DK</v>
          </cell>
          <cell r="CX30">
            <v>22</v>
          </cell>
          <cell r="CY30">
            <v>124</v>
          </cell>
          <cell r="CZ30">
            <v>79</v>
          </cell>
          <cell r="DA30">
            <v>239</v>
          </cell>
          <cell r="DD30" t="str">
            <v>NA</v>
          </cell>
          <cell r="DE30">
            <v>0.17699999999999999</v>
          </cell>
          <cell r="DF30">
            <v>0.33100000000000002</v>
          </cell>
          <cell r="DH30" t="str">
            <v/>
          </cell>
        </row>
        <row r="31">
          <cell r="B31" t="str">
            <v>E06000015</v>
          </cell>
          <cell r="C31" t="str">
            <v>Hamira Sultan</v>
          </cell>
          <cell r="D31" t="str">
            <v>Hamira.Sultan@derby.gov.uk</v>
          </cell>
          <cell r="E31" t="str">
            <v>Consultant in Public Health</v>
          </cell>
          <cell r="F31" t="str">
            <v>Robyn Dewis</v>
          </cell>
          <cell r="G31" t="str">
            <v>Robyn.Dewis@derby.gov.uk</v>
          </cell>
          <cell r="H31">
            <v>523</v>
          </cell>
          <cell r="I31">
            <v>580</v>
          </cell>
          <cell r="J31">
            <v>471</v>
          </cell>
          <cell r="L31">
            <v>796</v>
          </cell>
          <cell r="M31">
            <v>76</v>
          </cell>
          <cell r="N31">
            <v>872</v>
          </cell>
          <cell r="O31">
            <v>746</v>
          </cell>
          <cell r="P31">
            <v>66</v>
          </cell>
          <cell r="Q31">
            <v>815</v>
          </cell>
          <cell r="R31">
            <v>770</v>
          </cell>
          <cell r="S31">
            <v>112</v>
          </cell>
          <cell r="T31">
            <v>882</v>
          </cell>
          <cell r="X31">
            <v>0.91300000000000003</v>
          </cell>
          <cell r="Y31">
            <v>8.6999999999999994E-2</v>
          </cell>
          <cell r="Z31">
            <v>0.91500000000000004</v>
          </cell>
          <cell r="AA31">
            <v>8.1000000000000003E-2</v>
          </cell>
          <cell r="AB31">
            <v>0.873</v>
          </cell>
          <cell r="AC31">
            <v>0.127</v>
          </cell>
          <cell r="AF31">
            <v>769</v>
          </cell>
          <cell r="AG31">
            <v>792</v>
          </cell>
          <cell r="AH31">
            <v>858</v>
          </cell>
          <cell r="AI31">
            <v>887</v>
          </cell>
          <cell r="AJ31">
            <v>848</v>
          </cell>
          <cell r="AK31">
            <v>862</v>
          </cell>
          <cell r="AN31">
            <v>0.97099999999999997</v>
          </cell>
          <cell r="AO31">
            <v>0.96699999999999997</v>
          </cell>
          <cell r="AP31">
            <v>0.98399999999999999</v>
          </cell>
          <cell r="AR31">
            <v>206</v>
          </cell>
          <cell r="AS31">
            <v>102</v>
          </cell>
          <cell r="AT31">
            <v>484</v>
          </cell>
          <cell r="AU31">
            <v>792</v>
          </cell>
          <cell r="AV31">
            <v>228</v>
          </cell>
          <cell r="AW31">
            <v>138</v>
          </cell>
          <cell r="AX31">
            <v>510</v>
          </cell>
          <cell r="AY31">
            <v>887</v>
          </cell>
          <cell r="AZ31">
            <v>243</v>
          </cell>
          <cell r="BA31">
            <v>123</v>
          </cell>
          <cell r="BB31">
            <v>492</v>
          </cell>
          <cell r="BC31">
            <v>862</v>
          </cell>
          <cell r="BH31">
            <v>0.38900000000000001</v>
          </cell>
          <cell r="BI31">
            <v>0.41299999999999998</v>
          </cell>
          <cell r="BJ31">
            <v>0.42499999999999999</v>
          </cell>
          <cell r="BL31">
            <v>777</v>
          </cell>
          <cell r="BM31">
            <v>798</v>
          </cell>
          <cell r="BN31">
            <v>737</v>
          </cell>
          <cell r="BO31">
            <v>750</v>
          </cell>
          <cell r="BP31">
            <v>862</v>
          </cell>
          <cell r="BQ31">
            <v>883</v>
          </cell>
          <cell r="BT31">
            <v>0.97399999999999998</v>
          </cell>
          <cell r="BU31">
            <v>0.98299999999999998</v>
          </cell>
          <cell r="BV31">
            <v>0.97599999999999998</v>
          </cell>
          <cell r="BX31">
            <v>706</v>
          </cell>
          <cell r="BY31">
            <v>733</v>
          </cell>
          <cell r="BZ31">
            <v>778</v>
          </cell>
          <cell r="CA31">
            <v>788</v>
          </cell>
          <cell r="CB31">
            <v>908</v>
          </cell>
          <cell r="CC31">
            <v>928</v>
          </cell>
          <cell r="CF31">
            <v>0.96299999999999997</v>
          </cell>
          <cell r="CG31">
            <v>0.98699999999999999</v>
          </cell>
          <cell r="CH31">
            <v>0.97799999999999998</v>
          </cell>
          <cell r="CJ31">
            <v>737</v>
          </cell>
          <cell r="CK31">
            <v>769</v>
          </cell>
          <cell r="CL31">
            <v>654</v>
          </cell>
          <cell r="CM31">
            <v>669</v>
          </cell>
          <cell r="CN31">
            <v>514</v>
          </cell>
          <cell r="CO31">
            <v>542</v>
          </cell>
          <cell r="CR31">
            <v>0.95799999999999996</v>
          </cell>
          <cell r="CS31">
            <v>0.97799999999999998</v>
          </cell>
          <cell r="CT31">
            <v>0.94799999999999995</v>
          </cell>
          <cell r="CV31">
            <v>732</v>
          </cell>
          <cell r="CW31">
            <v>737</v>
          </cell>
          <cell r="CX31">
            <v>653</v>
          </cell>
          <cell r="CY31">
            <v>654</v>
          </cell>
          <cell r="CZ31">
            <v>513</v>
          </cell>
          <cell r="DA31">
            <v>519</v>
          </cell>
          <cell r="DD31">
            <v>0.99299999999999999</v>
          </cell>
          <cell r="DE31">
            <v>0.998</v>
          </cell>
          <cell r="DF31">
            <v>0.98799999999999999</v>
          </cell>
          <cell r="DH31" t="str">
            <v>In some cases, FNP work with children until 2 years. This may lead to smaller numbers for the 2.5 years measures.</v>
          </cell>
        </row>
        <row r="32">
          <cell r="B32" t="str">
            <v>E10000007</v>
          </cell>
          <cell r="C32" t="str">
            <v>Ashley King</v>
          </cell>
          <cell r="D32" t="str">
            <v>ashley.king@derbyshire.gov.uk</v>
          </cell>
          <cell r="E32" t="str">
            <v>Principal Public Health Analyst</v>
          </cell>
          <cell r="F32" t="str">
            <v>Maureen Whittaker</v>
          </cell>
          <cell r="G32" t="str">
            <v>MAUREEN.WHITTAKER@derbyshire.gov.uk</v>
          </cell>
          <cell r="H32">
            <v>1337</v>
          </cell>
          <cell r="I32">
            <v>1441</v>
          </cell>
          <cell r="J32">
            <v>1390</v>
          </cell>
          <cell r="L32">
            <v>1798</v>
          </cell>
          <cell r="M32">
            <v>93</v>
          </cell>
          <cell r="N32">
            <v>1896</v>
          </cell>
          <cell r="O32">
            <v>1876</v>
          </cell>
          <cell r="P32">
            <v>93</v>
          </cell>
          <cell r="Q32">
            <v>1973</v>
          </cell>
          <cell r="R32">
            <v>1869</v>
          </cell>
          <cell r="S32">
            <v>91</v>
          </cell>
          <cell r="T32">
            <v>1962</v>
          </cell>
          <cell r="X32">
            <v>0.94799999999999995</v>
          </cell>
          <cell r="Y32">
            <v>4.9000000000000002E-2</v>
          </cell>
          <cell r="Z32">
            <v>0.95099999999999996</v>
          </cell>
          <cell r="AA32">
            <v>4.7E-2</v>
          </cell>
          <cell r="AB32">
            <v>0.95299999999999996</v>
          </cell>
          <cell r="AC32">
            <v>4.5999999999999999E-2</v>
          </cell>
          <cell r="AF32">
            <v>1796</v>
          </cell>
          <cell r="AG32">
            <v>1844</v>
          </cell>
          <cell r="AH32">
            <v>1914</v>
          </cell>
          <cell r="AI32">
            <v>1997</v>
          </cell>
          <cell r="AJ32">
            <v>1884</v>
          </cell>
          <cell r="AK32">
            <v>1933</v>
          </cell>
          <cell r="AN32">
            <v>0.97399999999999998</v>
          </cell>
          <cell r="AO32">
            <v>0.95799999999999996</v>
          </cell>
          <cell r="AP32">
            <v>0.97499999999999998</v>
          </cell>
          <cell r="AR32">
            <v>603</v>
          </cell>
          <cell r="AS32">
            <v>173</v>
          </cell>
          <cell r="AT32">
            <v>1027</v>
          </cell>
          <cell r="AU32">
            <v>1844</v>
          </cell>
          <cell r="AV32">
            <v>586</v>
          </cell>
          <cell r="AW32">
            <v>221</v>
          </cell>
          <cell r="AX32">
            <v>1184</v>
          </cell>
          <cell r="AY32">
            <v>1997</v>
          </cell>
          <cell r="AZ32">
            <v>589</v>
          </cell>
          <cell r="BA32">
            <v>202</v>
          </cell>
          <cell r="BB32">
            <v>1132</v>
          </cell>
          <cell r="BC32">
            <v>1933</v>
          </cell>
          <cell r="BH32">
            <v>0.42100000000000004</v>
          </cell>
          <cell r="BI32">
            <v>0.40399999999999997</v>
          </cell>
          <cell r="BJ32">
            <v>0.40899999999999997</v>
          </cell>
          <cell r="BL32">
            <v>1848</v>
          </cell>
          <cell r="BM32">
            <v>1931</v>
          </cell>
          <cell r="BN32">
            <v>1904</v>
          </cell>
          <cell r="BO32">
            <v>1948</v>
          </cell>
          <cell r="BP32">
            <v>1841</v>
          </cell>
          <cell r="BQ32">
            <v>1926</v>
          </cell>
          <cell r="BT32">
            <v>0.95699999999999996</v>
          </cell>
          <cell r="BU32">
            <v>0.97699999999999998</v>
          </cell>
          <cell r="BV32">
            <v>0.95599999999999996</v>
          </cell>
          <cell r="BX32">
            <v>1986</v>
          </cell>
          <cell r="BY32">
            <v>2027</v>
          </cell>
          <cell r="BZ32">
            <v>1852</v>
          </cell>
          <cell r="CA32">
            <v>1923</v>
          </cell>
          <cell r="CB32">
            <v>1836</v>
          </cell>
          <cell r="CC32">
            <v>1918</v>
          </cell>
          <cell r="CF32">
            <v>0.98</v>
          </cell>
          <cell r="CG32">
            <v>0.96299999999999997</v>
          </cell>
          <cell r="CH32">
            <v>0.95699999999999996</v>
          </cell>
          <cell r="CJ32">
            <v>1905</v>
          </cell>
          <cell r="CK32">
            <v>2036</v>
          </cell>
          <cell r="CL32">
            <v>1842</v>
          </cell>
          <cell r="CM32">
            <v>1941</v>
          </cell>
          <cell r="CN32">
            <v>1807</v>
          </cell>
          <cell r="CO32">
            <v>1883</v>
          </cell>
          <cell r="CR32">
            <v>0.93600000000000005</v>
          </cell>
          <cell r="CS32">
            <v>0.94899999999999995</v>
          </cell>
          <cell r="CT32">
            <v>0.96</v>
          </cell>
          <cell r="CV32">
            <v>1772</v>
          </cell>
          <cell r="CW32">
            <v>1924</v>
          </cell>
          <cell r="CX32">
            <v>1664</v>
          </cell>
          <cell r="CY32">
            <v>1839</v>
          </cell>
          <cell r="CZ32">
            <v>1734</v>
          </cell>
          <cell r="DA32">
            <v>1867</v>
          </cell>
          <cell r="DD32">
            <v>0.92100000000000004</v>
          </cell>
          <cell r="DE32">
            <v>0.90500000000000003</v>
          </cell>
          <cell r="DF32">
            <v>0.92900000000000005</v>
          </cell>
          <cell r="DH32" t="str">
            <v/>
          </cell>
        </row>
        <row r="33">
          <cell r="B33" t="str">
            <v>E10000008</v>
          </cell>
          <cell r="C33" t="str">
            <v>Gemma Hobson</v>
          </cell>
          <cell r="D33" t="str">
            <v>gemma.hobson@devon.gov.uk</v>
          </cell>
          <cell r="E33" t="str">
            <v>Senior Information Analyst</v>
          </cell>
          <cell r="F33" t="str">
            <v>Virginia Pearson</v>
          </cell>
          <cell r="G33" t="str">
            <v>virginia.pearson@devon.gov.uk</v>
          </cell>
          <cell r="H33">
            <v>1413</v>
          </cell>
          <cell r="I33">
            <v>1515</v>
          </cell>
          <cell r="J33">
            <v>1489</v>
          </cell>
          <cell r="L33">
            <v>1351</v>
          </cell>
          <cell r="M33">
            <v>319</v>
          </cell>
          <cell r="N33">
            <v>1675</v>
          </cell>
          <cell r="O33">
            <v>1434</v>
          </cell>
          <cell r="P33">
            <v>281</v>
          </cell>
          <cell r="Q33">
            <v>1715</v>
          </cell>
          <cell r="R33">
            <v>1536</v>
          </cell>
          <cell r="S33">
            <v>334</v>
          </cell>
          <cell r="T33">
            <v>1954</v>
          </cell>
          <cell r="X33">
            <v>0.80700000000000005</v>
          </cell>
          <cell r="Y33">
            <v>0.19</v>
          </cell>
          <cell r="Z33">
            <v>0.83599999999999997</v>
          </cell>
          <cell r="AA33">
            <v>0.16400000000000001</v>
          </cell>
          <cell r="AB33">
            <v>0.78600000000000003</v>
          </cell>
          <cell r="AC33">
            <v>0.17100000000000001</v>
          </cell>
          <cell r="AF33">
            <v>1358</v>
          </cell>
          <cell r="AG33">
            <v>1753</v>
          </cell>
          <cell r="AH33">
            <v>1368</v>
          </cell>
          <cell r="AI33">
            <v>1751</v>
          </cell>
          <cell r="AJ33">
            <v>1443</v>
          </cell>
          <cell r="AK33">
            <v>1779</v>
          </cell>
          <cell r="AN33">
            <v>0.77500000000000002</v>
          </cell>
          <cell r="AO33">
            <v>0.78100000000000003</v>
          </cell>
          <cell r="AP33">
            <v>0.81100000000000005</v>
          </cell>
          <cell r="AR33">
            <v>617</v>
          </cell>
          <cell r="AS33">
            <v>164</v>
          </cell>
          <cell r="AT33">
            <v>709</v>
          </cell>
          <cell r="AU33">
            <v>1753</v>
          </cell>
          <cell r="AV33">
            <v>597</v>
          </cell>
          <cell r="AW33">
            <v>149</v>
          </cell>
          <cell r="AX33">
            <v>592</v>
          </cell>
          <cell r="AY33">
            <v>1751</v>
          </cell>
          <cell r="AZ33">
            <v>772</v>
          </cell>
          <cell r="BA33">
            <v>196</v>
          </cell>
          <cell r="BB33">
            <v>771</v>
          </cell>
          <cell r="BC33">
            <v>1779</v>
          </cell>
          <cell r="BH33">
            <v>0.44600000000000001</v>
          </cell>
          <cell r="BI33">
            <v>0.42599999999999999</v>
          </cell>
          <cell r="BJ33">
            <v>0.54400000000000004</v>
          </cell>
          <cell r="BL33">
            <v>1393</v>
          </cell>
          <cell r="BM33">
            <v>1770</v>
          </cell>
          <cell r="BN33">
            <v>1368</v>
          </cell>
          <cell r="BO33">
            <v>1685</v>
          </cell>
          <cell r="BP33">
            <v>1448</v>
          </cell>
          <cell r="BQ33">
            <v>1796</v>
          </cell>
          <cell r="BT33">
            <v>0.78700000000000003</v>
          </cell>
          <cell r="BU33">
            <v>0.81200000000000006</v>
          </cell>
          <cell r="BV33">
            <v>0.80600000000000005</v>
          </cell>
          <cell r="BX33">
            <v>1624</v>
          </cell>
          <cell r="BY33">
            <v>1949</v>
          </cell>
          <cell r="BZ33">
            <v>1544</v>
          </cell>
          <cell r="CA33">
            <v>1763</v>
          </cell>
          <cell r="CB33">
            <v>1644</v>
          </cell>
          <cell r="CC33">
            <v>1981</v>
          </cell>
          <cell r="CF33">
            <v>0.83299999999999996</v>
          </cell>
          <cell r="CG33">
            <v>0.876</v>
          </cell>
          <cell r="CH33">
            <v>0.83</v>
          </cell>
          <cell r="CJ33">
            <v>1539</v>
          </cell>
          <cell r="CK33">
            <v>1985</v>
          </cell>
          <cell r="CL33">
            <v>1365</v>
          </cell>
          <cell r="CM33">
            <v>1745</v>
          </cell>
          <cell r="CN33">
            <v>1530</v>
          </cell>
          <cell r="CO33">
            <v>1964</v>
          </cell>
          <cell r="CR33">
            <v>0.77500000000000002</v>
          </cell>
          <cell r="CS33">
            <v>0.78200000000000003</v>
          </cell>
          <cell r="CT33">
            <v>0.77900000000000003</v>
          </cell>
          <cell r="CV33">
            <v>1513</v>
          </cell>
          <cell r="CW33">
            <v>1539</v>
          </cell>
          <cell r="CX33">
            <v>1357</v>
          </cell>
          <cell r="CY33">
            <v>1736</v>
          </cell>
          <cell r="CZ33">
            <v>1530</v>
          </cell>
          <cell r="DA33">
            <v>1530</v>
          </cell>
          <cell r="DD33">
            <v>0.98299999999999998</v>
          </cell>
          <cell r="DE33">
            <v>0.78200000000000003</v>
          </cell>
          <cell r="DF33">
            <v>1</v>
          </cell>
          <cell r="DH33" t="str">
            <v/>
          </cell>
        </row>
        <row r="34">
          <cell r="B34" t="str">
            <v>E08000017</v>
          </cell>
          <cell r="C34" t="str">
            <v>Emma Wilson</v>
          </cell>
          <cell r="D34" t="str">
            <v>emma.wilson@doncaster.gov.uk</v>
          </cell>
          <cell r="E34" t="str">
            <v>Public Health Project Officer</v>
          </cell>
          <cell r="F34" t="str">
            <v>Rupert Suckling</v>
          </cell>
          <cell r="G34" t="str">
            <v>rupert.suckling@doncaster.gov.uk</v>
          </cell>
          <cell r="H34">
            <v>702</v>
          </cell>
          <cell r="I34">
            <v>592</v>
          </cell>
          <cell r="J34">
            <v>577</v>
          </cell>
          <cell r="L34">
            <v>734</v>
          </cell>
          <cell r="M34">
            <v>90</v>
          </cell>
          <cell r="N34">
            <v>936</v>
          </cell>
          <cell r="O34">
            <v>753</v>
          </cell>
          <cell r="P34">
            <v>98</v>
          </cell>
          <cell r="Q34">
            <v>880</v>
          </cell>
          <cell r="R34">
            <v>772</v>
          </cell>
          <cell r="S34">
            <v>96</v>
          </cell>
          <cell r="T34">
            <v>892</v>
          </cell>
          <cell r="X34">
            <v>0.78400000000000003</v>
          </cell>
          <cell r="Y34">
            <v>9.6000000000000002E-2</v>
          </cell>
          <cell r="Z34">
            <v>0.85599999999999998</v>
          </cell>
          <cell r="AA34">
            <v>0.111</v>
          </cell>
          <cell r="AB34">
            <v>0.86499999999999999</v>
          </cell>
          <cell r="AC34">
            <v>0.108</v>
          </cell>
          <cell r="AF34">
            <v>826</v>
          </cell>
          <cell r="AG34">
            <v>1061</v>
          </cell>
          <cell r="AH34">
            <v>897</v>
          </cell>
          <cell r="AI34">
            <v>1015</v>
          </cell>
          <cell r="AJ34">
            <v>1028</v>
          </cell>
          <cell r="AK34">
            <v>1056</v>
          </cell>
          <cell r="AN34">
            <v>0.77900000000000003</v>
          </cell>
          <cell r="AO34">
            <v>0.88400000000000001</v>
          </cell>
          <cell r="AP34">
            <v>0.97299999999999998</v>
          </cell>
          <cell r="AR34">
            <v>221</v>
          </cell>
          <cell r="AS34">
            <v>98</v>
          </cell>
          <cell r="AT34">
            <v>725</v>
          </cell>
          <cell r="AU34">
            <v>1061</v>
          </cell>
          <cell r="AV34">
            <v>209</v>
          </cell>
          <cell r="AW34">
            <v>107</v>
          </cell>
          <cell r="AX34">
            <v>684</v>
          </cell>
          <cell r="AY34">
            <v>1015</v>
          </cell>
          <cell r="AZ34">
            <v>216</v>
          </cell>
          <cell r="BA34">
            <v>102</v>
          </cell>
          <cell r="BB34">
            <v>722</v>
          </cell>
          <cell r="BC34">
            <v>1056</v>
          </cell>
          <cell r="BH34">
            <v>0.30099999999999999</v>
          </cell>
          <cell r="BI34">
            <v>0.311</v>
          </cell>
          <cell r="BJ34">
            <v>0.3</v>
          </cell>
          <cell r="BL34">
            <v>808</v>
          </cell>
          <cell r="BM34">
            <v>889</v>
          </cell>
          <cell r="BN34">
            <v>846</v>
          </cell>
          <cell r="BO34">
            <v>899</v>
          </cell>
          <cell r="BP34">
            <v>807</v>
          </cell>
          <cell r="BQ34">
            <v>913</v>
          </cell>
          <cell r="BT34">
            <v>0.90900000000000003</v>
          </cell>
          <cell r="BU34">
            <v>0.94099999999999995</v>
          </cell>
          <cell r="BV34">
            <v>0.88400000000000001</v>
          </cell>
          <cell r="BX34">
            <v>810</v>
          </cell>
          <cell r="BY34">
            <v>885</v>
          </cell>
          <cell r="BZ34">
            <v>808</v>
          </cell>
          <cell r="CA34">
            <v>889</v>
          </cell>
          <cell r="CB34">
            <v>848</v>
          </cell>
          <cell r="CC34">
            <v>907</v>
          </cell>
          <cell r="CF34">
            <v>0.91500000000000004</v>
          </cell>
          <cell r="CG34">
            <v>0.90900000000000003</v>
          </cell>
          <cell r="CH34">
            <v>0.93500000000000005</v>
          </cell>
          <cell r="CJ34">
            <v>873</v>
          </cell>
          <cell r="CK34">
            <v>969</v>
          </cell>
          <cell r="CL34">
            <v>824</v>
          </cell>
          <cell r="CM34">
            <v>898</v>
          </cell>
          <cell r="CN34">
            <v>877</v>
          </cell>
          <cell r="CO34">
            <v>935</v>
          </cell>
          <cell r="CR34">
            <v>0.90100000000000002</v>
          </cell>
          <cell r="CS34">
            <v>0.91800000000000004</v>
          </cell>
          <cell r="CT34">
            <v>0.93799999999999994</v>
          </cell>
          <cell r="CV34">
            <v>873</v>
          </cell>
          <cell r="CW34">
            <v>873</v>
          </cell>
          <cell r="CX34">
            <v>823</v>
          </cell>
          <cell r="CY34">
            <v>823</v>
          </cell>
          <cell r="CZ34">
            <v>875</v>
          </cell>
          <cell r="DA34">
            <v>875</v>
          </cell>
          <cell r="DD34">
            <v>1</v>
          </cell>
          <cell r="DE34">
            <v>1</v>
          </cell>
          <cell r="DF34">
            <v>1</v>
          </cell>
          <cell r="DH34" t="str">
            <v/>
          </cell>
        </row>
        <row r="35">
          <cell r="B35" t="str">
            <v>E10000009</v>
          </cell>
          <cell r="C35" t="str">
            <v>Kate Harvey</v>
          </cell>
          <cell r="D35" t="str">
            <v>k.harvey@dorsetcc.gov.uk</v>
          </cell>
          <cell r="E35" t="str">
            <v>Consultant in PH</v>
          </cell>
          <cell r="F35" t="str">
            <v>David Phillips</v>
          </cell>
          <cell r="G35" t="str">
            <v>d.phillips@dorsetcc.gov.uk</v>
          </cell>
          <cell r="H35">
            <v>727</v>
          </cell>
          <cell r="I35">
            <v>698</v>
          </cell>
          <cell r="J35">
            <v>693</v>
          </cell>
          <cell r="L35">
            <v>698</v>
          </cell>
          <cell r="M35">
            <v>101</v>
          </cell>
          <cell r="N35">
            <v>802</v>
          </cell>
          <cell r="O35">
            <v>789</v>
          </cell>
          <cell r="P35">
            <v>114</v>
          </cell>
          <cell r="Q35">
            <v>903</v>
          </cell>
          <cell r="R35">
            <v>796</v>
          </cell>
          <cell r="S35">
            <v>96</v>
          </cell>
          <cell r="T35">
            <v>911</v>
          </cell>
          <cell r="X35">
            <v>0.87</v>
          </cell>
          <cell r="Y35">
            <v>0.126</v>
          </cell>
          <cell r="Z35">
            <v>0.874</v>
          </cell>
          <cell r="AA35">
            <v>0.126</v>
          </cell>
          <cell r="AB35">
            <v>0.874</v>
          </cell>
          <cell r="AC35">
            <v>0.105</v>
          </cell>
          <cell r="AF35">
            <v>766</v>
          </cell>
          <cell r="AG35">
            <v>791</v>
          </cell>
          <cell r="AH35">
            <v>809</v>
          </cell>
          <cell r="AI35">
            <v>867</v>
          </cell>
          <cell r="AJ35">
            <v>855</v>
          </cell>
          <cell r="AK35">
            <v>900</v>
          </cell>
          <cell r="AN35">
            <v>0.96799999999999997</v>
          </cell>
          <cell r="AO35">
            <v>0.93300000000000005</v>
          </cell>
          <cell r="AP35">
            <v>0.95</v>
          </cell>
          <cell r="AR35">
            <v>313</v>
          </cell>
          <cell r="AS35">
            <v>78</v>
          </cell>
          <cell r="AT35">
            <v>375</v>
          </cell>
          <cell r="AU35">
            <v>791</v>
          </cell>
          <cell r="AV35">
            <v>325</v>
          </cell>
          <cell r="AW35">
            <v>82</v>
          </cell>
          <cell r="AX35">
            <v>399</v>
          </cell>
          <cell r="AY35">
            <v>867</v>
          </cell>
          <cell r="AZ35">
            <v>290</v>
          </cell>
          <cell r="BA35">
            <v>119</v>
          </cell>
          <cell r="BB35">
            <v>391</v>
          </cell>
          <cell r="BC35">
            <v>900</v>
          </cell>
          <cell r="BH35">
            <v>0.49</v>
          </cell>
          <cell r="BI35">
            <v>0.47</v>
          </cell>
          <cell r="BJ35">
            <v>0.45</v>
          </cell>
          <cell r="BL35">
            <v>754</v>
          </cell>
          <cell r="BM35">
            <v>802</v>
          </cell>
          <cell r="BN35">
            <v>862</v>
          </cell>
          <cell r="BO35">
            <v>918</v>
          </cell>
          <cell r="BP35">
            <v>769</v>
          </cell>
          <cell r="BQ35">
            <v>813</v>
          </cell>
          <cell r="BT35">
            <v>0.94</v>
          </cell>
          <cell r="BU35">
            <v>0.93899999999999995</v>
          </cell>
          <cell r="BV35">
            <v>0.94599999999999995</v>
          </cell>
          <cell r="BX35">
            <v>788</v>
          </cell>
          <cell r="BY35">
            <v>845</v>
          </cell>
          <cell r="BZ35">
            <v>757</v>
          </cell>
          <cell r="CA35">
            <v>795</v>
          </cell>
          <cell r="CB35">
            <v>863</v>
          </cell>
          <cell r="CC35">
            <v>906</v>
          </cell>
          <cell r="CF35">
            <v>0.93300000000000005</v>
          </cell>
          <cell r="CG35">
            <v>0.95199999999999996</v>
          </cell>
          <cell r="CH35">
            <v>0.95299999999999996</v>
          </cell>
          <cell r="CJ35">
            <v>771</v>
          </cell>
          <cell r="CK35">
            <v>932</v>
          </cell>
          <cell r="CL35">
            <v>769</v>
          </cell>
          <cell r="CM35">
            <v>927</v>
          </cell>
          <cell r="CN35">
            <v>766</v>
          </cell>
          <cell r="CO35">
            <v>878</v>
          </cell>
          <cell r="CR35">
            <v>0.82699999999999996</v>
          </cell>
          <cell r="CS35">
            <v>0.83</v>
          </cell>
          <cell r="CT35">
            <v>0.872</v>
          </cell>
          <cell r="CV35" t="str">
            <v>DK</v>
          </cell>
          <cell r="CW35" t="str">
            <v>DK</v>
          </cell>
          <cell r="CX35" t="str">
            <v>DK</v>
          </cell>
          <cell r="CY35" t="str">
            <v>DK</v>
          </cell>
          <cell r="CZ35" t="str">
            <v>DK</v>
          </cell>
          <cell r="DA35" t="str">
            <v>DK</v>
          </cell>
          <cell r="DD35" t="str">
            <v>NA</v>
          </cell>
          <cell r="DE35" t="str">
            <v>NA</v>
          </cell>
          <cell r="DF35" t="str">
            <v>NA</v>
          </cell>
          <cell r="DH35" t="str">
            <v/>
          </cell>
        </row>
        <row r="36">
          <cell r="B36" t="str">
            <v>E08000027</v>
          </cell>
          <cell r="C36" t="str">
            <v>Leanne Whitehouse</v>
          </cell>
          <cell r="D36" t="str">
            <v>leanne.whitehouse@dudley.gov.uk</v>
          </cell>
          <cell r="E36" t="str">
            <v>Public Health Commissioner</v>
          </cell>
          <cell r="F36" t="str">
            <v>Deborah Harkins</v>
          </cell>
          <cell r="G36" t="str">
            <v>deborah.harkins@dudley.gov.uk</v>
          </cell>
          <cell r="H36">
            <v>469</v>
          </cell>
          <cell r="I36">
            <v>669</v>
          </cell>
          <cell r="J36">
            <v>559</v>
          </cell>
          <cell r="L36">
            <v>818</v>
          </cell>
          <cell r="M36">
            <v>59</v>
          </cell>
          <cell r="N36">
            <v>883</v>
          </cell>
          <cell r="O36">
            <v>808</v>
          </cell>
          <cell r="P36">
            <v>37</v>
          </cell>
          <cell r="Q36">
            <v>853</v>
          </cell>
          <cell r="R36">
            <v>826</v>
          </cell>
          <cell r="S36">
            <v>38</v>
          </cell>
          <cell r="T36">
            <v>873</v>
          </cell>
          <cell r="X36">
            <v>0.92600000000000005</v>
          </cell>
          <cell r="Y36">
            <v>6.7000000000000004E-2</v>
          </cell>
          <cell r="Z36">
            <v>0.94699999999999995</v>
          </cell>
          <cell r="AA36">
            <v>4.2999999999999997E-2</v>
          </cell>
          <cell r="AB36">
            <v>0.94599999999999995</v>
          </cell>
          <cell r="AC36">
            <v>4.3999999999999997E-2</v>
          </cell>
          <cell r="AF36">
            <v>783</v>
          </cell>
          <cell r="AG36">
            <v>881</v>
          </cell>
          <cell r="AH36">
            <v>808</v>
          </cell>
          <cell r="AI36">
            <v>1010</v>
          </cell>
          <cell r="AJ36">
            <v>862</v>
          </cell>
          <cell r="AK36">
            <v>911</v>
          </cell>
          <cell r="AN36">
            <v>0.88900000000000001</v>
          </cell>
          <cell r="AO36">
            <v>0.8</v>
          </cell>
          <cell r="AP36">
            <v>0.94599999999999995</v>
          </cell>
          <cell r="AR36">
            <v>197</v>
          </cell>
          <cell r="AS36">
            <v>81</v>
          </cell>
          <cell r="AT36">
            <v>530</v>
          </cell>
          <cell r="AU36">
            <v>881</v>
          </cell>
          <cell r="AV36">
            <v>171</v>
          </cell>
          <cell r="AW36">
            <v>91</v>
          </cell>
          <cell r="AX36">
            <v>653</v>
          </cell>
          <cell r="AY36">
            <v>1010</v>
          </cell>
          <cell r="AZ36">
            <v>181</v>
          </cell>
          <cell r="BA36">
            <v>77</v>
          </cell>
          <cell r="BB36">
            <v>585</v>
          </cell>
          <cell r="BC36">
            <v>911</v>
          </cell>
          <cell r="BH36">
            <v>0.316</v>
          </cell>
          <cell r="BI36">
            <v>0.25900000000000001</v>
          </cell>
          <cell r="BJ36">
            <v>0.28300000000000003</v>
          </cell>
          <cell r="BL36">
            <v>804</v>
          </cell>
          <cell r="BM36">
            <v>875</v>
          </cell>
          <cell r="BN36">
            <v>713</v>
          </cell>
          <cell r="BO36">
            <v>775</v>
          </cell>
          <cell r="BP36">
            <v>845</v>
          </cell>
          <cell r="BQ36">
            <v>891</v>
          </cell>
          <cell r="BT36">
            <v>0.91900000000000004</v>
          </cell>
          <cell r="BU36">
            <v>0.92</v>
          </cell>
          <cell r="BV36">
            <v>0.94799999999999995</v>
          </cell>
          <cell r="BX36">
            <v>810</v>
          </cell>
          <cell r="BY36">
            <v>829</v>
          </cell>
          <cell r="BZ36">
            <v>769</v>
          </cell>
          <cell r="CA36">
            <v>797</v>
          </cell>
          <cell r="CB36">
            <v>891</v>
          </cell>
          <cell r="CC36">
            <v>919</v>
          </cell>
          <cell r="CF36">
            <v>0.97699999999999998</v>
          </cell>
          <cell r="CG36">
            <v>0.96499999999999997</v>
          </cell>
          <cell r="CH36">
            <v>0.97</v>
          </cell>
          <cell r="CJ36">
            <v>935</v>
          </cell>
          <cell r="CK36">
            <v>999</v>
          </cell>
          <cell r="CL36">
            <v>718</v>
          </cell>
          <cell r="CM36">
            <v>774</v>
          </cell>
          <cell r="CN36">
            <v>899</v>
          </cell>
          <cell r="CO36">
            <v>929</v>
          </cell>
          <cell r="CR36">
            <v>0.93600000000000005</v>
          </cell>
          <cell r="CS36">
            <v>0.92800000000000005</v>
          </cell>
          <cell r="CT36">
            <v>0.96799999999999997</v>
          </cell>
          <cell r="CV36">
            <v>935</v>
          </cell>
          <cell r="CW36">
            <v>999</v>
          </cell>
          <cell r="CX36">
            <v>718</v>
          </cell>
          <cell r="CY36">
            <v>774</v>
          </cell>
          <cell r="CZ36">
            <v>899</v>
          </cell>
          <cell r="DA36">
            <v>929</v>
          </cell>
          <cell r="DD36">
            <v>0.93600000000000005</v>
          </cell>
          <cell r="DE36">
            <v>0.92800000000000005</v>
          </cell>
          <cell r="DF36">
            <v>0.96799999999999997</v>
          </cell>
          <cell r="DH36" t="str">
            <v/>
          </cell>
        </row>
        <row r="37">
          <cell r="B37" t="str">
            <v>E09000009</v>
          </cell>
          <cell r="C37" t="str">
            <v>Tristan Childs</v>
          </cell>
          <cell r="D37" t="str">
            <v>childst@ealing.gov.uk</v>
          </cell>
          <cell r="E37" t="str">
            <v>Senior Public Health Analyst</v>
          </cell>
          <cell r="F37" t="str">
            <v>Jackie Chin</v>
          </cell>
          <cell r="G37" t="str">
            <v>chinj@ealing.gov.uk</v>
          </cell>
          <cell r="H37">
            <v>86</v>
          </cell>
          <cell r="I37">
            <v>84</v>
          </cell>
          <cell r="J37">
            <v>165</v>
          </cell>
          <cell r="L37">
            <v>1077</v>
          </cell>
          <cell r="M37">
            <v>155</v>
          </cell>
          <cell r="N37">
            <v>1248</v>
          </cell>
          <cell r="O37">
            <v>1169</v>
          </cell>
          <cell r="P37">
            <v>137</v>
          </cell>
          <cell r="Q37">
            <v>1327</v>
          </cell>
          <cell r="R37">
            <v>989</v>
          </cell>
          <cell r="S37">
            <v>332</v>
          </cell>
          <cell r="T37">
            <v>1406</v>
          </cell>
          <cell r="X37">
            <v>0.86299999999999999</v>
          </cell>
          <cell r="Y37">
            <v>0.124</v>
          </cell>
          <cell r="Z37">
            <v>0.88100000000000001</v>
          </cell>
          <cell r="AA37">
            <v>0.10299999999999999</v>
          </cell>
          <cell r="AB37">
            <v>0.70299999999999996</v>
          </cell>
          <cell r="AC37">
            <v>0.23599999999999999</v>
          </cell>
          <cell r="AF37" t="str">
            <v>DK</v>
          </cell>
          <cell r="AG37" t="str">
            <v>DK</v>
          </cell>
          <cell r="AH37" t="str">
            <v>DK</v>
          </cell>
          <cell r="AI37" t="str">
            <v>DK</v>
          </cell>
          <cell r="AJ37">
            <v>521</v>
          </cell>
          <cell r="AK37">
            <v>1518</v>
          </cell>
          <cell r="AN37" t="str">
            <v>NA</v>
          </cell>
          <cell r="AO37" t="str">
            <v>NA</v>
          </cell>
          <cell r="AP37">
            <v>0.34300000000000003</v>
          </cell>
          <cell r="AR37" t="str">
            <v>DK</v>
          </cell>
          <cell r="AS37" t="str">
            <v>DK</v>
          </cell>
          <cell r="AT37" t="str">
            <v>DK</v>
          </cell>
          <cell r="AU37" t="str">
            <v>DK</v>
          </cell>
          <cell r="AV37" t="str">
            <v>DK</v>
          </cell>
          <cell r="AW37" t="str">
            <v>DK</v>
          </cell>
          <cell r="AX37" t="str">
            <v>DK</v>
          </cell>
          <cell r="AY37" t="str">
            <v>DK</v>
          </cell>
          <cell r="AZ37">
            <v>446</v>
          </cell>
          <cell r="BA37">
            <v>42</v>
          </cell>
          <cell r="BB37">
            <v>198</v>
          </cell>
          <cell r="BC37">
            <v>1518</v>
          </cell>
          <cell r="BH37" t="str">
            <v>NaN</v>
          </cell>
          <cell r="BI37" t="str">
            <v>NaN</v>
          </cell>
          <cell r="BJ37">
            <v>0.32100000000000001</v>
          </cell>
          <cell r="BL37">
            <v>696</v>
          </cell>
          <cell r="BM37">
            <v>1386</v>
          </cell>
          <cell r="BN37">
            <v>445</v>
          </cell>
          <cell r="BO37">
            <v>1402</v>
          </cell>
          <cell r="BP37">
            <v>328</v>
          </cell>
          <cell r="BQ37">
            <v>1452</v>
          </cell>
          <cell r="BT37">
            <v>0.502</v>
          </cell>
          <cell r="BU37">
            <v>0.317</v>
          </cell>
          <cell r="BV37">
            <v>0.22600000000000001</v>
          </cell>
          <cell r="BX37">
            <v>726</v>
          </cell>
          <cell r="BY37">
            <v>1300</v>
          </cell>
          <cell r="BZ37">
            <v>826</v>
          </cell>
          <cell r="CA37">
            <v>1392</v>
          </cell>
          <cell r="CB37">
            <v>582</v>
          </cell>
          <cell r="CC37">
            <v>1464</v>
          </cell>
          <cell r="CF37">
            <v>0.55800000000000005</v>
          </cell>
          <cell r="CG37">
            <v>0.59299999999999997</v>
          </cell>
          <cell r="CH37">
            <v>0.39800000000000002</v>
          </cell>
          <cell r="CJ37">
            <v>177</v>
          </cell>
          <cell r="CK37">
            <v>1448</v>
          </cell>
          <cell r="CL37">
            <v>159</v>
          </cell>
          <cell r="CM37">
            <v>1310</v>
          </cell>
          <cell r="CN37">
            <v>181</v>
          </cell>
          <cell r="CO37">
            <v>1358</v>
          </cell>
          <cell r="CR37">
            <v>0.122</v>
          </cell>
          <cell r="CS37">
            <v>0.121</v>
          </cell>
          <cell r="CT37">
            <v>0.13300000000000001</v>
          </cell>
          <cell r="CV37" t="str">
            <v>DK</v>
          </cell>
          <cell r="CW37" t="str">
            <v>DK</v>
          </cell>
          <cell r="CX37" t="str">
            <v>DK</v>
          </cell>
          <cell r="CY37" t="str">
            <v>DK</v>
          </cell>
          <cell r="CZ37" t="str">
            <v>DK</v>
          </cell>
          <cell r="DA37" t="str">
            <v>DK</v>
          </cell>
          <cell r="DD37" t="str">
            <v>NA</v>
          </cell>
          <cell r="DE37" t="str">
            <v>NA</v>
          </cell>
          <cell r="DF37" t="str">
            <v>NA</v>
          </cell>
          <cell r="DH37" t="str">
            <v>London Borough of Ealing has had difficulties getting data from our service provider, London North West Healthcare NHS Trust.   London Borough of Ealing has reservations about the quality of the data we have received from London North West Healthcare NHS Trust.  London North West Healthcare NHS Trust has stated in writing that they are aware of data problems “which are currently contributing to an underreporting on completed [Health Visitor] appointments".  London Borough of Ealing will seek a solution to these problems with both data delivery and quality in time for the 2015-16 Q4 data submission deadline.</v>
          </cell>
        </row>
        <row r="38">
          <cell r="B38" t="str">
            <v>E06000011</v>
          </cell>
          <cell r="C38" t="str">
            <v>Owen Morgan</v>
          </cell>
          <cell r="D38" t="str">
            <v>owen.morgan@eastriding.gov.uk</v>
          </cell>
          <cell r="E38" t="str">
            <v>Public Health Information Analyst</v>
          </cell>
          <cell r="F38" t="str">
            <v>Tim Allison</v>
          </cell>
          <cell r="G38" t="str">
            <v>tim.allison@eastriding.gov.uk</v>
          </cell>
          <cell r="H38">
            <v>544</v>
          </cell>
          <cell r="I38">
            <v>507</v>
          </cell>
          <cell r="J38">
            <v>498</v>
          </cell>
          <cell r="L38">
            <v>597</v>
          </cell>
          <cell r="M38">
            <v>44</v>
          </cell>
          <cell r="N38">
            <v>650</v>
          </cell>
          <cell r="O38">
            <v>705</v>
          </cell>
          <cell r="P38">
            <v>34</v>
          </cell>
          <cell r="Q38">
            <v>752</v>
          </cell>
          <cell r="R38">
            <v>647</v>
          </cell>
          <cell r="S38">
            <v>50</v>
          </cell>
          <cell r="T38">
            <v>697</v>
          </cell>
          <cell r="X38">
            <v>0.91800000000000004</v>
          </cell>
          <cell r="Y38">
            <v>6.8000000000000005E-2</v>
          </cell>
          <cell r="Z38">
            <v>0.93799999999999994</v>
          </cell>
          <cell r="AA38">
            <v>4.4999999999999998E-2</v>
          </cell>
          <cell r="AB38">
            <v>0.92800000000000005</v>
          </cell>
          <cell r="AC38">
            <v>7.1999999999999995E-2</v>
          </cell>
          <cell r="AF38">
            <v>472</v>
          </cell>
          <cell r="AG38">
            <v>665</v>
          </cell>
          <cell r="AH38">
            <v>530</v>
          </cell>
          <cell r="AI38">
            <v>745</v>
          </cell>
          <cell r="AJ38">
            <v>541</v>
          </cell>
          <cell r="AK38">
            <v>729</v>
          </cell>
          <cell r="AN38">
            <v>0.71</v>
          </cell>
          <cell r="AO38">
            <v>0.71099999999999997</v>
          </cell>
          <cell r="AP38">
            <v>0.74199999999999999</v>
          </cell>
          <cell r="AR38">
            <v>228</v>
          </cell>
          <cell r="AS38">
            <v>65</v>
          </cell>
          <cell r="AT38">
            <v>369</v>
          </cell>
          <cell r="AU38">
            <v>665</v>
          </cell>
          <cell r="AV38">
            <v>242</v>
          </cell>
          <cell r="AW38">
            <v>69</v>
          </cell>
          <cell r="AX38">
            <v>418</v>
          </cell>
          <cell r="AY38">
            <v>745</v>
          </cell>
          <cell r="AZ38">
            <v>236</v>
          </cell>
          <cell r="BA38">
            <v>79</v>
          </cell>
          <cell r="BB38">
            <v>412</v>
          </cell>
          <cell r="BC38">
            <v>729</v>
          </cell>
          <cell r="BH38">
            <v>0.441</v>
          </cell>
          <cell r="BI38">
            <v>0.41700000000000004</v>
          </cell>
          <cell r="BJ38">
            <v>0.43200000000000005</v>
          </cell>
          <cell r="BL38">
            <v>663</v>
          </cell>
          <cell r="BM38">
            <v>747</v>
          </cell>
          <cell r="BN38">
            <v>525</v>
          </cell>
          <cell r="BO38">
            <v>762</v>
          </cell>
          <cell r="BP38">
            <v>647</v>
          </cell>
          <cell r="BQ38">
            <v>736</v>
          </cell>
          <cell r="BT38">
            <v>0.88800000000000001</v>
          </cell>
          <cell r="BU38">
            <v>0.68899999999999995</v>
          </cell>
          <cell r="BV38">
            <v>0.879</v>
          </cell>
          <cell r="BX38">
            <v>600</v>
          </cell>
          <cell r="BY38">
            <v>668</v>
          </cell>
          <cell r="BZ38">
            <v>682</v>
          </cell>
          <cell r="CA38">
            <v>765</v>
          </cell>
          <cell r="CB38">
            <v>738</v>
          </cell>
          <cell r="CC38">
            <v>806</v>
          </cell>
          <cell r="CF38">
            <v>0.89800000000000002</v>
          </cell>
          <cell r="CG38">
            <v>0.89200000000000002</v>
          </cell>
          <cell r="CH38">
            <v>0.91600000000000004</v>
          </cell>
          <cell r="CJ38">
            <v>615</v>
          </cell>
          <cell r="CK38">
            <v>774</v>
          </cell>
          <cell r="CL38">
            <v>589</v>
          </cell>
          <cell r="CM38">
            <v>730</v>
          </cell>
          <cell r="CN38">
            <v>608</v>
          </cell>
          <cell r="CO38">
            <v>745</v>
          </cell>
          <cell r="CR38">
            <v>0.79500000000000004</v>
          </cell>
          <cell r="CS38">
            <v>0.80700000000000005</v>
          </cell>
          <cell r="CT38">
            <v>0.81599999999999995</v>
          </cell>
          <cell r="CV38">
            <v>613</v>
          </cell>
          <cell r="CW38">
            <v>770</v>
          </cell>
          <cell r="CX38">
            <v>587</v>
          </cell>
          <cell r="CY38">
            <v>728</v>
          </cell>
          <cell r="CZ38">
            <v>607</v>
          </cell>
          <cell r="DA38">
            <v>742</v>
          </cell>
          <cell r="DD38">
            <v>0.79600000000000004</v>
          </cell>
          <cell r="DE38">
            <v>0.80600000000000005</v>
          </cell>
          <cell r="DF38">
            <v>0.81799999999999995</v>
          </cell>
          <cell r="DH38" t="str">
            <v/>
          </cell>
        </row>
        <row r="39">
          <cell r="B39" t="str">
            <v>E10000011</v>
          </cell>
          <cell r="C39" t="str">
            <v>Tracy Tyrrell</v>
          </cell>
          <cell r="D39" t="str">
            <v>tracy.tyrrell@eastsussex.gov.uk</v>
          </cell>
          <cell r="E39" t="str">
            <v>Children's Centres Commissioning Support Manager</v>
          </cell>
          <cell r="F39" t="str">
            <v>Liz Rugg</v>
          </cell>
          <cell r="G39" t="str">
            <v>liz.rugg@eastsussex.gov.uk</v>
          </cell>
          <cell r="H39">
            <v>1140</v>
          </cell>
          <cell r="I39">
            <v>1009</v>
          </cell>
          <cell r="J39">
            <v>922</v>
          </cell>
          <cell r="L39">
            <v>1133</v>
          </cell>
          <cell r="M39">
            <v>257</v>
          </cell>
          <cell r="N39">
            <v>1437</v>
          </cell>
          <cell r="O39">
            <v>1133</v>
          </cell>
          <cell r="P39">
            <v>151</v>
          </cell>
          <cell r="Q39">
            <v>1284</v>
          </cell>
          <cell r="R39">
            <v>971</v>
          </cell>
          <cell r="S39">
            <v>134</v>
          </cell>
          <cell r="T39">
            <v>1161</v>
          </cell>
          <cell r="X39">
            <v>0.78800000000000003</v>
          </cell>
          <cell r="Y39">
            <v>0.17899999999999999</v>
          </cell>
          <cell r="Z39">
            <v>0.88200000000000001</v>
          </cell>
          <cell r="AA39">
            <v>0.11799999999999999</v>
          </cell>
          <cell r="AB39">
            <v>0.83599999999999997</v>
          </cell>
          <cell r="AC39">
            <v>0.115</v>
          </cell>
          <cell r="AF39">
            <v>1253</v>
          </cell>
          <cell r="AG39">
            <v>1314</v>
          </cell>
          <cell r="AH39">
            <v>1272</v>
          </cell>
          <cell r="AI39">
            <v>1398</v>
          </cell>
          <cell r="AJ39">
            <v>1562</v>
          </cell>
          <cell r="AK39">
            <v>1691</v>
          </cell>
          <cell r="AN39">
            <v>0.95399999999999996</v>
          </cell>
          <cell r="AO39">
            <v>0.91</v>
          </cell>
          <cell r="AP39">
            <v>0.92400000000000004</v>
          </cell>
          <cell r="AR39">
            <v>522</v>
          </cell>
          <cell r="AS39">
            <v>103</v>
          </cell>
          <cell r="AT39">
            <v>383</v>
          </cell>
          <cell r="AU39">
            <v>1314</v>
          </cell>
          <cell r="AV39">
            <v>318</v>
          </cell>
          <cell r="AW39">
            <v>143</v>
          </cell>
          <cell r="AX39">
            <v>403</v>
          </cell>
          <cell r="AY39">
            <v>1398</v>
          </cell>
          <cell r="AZ39">
            <v>566</v>
          </cell>
          <cell r="BA39">
            <v>255</v>
          </cell>
          <cell r="BB39">
            <v>741</v>
          </cell>
          <cell r="BC39">
            <v>1691</v>
          </cell>
          <cell r="BH39">
            <v>0.47600000000000003</v>
          </cell>
          <cell r="BI39">
            <v>0.33</v>
          </cell>
          <cell r="BJ39">
            <v>0.48599999999999999</v>
          </cell>
          <cell r="BL39">
            <v>811</v>
          </cell>
          <cell r="BM39">
            <v>1276</v>
          </cell>
          <cell r="BN39">
            <v>958</v>
          </cell>
          <cell r="BO39">
            <v>1559</v>
          </cell>
          <cell r="BP39">
            <v>1082</v>
          </cell>
          <cell r="BQ39">
            <v>1336</v>
          </cell>
          <cell r="BT39">
            <v>0.63600000000000001</v>
          </cell>
          <cell r="BU39">
            <v>0.61399999999999999</v>
          </cell>
          <cell r="BV39">
            <v>0.81</v>
          </cell>
          <cell r="BX39">
            <v>941</v>
          </cell>
          <cell r="BY39">
            <v>1468</v>
          </cell>
          <cell r="BZ39">
            <v>1333</v>
          </cell>
          <cell r="CA39">
            <v>1779</v>
          </cell>
          <cell r="CB39">
            <v>1310</v>
          </cell>
          <cell r="CC39">
            <v>1413</v>
          </cell>
          <cell r="CF39">
            <v>0.64100000000000001</v>
          </cell>
          <cell r="CG39">
            <v>0.749</v>
          </cell>
          <cell r="CH39">
            <v>0.92700000000000005</v>
          </cell>
          <cell r="CJ39">
            <v>1097</v>
          </cell>
          <cell r="CK39">
            <v>1436</v>
          </cell>
          <cell r="CL39">
            <v>1244</v>
          </cell>
          <cell r="CM39">
            <v>1550</v>
          </cell>
          <cell r="CN39">
            <v>1086</v>
          </cell>
          <cell r="CO39">
            <v>1224</v>
          </cell>
          <cell r="CR39">
            <v>0.76400000000000001</v>
          </cell>
          <cell r="CS39">
            <v>0.80300000000000005</v>
          </cell>
          <cell r="CT39">
            <v>0.88700000000000001</v>
          </cell>
          <cell r="CV39">
            <v>1097</v>
          </cell>
          <cell r="CW39">
            <v>1436</v>
          </cell>
          <cell r="CX39">
            <v>1244</v>
          </cell>
          <cell r="CY39">
            <v>1550</v>
          </cell>
          <cell r="CZ39">
            <v>1086</v>
          </cell>
          <cell r="DA39">
            <v>1224</v>
          </cell>
          <cell r="DD39">
            <v>0.76400000000000001</v>
          </cell>
          <cell r="DE39">
            <v>0.80300000000000005</v>
          </cell>
          <cell r="DF39">
            <v>0.88700000000000001</v>
          </cell>
          <cell r="DH39" t="str">
            <v/>
          </cell>
        </row>
        <row r="40">
          <cell r="B40" t="str">
            <v>E09000010</v>
          </cell>
          <cell r="C40" t="str">
            <v>Allison Duggal</v>
          </cell>
          <cell r="D40" t="str">
            <v>allison.duggal@enfield.gov.uk</v>
          </cell>
          <cell r="E40" t="str">
            <v>Consultant in Public Health</v>
          </cell>
          <cell r="F40" t="str">
            <v>Dr Shahed Ahmad (DPH)</v>
          </cell>
          <cell r="G40" t="str">
            <v>allison.duggal@enfield.gov.uk</v>
          </cell>
          <cell r="H40">
            <v>0</v>
          </cell>
          <cell r="I40">
            <v>0</v>
          </cell>
          <cell r="J40">
            <v>1</v>
          </cell>
          <cell r="L40">
            <v>1920</v>
          </cell>
          <cell r="M40">
            <v>246</v>
          </cell>
          <cell r="N40">
            <v>2279</v>
          </cell>
          <cell r="O40">
            <v>1167</v>
          </cell>
          <cell r="P40">
            <v>75</v>
          </cell>
          <cell r="Q40">
            <v>1301</v>
          </cell>
          <cell r="R40">
            <v>1155</v>
          </cell>
          <cell r="S40">
            <v>97</v>
          </cell>
          <cell r="T40">
            <v>1288</v>
          </cell>
          <cell r="X40">
            <v>0.84199999999999997</v>
          </cell>
          <cell r="Y40">
            <v>0.108</v>
          </cell>
          <cell r="Z40">
            <v>0.89700000000000002</v>
          </cell>
          <cell r="AA40">
            <v>5.8000000000000003E-2</v>
          </cell>
          <cell r="AB40">
            <v>0.89700000000000002</v>
          </cell>
          <cell r="AC40">
            <v>7.4999999999999997E-2</v>
          </cell>
          <cell r="AF40">
            <v>437</v>
          </cell>
          <cell r="AG40">
            <v>1112</v>
          </cell>
          <cell r="AH40">
            <v>263</v>
          </cell>
          <cell r="AI40">
            <v>1288</v>
          </cell>
          <cell r="AJ40">
            <v>347</v>
          </cell>
          <cell r="AK40">
            <v>1326</v>
          </cell>
          <cell r="AN40">
            <v>0.39300000000000002</v>
          </cell>
          <cell r="AO40">
            <v>0.20399999999999999</v>
          </cell>
          <cell r="AP40">
            <v>0.26200000000000001</v>
          </cell>
          <cell r="AR40" t="str">
            <v>DK</v>
          </cell>
          <cell r="AS40" t="str">
            <v>DK</v>
          </cell>
          <cell r="AT40" t="str">
            <v>DK</v>
          </cell>
          <cell r="AU40">
            <v>1112</v>
          </cell>
          <cell r="AV40" t="str">
            <v>DK</v>
          </cell>
          <cell r="AW40" t="str">
            <v>DK</v>
          </cell>
          <cell r="AX40">
            <v>262</v>
          </cell>
          <cell r="AY40">
            <v>1288</v>
          </cell>
          <cell r="AZ40" t="str">
            <v>DK</v>
          </cell>
          <cell r="BA40" t="str">
            <v>DK</v>
          </cell>
          <cell r="BB40">
            <v>0</v>
          </cell>
          <cell r="BC40">
            <v>1326</v>
          </cell>
          <cell r="BH40" t="str">
            <v>NaN</v>
          </cell>
          <cell r="BI40" t="str">
            <v>NaN</v>
          </cell>
          <cell r="BJ40" t="str">
            <v>NaN</v>
          </cell>
          <cell r="BL40">
            <v>10</v>
          </cell>
          <cell r="BM40">
            <v>1181</v>
          </cell>
          <cell r="BN40">
            <v>10</v>
          </cell>
          <cell r="BO40">
            <v>1268</v>
          </cell>
          <cell r="BP40">
            <v>13</v>
          </cell>
          <cell r="BQ40">
            <v>1256</v>
          </cell>
          <cell r="BT40">
            <v>8.0000000000000002E-3</v>
          </cell>
          <cell r="BU40">
            <v>8.0000000000000002E-3</v>
          </cell>
          <cell r="BV40">
            <v>0.01</v>
          </cell>
          <cell r="BX40">
            <v>37</v>
          </cell>
          <cell r="BY40">
            <v>1264</v>
          </cell>
          <cell r="BZ40">
            <v>21</v>
          </cell>
          <cell r="CA40">
            <v>1230</v>
          </cell>
          <cell r="CB40">
            <v>23</v>
          </cell>
          <cell r="CC40">
            <v>1274</v>
          </cell>
          <cell r="CF40">
            <v>2.9000000000000001E-2</v>
          </cell>
          <cell r="CG40">
            <v>1.7000000000000001E-2</v>
          </cell>
          <cell r="CH40">
            <v>1.7999999999999999E-2</v>
          </cell>
          <cell r="CJ40">
            <v>277</v>
          </cell>
          <cell r="CK40">
            <v>1267</v>
          </cell>
          <cell r="CL40">
            <v>480</v>
          </cell>
          <cell r="CM40">
            <v>1182</v>
          </cell>
          <cell r="CN40">
            <v>598</v>
          </cell>
          <cell r="CO40">
            <v>1275</v>
          </cell>
          <cell r="CR40">
            <v>0.219</v>
          </cell>
          <cell r="CS40">
            <v>0.40600000000000003</v>
          </cell>
          <cell r="CT40">
            <v>0.46899999999999997</v>
          </cell>
          <cell r="CV40" t="str">
            <v>DK</v>
          </cell>
          <cell r="CW40" t="str">
            <v>DK</v>
          </cell>
          <cell r="CX40" t="str">
            <v>DK</v>
          </cell>
          <cell r="CY40" t="str">
            <v>DK</v>
          </cell>
          <cell r="CZ40" t="str">
            <v>DK</v>
          </cell>
          <cell r="DA40" t="str">
            <v>DK</v>
          </cell>
          <cell r="DD40" t="str">
            <v>NA</v>
          </cell>
          <cell r="DE40" t="str">
            <v>NA</v>
          </cell>
          <cell r="DF40" t="str">
            <v>NA</v>
          </cell>
          <cell r="DH40" t="str">
            <v/>
          </cell>
        </row>
        <row r="41">
          <cell r="B41" t="str">
            <v>E10000012</v>
          </cell>
          <cell r="C41" t="str">
            <v>Hannah Taylor</v>
          </cell>
          <cell r="D41" t="str">
            <v>hannah.taylor@essex.gov.uk</v>
          </cell>
          <cell r="E41" t="str">
            <v>Organisational Intelligence Analyst</v>
          </cell>
          <cell r="F41" t="str">
            <v>Mike Gogarty</v>
          </cell>
          <cell r="G41" t="str">
            <v>mike.gogarty@essex.gov.uk</v>
          </cell>
          <cell r="H41">
            <v>947</v>
          </cell>
          <cell r="I41">
            <v>1276</v>
          </cell>
          <cell r="J41">
            <v>1329</v>
          </cell>
          <cell r="L41">
            <v>3715</v>
          </cell>
          <cell r="M41">
            <v>213</v>
          </cell>
          <cell r="N41">
            <v>3945</v>
          </cell>
          <cell r="O41">
            <v>3982</v>
          </cell>
          <cell r="P41">
            <v>176</v>
          </cell>
          <cell r="Q41">
            <v>4191</v>
          </cell>
          <cell r="R41">
            <v>3846</v>
          </cell>
          <cell r="S41">
            <v>210</v>
          </cell>
          <cell r="T41">
            <v>4079</v>
          </cell>
          <cell r="X41">
            <v>0.94199999999999995</v>
          </cell>
          <cell r="Y41">
            <v>5.3999999999999999E-2</v>
          </cell>
          <cell r="Z41">
            <v>0.95</v>
          </cell>
          <cell r="AA41">
            <v>4.2000000000000003E-2</v>
          </cell>
          <cell r="AB41">
            <v>0.94299999999999995</v>
          </cell>
          <cell r="AC41">
            <v>5.0999999999999997E-2</v>
          </cell>
          <cell r="AF41">
            <v>3688</v>
          </cell>
          <cell r="AG41">
            <v>3937</v>
          </cell>
          <cell r="AH41">
            <v>4088</v>
          </cell>
          <cell r="AI41">
            <v>4208</v>
          </cell>
          <cell r="AJ41">
            <v>4064</v>
          </cell>
          <cell r="AK41">
            <v>4235</v>
          </cell>
          <cell r="AN41">
            <v>0.93700000000000006</v>
          </cell>
          <cell r="AO41">
            <v>0.97099999999999997</v>
          </cell>
          <cell r="AP41">
            <v>0.96</v>
          </cell>
          <cell r="AR41">
            <v>909</v>
          </cell>
          <cell r="AS41">
            <v>483</v>
          </cell>
          <cell r="AT41">
            <v>1546</v>
          </cell>
          <cell r="AU41">
            <v>3937</v>
          </cell>
          <cell r="AV41">
            <v>1362</v>
          </cell>
          <cell r="AW41">
            <v>591</v>
          </cell>
          <cell r="AX41">
            <v>2132</v>
          </cell>
          <cell r="AY41">
            <v>4208</v>
          </cell>
          <cell r="AZ41">
            <v>1331</v>
          </cell>
          <cell r="BA41">
            <v>554</v>
          </cell>
          <cell r="BB41">
            <v>2348</v>
          </cell>
          <cell r="BC41">
            <v>4235</v>
          </cell>
          <cell r="BH41">
            <v>0.35399999999999998</v>
          </cell>
          <cell r="BI41">
            <v>0.46399999999999997</v>
          </cell>
          <cell r="BJ41">
            <v>0.44500000000000001</v>
          </cell>
          <cell r="BL41">
            <v>3776</v>
          </cell>
          <cell r="BM41">
            <v>4118</v>
          </cell>
          <cell r="BN41">
            <v>4259</v>
          </cell>
          <cell r="BO41">
            <v>4607</v>
          </cell>
          <cell r="BP41">
            <v>3869</v>
          </cell>
          <cell r="BQ41">
            <v>4162</v>
          </cell>
          <cell r="BT41">
            <v>0.91700000000000004</v>
          </cell>
          <cell r="BU41">
            <v>0.92400000000000004</v>
          </cell>
          <cell r="BV41">
            <v>0.93</v>
          </cell>
          <cell r="BX41">
            <v>3860</v>
          </cell>
          <cell r="BY41">
            <v>4047</v>
          </cell>
          <cell r="BZ41">
            <v>4002</v>
          </cell>
          <cell r="CA41">
            <v>4175</v>
          </cell>
          <cell r="CB41">
            <v>4169</v>
          </cell>
          <cell r="CC41">
            <v>4326</v>
          </cell>
          <cell r="CF41">
            <v>0.95399999999999996</v>
          </cell>
          <cell r="CG41">
            <v>0.95899999999999996</v>
          </cell>
          <cell r="CH41">
            <v>0.96399999999999997</v>
          </cell>
          <cell r="CJ41">
            <v>3960</v>
          </cell>
          <cell r="CK41">
            <v>4385</v>
          </cell>
          <cell r="CL41">
            <v>3846</v>
          </cell>
          <cell r="CM41">
            <v>4189</v>
          </cell>
          <cell r="CN41">
            <v>3856</v>
          </cell>
          <cell r="CO41">
            <v>4203</v>
          </cell>
          <cell r="CR41">
            <v>0.90300000000000002</v>
          </cell>
          <cell r="CS41">
            <v>0.91800000000000004</v>
          </cell>
          <cell r="CT41">
            <v>0.91700000000000004</v>
          </cell>
          <cell r="CV41">
            <v>2939</v>
          </cell>
          <cell r="CW41">
            <v>3262</v>
          </cell>
          <cell r="CX41">
            <v>3813</v>
          </cell>
          <cell r="CY41">
            <v>3912</v>
          </cell>
          <cell r="CZ41">
            <v>3856</v>
          </cell>
          <cell r="DA41">
            <v>4094</v>
          </cell>
          <cell r="DD41">
            <v>0.90100000000000002</v>
          </cell>
          <cell r="DE41">
            <v>0.97499999999999998</v>
          </cell>
          <cell r="DF41">
            <v>0.94199999999999995</v>
          </cell>
          <cell r="DH41" t="str">
            <v/>
          </cell>
        </row>
        <row r="42">
          <cell r="B42" t="str">
            <v>E08000020</v>
          </cell>
          <cell r="C42" t="str">
            <v>Mark Banks</v>
          </cell>
          <cell r="D42" t="str">
            <v>markbanks@gateshead.gov.uk</v>
          </cell>
          <cell r="E42" t="str">
            <v>Management Information Research Officer (Public Health)</v>
          </cell>
          <cell r="F42" t="str">
            <v>Carole Wood</v>
          </cell>
          <cell r="G42" t="str">
            <v>carolewood@gateshead.gov.uk</v>
          </cell>
          <cell r="H42">
            <v>444</v>
          </cell>
          <cell r="I42">
            <v>461</v>
          </cell>
          <cell r="J42">
            <v>419</v>
          </cell>
          <cell r="L42">
            <v>480</v>
          </cell>
          <cell r="M42">
            <v>55</v>
          </cell>
          <cell r="N42">
            <v>557</v>
          </cell>
          <cell r="O42">
            <v>508</v>
          </cell>
          <cell r="P42">
            <v>30</v>
          </cell>
          <cell r="Q42">
            <v>558</v>
          </cell>
          <cell r="R42">
            <v>472</v>
          </cell>
          <cell r="S42">
            <v>34</v>
          </cell>
          <cell r="T42">
            <v>516</v>
          </cell>
          <cell r="X42">
            <v>0.86199999999999999</v>
          </cell>
          <cell r="Y42">
            <v>9.9000000000000005E-2</v>
          </cell>
          <cell r="Z42">
            <v>0.91</v>
          </cell>
          <cell r="AA42">
            <v>5.3999999999999999E-2</v>
          </cell>
          <cell r="AB42">
            <v>0.91500000000000004</v>
          </cell>
          <cell r="AC42">
            <v>6.6000000000000003E-2</v>
          </cell>
          <cell r="AF42">
            <v>498</v>
          </cell>
          <cell r="AG42">
            <v>526</v>
          </cell>
          <cell r="AH42">
            <v>567</v>
          </cell>
          <cell r="AI42">
            <v>584</v>
          </cell>
          <cell r="AJ42">
            <v>509</v>
          </cell>
          <cell r="AK42">
            <v>520</v>
          </cell>
          <cell r="AN42">
            <v>0.94699999999999995</v>
          </cell>
          <cell r="AO42">
            <v>0.97099999999999997</v>
          </cell>
          <cell r="AP42">
            <v>0.97899999999999998</v>
          </cell>
          <cell r="AR42">
            <v>147</v>
          </cell>
          <cell r="AS42">
            <v>51</v>
          </cell>
          <cell r="AT42">
            <v>300</v>
          </cell>
          <cell r="AU42">
            <v>526</v>
          </cell>
          <cell r="AV42">
            <v>164</v>
          </cell>
          <cell r="AW42">
            <v>45</v>
          </cell>
          <cell r="AX42">
            <v>346</v>
          </cell>
          <cell r="AY42">
            <v>584</v>
          </cell>
          <cell r="AZ42">
            <v>146</v>
          </cell>
          <cell r="BA42">
            <v>39</v>
          </cell>
          <cell r="BB42">
            <v>310</v>
          </cell>
          <cell r="BC42">
            <v>520</v>
          </cell>
          <cell r="BH42">
            <v>0.376</v>
          </cell>
          <cell r="BI42">
            <v>0.35799999999999998</v>
          </cell>
          <cell r="BJ42">
            <v>0.35600000000000004</v>
          </cell>
          <cell r="BL42">
            <v>460</v>
          </cell>
          <cell r="BM42">
            <v>529</v>
          </cell>
          <cell r="BN42">
            <v>537</v>
          </cell>
          <cell r="BO42">
            <v>579</v>
          </cell>
          <cell r="BP42">
            <v>559</v>
          </cell>
          <cell r="BQ42">
            <v>593</v>
          </cell>
          <cell r="BT42">
            <v>0.87</v>
          </cell>
          <cell r="BU42">
            <v>0.92700000000000005</v>
          </cell>
          <cell r="BV42">
            <v>0.94299999999999995</v>
          </cell>
          <cell r="BX42">
            <v>458</v>
          </cell>
          <cell r="BY42">
            <v>484</v>
          </cell>
          <cell r="BZ42">
            <v>503</v>
          </cell>
          <cell r="CA42">
            <v>529</v>
          </cell>
          <cell r="CB42">
            <v>561</v>
          </cell>
          <cell r="CC42">
            <v>579</v>
          </cell>
          <cell r="CF42">
            <v>0.94599999999999995</v>
          </cell>
          <cell r="CG42">
            <v>0.95099999999999996</v>
          </cell>
          <cell r="CH42">
            <v>0.96899999999999997</v>
          </cell>
          <cell r="CJ42">
            <v>522</v>
          </cell>
          <cell r="CK42">
            <v>560</v>
          </cell>
          <cell r="CL42">
            <v>499</v>
          </cell>
          <cell r="CM42">
            <v>529</v>
          </cell>
          <cell r="CN42">
            <v>457</v>
          </cell>
          <cell r="CO42">
            <v>483</v>
          </cell>
          <cell r="CR42">
            <v>0.93200000000000005</v>
          </cell>
          <cell r="CS42">
            <v>0.94299999999999995</v>
          </cell>
          <cell r="CT42">
            <v>0.94599999999999995</v>
          </cell>
          <cell r="CV42">
            <v>522</v>
          </cell>
          <cell r="CW42">
            <v>560</v>
          </cell>
          <cell r="CX42">
            <v>499</v>
          </cell>
          <cell r="CY42">
            <v>529</v>
          </cell>
          <cell r="CZ42">
            <v>457</v>
          </cell>
          <cell r="DA42">
            <v>483</v>
          </cell>
          <cell r="DD42">
            <v>0.93200000000000005</v>
          </cell>
          <cell r="DE42">
            <v>0.94299999999999995</v>
          </cell>
          <cell r="DF42">
            <v>0.94599999999999995</v>
          </cell>
          <cell r="DH42" t="str">
            <v/>
          </cell>
        </row>
        <row r="43">
          <cell r="B43" t="str">
            <v>E10000013</v>
          </cell>
          <cell r="C43" t="str">
            <v>Sarah Pettifer</v>
          </cell>
          <cell r="D43" t="str">
            <v>sarah.pettifer@gloucestershire.gov.uk</v>
          </cell>
          <cell r="E43" t="str">
            <v>Commissioning Officer (Public Health)</v>
          </cell>
          <cell r="F43" t="str">
            <v>Sarah Scott</v>
          </cell>
          <cell r="G43" t="str">
            <v>Sarah.L.Scott@gloucestershire.gov.uk</v>
          </cell>
          <cell r="H43">
            <v>295</v>
          </cell>
          <cell r="I43">
            <v>339</v>
          </cell>
          <cell r="J43">
            <v>353</v>
          </cell>
          <cell r="L43">
            <v>1242</v>
          </cell>
          <cell r="M43">
            <v>354</v>
          </cell>
          <cell r="N43">
            <v>1635</v>
          </cell>
          <cell r="O43">
            <v>1279</v>
          </cell>
          <cell r="P43">
            <v>347</v>
          </cell>
          <cell r="Q43">
            <v>1699</v>
          </cell>
          <cell r="R43">
            <v>1331</v>
          </cell>
          <cell r="S43">
            <v>313</v>
          </cell>
          <cell r="T43">
            <v>1718</v>
          </cell>
          <cell r="X43">
            <v>0.76</v>
          </cell>
          <cell r="Y43">
            <v>0.217</v>
          </cell>
          <cell r="Z43">
            <v>0.753</v>
          </cell>
          <cell r="AA43">
            <v>0.20399999999999999</v>
          </cell>
          <cell r="AB43">
            <v>0.77500000000000002</v>
          </cell>
          <cell r="AC43">
            <v>0.182</v>
          </cell>
          <cell r="AF43">
            <v>1707</v>
          </cell>
          <cell r="AG43">
            <v>1814</v>
          </cell>
          <cell r="AH43">
            <v>1644</v>
          </cell>
          <cell r="AI43">
            <v>1851</v>
          </cell>
          <cell r="AJ43">
            <v>1851</v>
          </cell>
          <cell r="AK43">
            <v>1957</v>
          </cell>
          <cell r="AN43">
            <v>0.94099999999999995</v>
          </cell>
          <cell r="AO43">
            <v>0.88800000000000001</v>
          </cell>
          <cell r="AP43">
            <v>0.94599999999999995</v>
          </cell>
          <cell r="AR43">
            <v>692</v>
          </cell>
          <cell r="AS43">
            <v>198</v>
          </cell>
          <cell r="AT43">
            <v>797</v>
          </cell>
          <cell r="AU43">
            <v>1814</v>
          </cell>
          <cell r="AV43">
            <v>662</v>
          </cell>
          <cell r="AW43">
            <v>229</v>
          </cell>
          <cell r="AX43">
            <v>796</v>
          </cell>
          <cell r="AY43">
            <v>1851</v>
          </cell>
          <cell r="AZ43">
            <v>750</v>
          </cell>
          <cell r="BA43">
            <v>244</v>
          </cell>
          <cell r="BB43">
            <v>883</v>
          </cell>
          <cell r="BC43">
            <v>1957</v>
          </cell>
          <cell r="BH43">
            <v>0.49099999999999999</v>
          </cell>
          <cell r="BI43">
            <v>0.48100000000000004</v>
          </cell>
          <cell r="BJ43">
            <v>0.50800000000000001</v>
          </cell>
          <cell r="BL43">
            <v>932</v>
          </cell>
          <cell r="BM43">
            <v>1590</v>
          </cell>
          <cell r="BN43">
            <v>931</v>
          </cell>
          <cell r="BO43">
            <v>1586</v>
          </cell>
          <cell r="BP43">
            <v>334</v>
          </cell>
          <cell r="BQ43">
            <v>1434</v>
          </cell>
          <cell r="BT43">
            <v>0.58599999999999997</v>
          </cell>
          <cell r="BU43">
            <v>0.58699999999999997</v>
          </cell>
          <cell r="BV43">
            <v>0.23300000000000001</v>
          </cell>
          <cell r="BX43">
            <v>1265</v>
          </cell>
          <cell r="BY43">
            <v>1528</v>
          </cell>
          <cell r="BZ43">
            <v>1247</v>
          </cell>
          <cell r="CA43">
            <v>1564</v>
          </cell>
          <cell r="CB43">
            <v>1370</v>
          </cell>
          <cell r="CC43">
            <v>1621</v>
          </cell>
          <cell r="CF43">
            <v>0.82799999999999996</v>
          </cell>
          <cell r="CG43">
            <v>0.79700000000000004</v>
          </cell>
          <cell r="CH43">
            <v>0.84499999999999997</v>
          </cell>
          <cell r="CJ43">
            <v>1249</v>
          </cell>
          <cell r="CK43">
            <v>1606</v>
          </cell>
          <cell r="CL43">
            <v>1244</v>
          </cell>
          <cell r="CM43">
            <v>1596</v>
          </cell>
          <cell r="CN43">
            <v>1330</v>
          </cell>
          <cell r="CO43">
            <v>1939</v>
          </cell>
          <cell r="CR43">
            <v>0.77800000000000002</v>
          </cell>
          <cell r="CS43">
            <v>0.77900000000000003</v>
          </cell>
          <cell r="CT43">
            <v>0.68600000000000005</v>
          </cell>
          <cell r="CV43">
            <v>594</v>
          </cell>
          <cell r="CW43">
            <v>1268</v>
          </cell>
          <cell r="CX43">
            <v>1244</v>
          </cell>
          <cell r="CY43">
            <v>1595</v>
          </cell>
          <cell r="CZ43">
            <v>1330</v>
          </cell>
          <cell r="DA43">
            <v>1330</v>
          </cell>
          <cell r="DD43">
            <v>0.46800000000000003</v>
          </cell>
          <cell r="DE43">
            <v>0.78</v>
          </cell>
          <cell r="DF43">
            <v>1</v>
          </cell>
          <cell r="DH43" t="str">
            <v>IND C6ii -  the figures are significantly different for this indicator between Q1 and Q2 as our providers used an ASQ read code which didn't pull through an accurate picture for Q1 and this has been corrected for Q2.  IND C4 - the number of children turning 12 months in the quarter receiving a review by age 12 months is lower than Q1 and Q2. This has been verified with the service, and reflected in the figures for receiving a review by age 15 months.</v>
          </cell>
        </row>
        <row r="44">
          <cell r="B44" t="str">
            <v>E09000011</v>
          </cell>
          <cell r="C44" t="str">
            <v>David Pinson</v>
          </cell>
          <cell r="D44" t="str">
            <v>David.Pinson@royalgreenwich.gov.uk</v>
          </cell>
          <cell r="E44" t="str">
            <v>Health Improvement Principal</v>
          </cell>
          <cell r="F44" t="str">
            <v>Steve Whiteman</v>
          </cell>
          <cell r="G44" t="str">
            <v>Steve.Whiteman@royalgreenwich.gov.uk</v>
          </cell>
          <cell r="H44">
            <v>5</v>
          </cell>
          <cell r="I44">
            <v>21</v>
          </cell>
          <cell r="J44">
            <v>69</v>
          </cell>
          <cell r="L44">
            <v>872</v>
          </cell>
          <cell r="M44">
            <v>101</v>
          </cell>
          <cell r="N44">
            <v>983</v>
          </cell>
          <cell r="O44">
            <v>897</v>
          </cell>
          <cell r="P44">
            <v>81</v>
          </cell>
          <cell r="Q44">
            <v>988</v>
          </cell>
          <cell r="R44">
            <v>979</v>
          </cell>
          <cell r="S44">
            <v>57</v>
          </cell>
          <cell r="T44">
            <v>1040</v>
          </cell>
          <cell r="X44">
            <v>0.88700000000000001</v>
          </cell>
          <cell r="Y44">
            <v>0.10299999999999999</v>
          </cell>
          <cell r="Z44">
            <v>0.90800000000000003</v>
          </cell>
          <cell r="AA44">
            <v>8.2000000000000003E-2</v>
          </cell>
          <cell r="AB44">
            <v>0.94099999999999995</v>
          </cell>
          <cell r="AC44">
            <v>5.5E-2</v>
          </cell>
          <cell r="AF44">
            <v>154</v>
          </cell>
          <cell r="AG44">
            <v>1071</v>
          </cell>
          <cell r="AH44">
            <v>171</v>
          </cell>
          <cell r="AI44">
            <v>1096</v>
          </cell>
          <cell r="AJ44">
            <v>178</v>
          </cell>
          <cell r="AK44">
            <v>1147</v>
          </cell>
          <cell r="AN44">
            <v>0.14399999999999999</v>
          </cell>
          <cell r="AO44">
            <v>0.156</v>
          </cell>
          <cell r="AP44">
            <v>0.155</v>
          </cell>
          <cell r="AR44">
            <v>243</v>
          </cell>
          <cell r="AS44">
            <v>99</v>
          </cell>
          <cell r="AT44">
            <v>133</v>
          </cell>
          <cell r="AU44">
            <v>1071</v>
          </cell>
          <cell r="AV44">
            <v>219</v>
          </cell>
          <cell r="AW44">
            <v>156</v>
          </cell>
          <cell r="AX44">
            <v>145</v>
          </cell>
          <cell r="AY44">
            <v>1096</v>
          </cell>
          <cell r="AZ44">
            <v>217</v>
          </cell>
          <cell r="BA44">
            <v>133</v>
          </cell>
          <cell r="BB44">
            <v>149</v>
          </cell>
          <cell r="BC44">
            <v>1147</v>
          </cell>
          <cell r="BH44">
            <v>0.31900000000000001</v>
          </cell>
          <cell r="BI44">
            <v>0.34200000000000003</v>
          </cell>
          <cell r="BJ44">
            <v>0.30499999999999999</v>
          </cell>
          <cell r="BL44">
            <v>462</v>
          </cell>
          <cell r="BM44">
            <v>977</v>
          </cell>
          <cell r="BN44">
            <v>668</v>
          </cell>
          <cell r="BO44">
            <v>1118</v>
          </cell>
          <cell r="BP44">
            <v>532</v>
          </cell>
          <cell r="BQ44">
            <v>1048</v>
          </cell>
          <cell r="BT44">
            <v>0.47299999999999998</v>
          </cell>
          <cell r="BU44">
            <v>0.59699999999999998</v>
          </cell>
          <cell r="BV44">
            <v>0.50800000000000001</v>
          </cell>
          <cell r="BX44">
            <v>848</v>
          </cell>
          <cell r="BY44">
            <v>1123</v>
          </cell>
          <cell r="BZ44">
            <v>894</v>
          </cell>
          <cell r="CA44">
            <v>1038</v>
          </cell>
          <cell r="CB44">
            <v>986</v>
          </cell>
          <cell r="CC44">
            <v>1163</v>
          </cell>
          <cell r="CF44">
            <v>0.755</v>
          </cell>
          <cell r="CG44">
            <v>0.86099999999999999</v>
          </cell>
          <cell r="CH44">
            <v>0.84799999999999998</v>
          </cell>
          <cell r="CJ44">
            <v>712</v>
          </cell>
          <cell r="CK44">
            <v>1133</v>
          </cell>
          <cell r="CL44">
            <v>640</v>
          </cell>
          <cell r="CM44">
            <v>1019</v>
          </cell>
          <cell r="CN44">
            <v>657</v>
          </cell>
          <cell r="CO44">
            <v>1096</v>
          </cell>
          <cell r="CR44">
            <v>0.628</v>
          </cell>
          <cell r="CS44">
            <v>0.628</v>
          </cell>
          <cell r="CT44">
            <v>0.59899999999999998</v>
          </cell>
          <cell r="CV44" t="str">
            <v>DK</v>
          </cell>
          <cell r="CW44" t="str">
            <v>DK</v>
          </cell>
          <cell r="CX44" t="str">
            <v>DK</v>
          </cell>
          <cell r="CY44" t="str">
            <v>DK</v>
          </cell>
          <cell r="CZ44" t="str">
            <v>DK</v>
          </cell>
          <cell r="DA44" t="str">
            <v>DK</v>
          </cell>
          <cell r="DD44" t="str">
            <v>NA</v>
          </cell>
          <cell r="DE44" t="str">
            <v>NA</v>
          </cell>
          <cell r="DF44" t="str">
            <v>NA</v>
          </cell>
          <cell r="DH44" t="str">
            <v>0-5 provider has reported ASQ 3 information not in current NHSE script. They are working on developing a report against this.</v>
          </cell>
        </row>
        <row r="45">
          <cell r="B45" t="str">
            <v>E09000012</v>
          </cell>
          <cell r="C45" t="str">
            <v>Lucy Wilson</v>
          </cell>
          <cell r="D45" t="str">
            <v>lucy.wilson@hackney.gov.uk</v>
          </cell>
          <cell r="E45" t="str">
            <v>Public Health Intelligence Officer</v>
          </cell>
          <cell r="F45" t="str">
            <v>Dr Penny Bevan</v>
          </cell>
          <cell r="G45" t="str">
            <v>penny.bevan@hackney.gov.uk</v>
          </cell>
          <cell r="H45">
            <v>300</v>
          </cell>
          <cell r="I45">
            <v>320</v>
          </cell>
          <cell r="J45">
            <v>495</v>
          </cell>
          <cell r="L45">
            <v>946</v>
          </cell>
          <cell r="M45">
            <v>37</v>
          </cell>
          <cell r="N45">
            <v>994</v>
          </cell>
          <cell r="O45">
            <v>994</v>
          </cell>
          <cell r="P45">
            <v>57</v>
          </cell>
          <cell r="Q45">
            <v>1069</v>
          </cell>
          <cell r="R45">
            <v>1044</v>
          </cell>
          <cell r="S45">
            <v>45</v>
          </cell>
          <cell r="T45">
            <v>1097</v>
          </cell>
          <cell r="X45">
            <v>0.95199999999999996</v>
          </cell>
          <cell r="Y45">
            <v>3.6999999999999998E-2</v>
          </cell>
          <cell r="Z45">
            <v>0.93</v>
          </cell>
          <cell r="AA45">
            <v>5.2999999999999999E-2</v>
          </cell>
          <cell r="AB45">
            <v>0.95199999999999996</v>
          </cell>
          <cell r="AC45">
            <v>4.1000000000000002E-2</v>
          </cell>
          <cell r="AF45">
            <v>571</v>
          </cell>
          <cell r="AG45">
            <v>1016</v>
          </cell>
          <cell r="AH45">
            <v>544</v>
          </cell>
          <cell r="AI45">
            <v>1107</v>
          </cell>
          <cell r="AJ45">
            <v>484</v>
          </cell>
          <cell r="AK45">
            <v>1070</v>
          </cell>
          <cell r="AN45">
            <v>0.56200000000000006</v>
          </cell>
          <cell r="AO45">
            <v>0.49099999999999999</v>
          </cell>
          <cell r="AP45">
            <v>0.45200000000000001</v>
          </cell>
          <cell r="AR45">
            <v>395</v>
          </cell>
          <cell r="AS45">
            <v>237</v>
          </cell>
          <cell r="AT45">
            <v>137</v>
          </cell>
          <cell r="AU45">
            <v>1016</v>
          </cell>
          <cell r="AV45">
            <v>404</v>
          </cell>
          <cell r="AW45">
            <v>245</v>
          </cell>
          <cell r="AX45">
            <v>128</v>
          </cell>
          <cell r="AY45">
            <v>1107</v>
          </cell>
          <cell r="AZ45">
            <v>317</v>
          </cell>
          <cell r="BA45">
            <v>197</v>
          </cell>
          <cell r="BB45">
            <v>125</v>
          </cell>
          <cell r="BC45">
            <v>1070</v>
          </cell>
          <cell r="BH45">
            <v>0.622</v>
          </cell>
          <cell r="BI45">
            <v>0.58599999999999997</v>
          </cell>
          <cell r="BJ45">
            <v>0.48</v>
          </cell>
          <cell r="BL45">
            <v>876</v>
          </cell>
          <cell r="BM45">
            <v>1026</v>
          </cell>
          <cell r="BN45">
            <v>956</v>
          </cell>
          <cell r="BO45">
            <v>1091</v>
          </cell>
          <cell r="BP45">
            <v>948</v>
          </cell>
          <cell r="BQ45">
            <v>1019</v>
          </cell>
          <cell r="BT45">
            <v>0.85399999999999998</v>
          </cell>
          <cell r="BU45">
            <v>0.876</v>
          </cell>
          <cell r="BV45">
            <v>0.93</v>
          </cell>
          <cell r="BX45">
            <v>878</v>
          </cell>
          <cell r="BY45">
            <v>973</v>
          </cell>
          <cell r="BZ45">
            <v>900</v>
          </cell>
          <cell r="CA45">
            <v>1032</v>
          </cell>
          <cell r="CB45">
            <v>1007</v>
          </cell>
          <cell r="CC45">
            <v>1097</v>
          </cell>
          <cell r="CF45">
            <v>0.90200000000000002</v>
          </cell>
          <cell r="CG45">
            <v>0.872</v>
          </cell>
          <cell r="CH45">
            <v>0.91800000000000004</v>
          </cell>
          <cell r="CJ45">
            <v>804</v>
          </cell>
          <cell r="CK45">
            <v>1061</v>
          </cell>
          <cell r="CL45">
            <v>822</v>
          </cell>
          <cell r="CM45">
            <v>969</v>
          </cell>
          <cell r="CN45">
            <v>852</v>
          </cell>
          <cell r="CO45">
            <v>952</v>
          </cell>
          <cell r="CR45">
            <v>0.75800000000000001</v>
          </cell>
          <cell r="CS45">
            <v>0.84799999999999998</v>
          </cell>
          <cell r="CT45">
            <v>0.89500000000000002</v>
          </cell>
          <cell r="CV45" t="str">
            <v>DK</v>
          </cell>
          <cell r="CW45" t="str">
            <v>DK</v>
          </cell>
          <cell r="CX45" t="str">
            <v>DK</v>
          </cell>
          <cell r="CY45" t="str">
            <v>DK</v>
          </cell>
          <cell r="CZ45" t="str">
            <v>DK</v>
          </cell>
          <cell r="DA45" t="str">
            <v>DK</v>
          </cell>
          <cell r="DD45" t="str">
            <v>NA</v>
          </cell>
          <cell r="DE45" t="str">
            <v>NA</v>
          </cell>
          <cell r="DF45" t="str">
            <v>NA</v>
          </cell>
          <cell r="DH45" t="str">
            <v>Data covers The City of London and The London Borough of Hackney Previously submitted data for Q1 and Q2 have been updated from data available in Q3.</v>
          </cell>
        </row>
        <row r="46">
          <cell r="B46" t="str">
            <v>E06000006</v>
          </cell>
          <cell r="C46" t="str">
            <v>Katherine Woodcock</v>
          </cell>
          <cell r="D46" t="str">
            <v>katherine.woodcock@halton.gov.uk</v>
          </cell>
          <cell r="E46" t="str">
            <v>Public Health Intelligence Manager</v>
          </cell>
          <cell r="F46" t="str">
            <v>Eileen O'Meara</v>
          </cell>
          <cell r="G46" t="str">
            <v>eileen.omeara@halton.gov.uk</v>
          </cell>
          <cell r="H46">
            <v>111</v>
          </cell>
          <cell r="I46">
            <v>171</v>
          </cell>
          <cell r="J46">
            <v>176</v>
          </cell>
          <cell r="L46">
            <v>311</v>
          </cell>
          <cell r="M46">
            <v>135</v>
          </cell>
          <cell r="N46">
            <v>446</v>
          </cell>
          <cell r="O46">
            <v>360</v>
          </cell>
          <cell r="P46">
            <v>30</v>
          </cell>
          <cell r="Q46">
            <v>390</v>
          </cell>
          <cell r="R46">
            <v>298</v>
          </cell>
          <cell r="S46">
            <v>47</v>
          </cell>
          <cell r="T46">
            <v>345</v>
          </cell>
          <cell r="X46">
            <v>0.69699999999999995</v>
          </cell>
          <cell r="Y46">
            <v>0.30299999999999999</v>
          </cell>
          <cell r="Z46">
            <v>0.92300000000000004</v>
          </cell>
          <cell r="AA46">
            <v>7.6999999999999999E-2</v>
          </cell>
          <cell r="AB46">
            <v>0.86399999999999999</v>
          </cell>
          <cell r="AC46">
            <v>0.13600000000000001</v>
          </cell>
          <cell r="AF46">
            <v>266</v>
          </cell>
          <cell r="AG46">
            <v>326</v>
          </cell>
          <cell r="AH46">
            <v>228</v>
          </cell>
          <cell r="AI46">
            <v>388</v>
          </cell>
          <cell r="AJ46">
            <v>299</v>
          </cell>
          <cell r="AK46">
            <v>399</v>
          </cell>
          <cell r="AN46">
            <v>0.81599999999999995</v>
          </cell>
          <cell r="AO46">
            <v>0.58799999999999997</v>
          </cell>
          <cell r="AP46">
            <v>0.749</v>
          </cell>
          <cell r="AR46">
            <v>53</v>
          </cell>
          <cell r="AS46">
            <v>13</v>
          </cell>
          <cell r="AT46">
            <v>248</v>
          </cell>
          <cell r="AU46">
            <v>326</v>
          </cell>
          <cell r="AV46">
            <v>51</v>
          </cell>
          <cell r="AW46">
            <v>25</v>
          </cell>
          <cell r="AX46">
            <v>283</v>
          </cell>
          <cell r="AY46">
            <v>388</v>
          </cell>
          <cell r="AZ46">
            <v>70</v>
          </cell>
          <cell r="BA46">
            <v>23</v>
          </cell>
          <cell r="BB46">
            <v>306</v>
          </cell>
          <cell r="BC46">
            <v>399</v>
          </cell>
          <cell r="BH46">
            <v>0.20199999999999999</v>
          </cell>
          <cell r="BI46">
            <v>0.19600000000000001</v>
          </cell>
          <cell r="BJ46">
            <v>0.23300000000000001</v>
          </cell>
          <cell r="BL46">
            <v>298</v>
          </cell>
          <cell r="BM46">
            <v>369</v>
          </cell>
          <cell r="BN46">
            <v>325</v>
          </cell>
          <cell r="BO46">
            <v>401</v>
          </cell>
          <cell r="BP46">
            <v>346</v>
          </cell>
          <cell r="BQ46">
            <v>403</v>
          </cell>
          <cell r="BT46">
            <v>0.80800000000000005</v>
          </cell>
          <cell r="BU46">
            <v>0.81</v>
          </cell>
          <cell r="BV46">
            <v>0.85899999999999999</v>
          </cell>
          <cell r="BX46">
            <v>300</v>
          </cell>
          <cell r="BY46">
            <v>352</v>
          </cell>
          <cell r="BZ46">
            <v>331</v>
          </cell>
          <cell r="CA46">
            <v>361</v>
          </cell>
          <cell r="CB46">
            <v>365</v>
          </cell>
          <cell r="CC46">
            <v>408</v>
          </cell>
          <cell r="CF46">
            <v>0.85199999999999998</v>
          </cell>
          <cell r="CG46">
            <v>0.91700000000000004</v>
          </cell>
          <cell r="CH46">
            <v>0.89500000000000002</v>
          </cell>
          <cell r="CJ46">
            <v>353</v>
          </cell>
          <cell r="CK46">
            <v>398</v>
          </cell>
          <cell r="CL46">
            <v>341</v>
          </cell>
          <cell r="CM46">
            <v>394</v>
          </cell>
          <cell r="CN46">
            <v>321</v>
          </cell>
          <cell r="CO46">
            <v>371</v>
          </cell>
          <cell r="CR46">
            <v>0.88700000000000001</v>
          </cell>
          <cell r="CS46">
            <v>0.86499999999999999</v>
          </cell>
          <cell r="CT46">
            <v>0.86499999999999999</v>
          </cell>
          <cell r="CV46" t="str">
            <v>DK</v>
          </cell>
          <cell r="CW46" t="str">
            <v>DK</v>
          </cell>
          <cell r="CX46">
            <v>251</v>
          </cell>
          <cell r="CY46">
            <v>341</v>
          </cell>
          <cell r="CZ46">
            <v>301</v>
          </cell>
          <cell r="DA46">
            <v>321</v>
          </cell>
          <cell r="DD46" t="str">
            <v>NA</v>
          </cell>
          <cell r="DE46">
            <v>0.73599999999999999</v>
          </cell>
          <cell r="DF46">
            <v>0.93799999999999994</v>
          </cell>
          <cell r="DH46" t="str">
            <v/>
          </cell>
        </row>
        <row r="47">
          <cell r="B47" t="str">
            <v>E09000013</v>
          </cell>
          <cell r="C47" t="str">
            <v>Gayan Perera</v>
          </cell>
          <cell r="D47" t="str">
            <v>gperera@westminster.gov.uk</v>
          </cell>
          <cell r="E47" t="str">
            <v>Senior Analyst</v>
          </cell>
          <cell r="F47" t="str">
            <v>Eva Hrobonova</v>
          </cell>
          <cell r="G47" t="str">
            <v>ehrobonova@westminster.gov.uk</v>
          </cell>
          <cell r="H47">
            <v>0</v>
          </cell>
          <cell r="I47">
            <v>241</v>
          </cell>
          <cell r="J47">
            <v>39</v>
          </cell>
          <cell r="L47">
            <v>537</v>
          </cell>
          <cell r="M47">
            <v>34</v>
          </cell>
          <cell r="N47">
            <v>571</v>
          </cell>
          <cell r="O47">
            <v>303</v>
          </cell>
          <cell r="P47">
            <v>59</v>
          </cell>
          <cell r="Q47">
            <v>535</v>
          </cell>
          <cell r="R47">
            <v>581</v>
          </cell>
          <cell r="S47">
            <v>4</v>
          </cell>
          <cell r="T47">
            <v>585</v>
          </cell>
          <cell r="X47">
            <v>0.94</v>
          </cell>
          <cell r="Y47">
            <v>0.06</v>
          </cell>
          <cell r="Z47">
            <v>0.56599999999999995</v>
          </cell>
          <cell r="AA47">
            <v>0.11</v>
          </cell>
          <cell r="AB47">
            <v>0.99299999999999999</v>
          </cell>
          <cell r="AC47">
            <v>7.0000000000000001E-3</v>
          </cell>
          <cell r="AF47">
            <v>430</v>
          </cell>
          <cell r="AG47">
            <v>535</v>
          </cell>
          <cell r="AH47">
            <v>236</v>
          </cell>
          <cell r="AI47">
            <v>610</v>
          </cell>
          <cell r="AJ47">
            <v>231</v>
          </cell>
          <cell r="AK47">
            <v>529</v>
          </cell>
          <cell r="AN47">
            <v>0.80400000000000005</v>
          </cell>
          <cell r="AO47">
            <v>0.38700000000000001</v>
          </cell>
          <cell r="AP47">
            <v>0.437</v>
          </cell>
          <cell r="AR47">
            <v>203</v>
          </cell>
          <cell r="AS47">
            <v>130</v>
          </cell>
          <cell r="AT47">
            <v>97</v>
          </cell>
          <cell r="AU47">
            <v>535</v>
          </cell>
          <cell r="AV47">
            <v>148</v>
          </cell>
          <cell r="AW47">
            <v>76</v>
          </cell>
          <cell r="AX47">
            <v>53</v>
          </cell>
          <cell r="AY47">
            <v>610</v>
          </cell>
          <cell r="AZ47">
            <v>64</v>
          </cell>
          <cell r="BA47">
            <v>50</v>
          </cell>
          <cell r="BB47">
            <v>28</v>
          </cell>
          <cell r="BC47">
            <v>529</v>
          </cell>
          <cell r="BH47">
            <v>0.622</v>
          </cell>
          <cell r="BI47">
            <v>0.36700000000000005</v>
          </cell>
          <cell r="BJ47">
            <v>0.21600000000000003</v>
          </cell>
          <cell r="BL47">
            <v>408</v>
          </cell>
          <cell r="BM47">
            <v>533</v>
          </cell>
          <cell r="BN47">
            <v>151</v>
          </cell>
          <cell r="BO47">
            <v>593</v>
          </cell>
          <cell r="BP47">
            <v>453</v>
          </cell>
          <cell r="BQ47">
            <v>601</v>
          </cell>
          <cell r="BT47">
            <v>0.76500000000000001</v>
          </cell>
          <cell r="BU47">
            <v>0.255</v>
          </cell>
          <cell r="BV47">
            <v>0.754</v>
          </cell>
          <cell r="BX47">
            <v>0</v>
          </cell>
          <cell r="BY47">
            <v>0</v>
          </cell>
          <cell r="BZ47">
            <v>37</v>
          </cell>
          <cell r="CA47">
            <v>596</v>
          </cell>
          <cell r="CB47">
            <v>467</v>
          </cell>
          <cell r="CC47">
            <v>627</v>
          </cell>
          <cell r="CF47" t="str">
            <v>NaN %</v>
          </cell>
          <cell r="CG47">
            <v>6.2E-2</v>
          </cell>
          <cell r="CH47">
            <v>0.745</v>
          </cell>
          <cell r="CJ47">
            <v>367</v>
          </cell>
          <cell r="CK47">
            <v>529</v>
          </cell>
          <cell r="CL47">
            <v>320</v>
          </cell>
          <cell r="CM47">
            <v>599</v>
          </cell>
          <cell r="CN47">
            <v>449</v>
          </cell>
          <cell r="CO47">
            <v>605</v>
          </cell>
          <cell r="CR47">
            <v>0.69399999999999995</v>
          </cell>
          <cell r="CS47">
            <v>0.53400000000000003</v>
          </cell>
          <cell r="CT47">
            <v>0.74199999999999999</v>
          </cell>
          <cell r="CV47">
            <v>0</v>
          </cell>
          <cell r="CW47">
            <v>0</v>
          </cell>
          <cell r="CX47">
            <v>320</v>
          </cell>
          <cell r="CY47">
            <v>320</v>
          </cell>
          <cell r="CZ47" t="str">
            <v>DK</v>
          </cell>
          <cell r="DA47" t="str">
            <v>DK</v>
          </cell>
          <cell r="DD47" t="str">
            <v>NaN %</v>
          </cell>
          <cell r="DE47">
            <v>1</v>
          </cell>
          <cell r="DF47" t="str">
            <v>NA</v>
          </cell>
          <cell r="DH47" t="str">
            <v>In October 2015, NHS England transferred the commissioning of Public Health Preventative services for children between the ages of 0-5 to local authorities, including the health visiting services (HV).   HV services for the three local authorities of Hammersmith &amp; Fulham, Kensington &amp; Chelsea and Westminster are provided by Central London Community Healthcare Trust (CLCH).  During quarter 1 2015/16, HV performance data was extracted from then the RIO system owned by CLCH.  Since then provider IT system has undergone several changes including transfer of IT system from RIO to ‘SystmOne’.   Thus quarter 2 2015/16, data as submitted was extracted from ‘SystmOne’.   The difference in results for Q1 and Q2 2015/16 data submission is significant.  Population wise, CLCH experienced similar workload during Q1 and Q2 and there has been no change in services provision.  The provider reports that teams on the ground report no significant changes in practice, staffing or workload between Q1 and Q2.  We therefore conclude that the marked variance in performance between these two quarters is largely due to ‘SystmOne’ coding issues identified during implementation, causing provider services not being able to extract information accurately.  CLCH have assured commissioners that significant human resource has been devoted to sorting this issue out and that this will carry on until the coding scripts are refined to reflect the true status of performance of the HV service.  PH commissioners and PH intelligence are working together with the provider to speed up the process and will endeavour to refine data for Q2 retrospectively as the true picture emerges.</v>
          </cell>
        </row>
        <row r="48">
          <cell r="B48" t="str">
            <v>E10000014</v>
          </cell>
          <cell r="C48" t="str">
            <v>Mr Karol Abramczuk</v>
          </cell>
          <cell r="D48" t="str">
            <v>karol.abramczuk@hants.gov.uk</v>
          </cell>
          <cell r="E48" t="str">
            <v>Public Health Intelligence Specialist</v>
          </cell>
          <cell r="F48" t="str">
            <v>Dr Sally Bacon</v>
          </cell>
          <cell r="G48" t="str">
            <v>sally.bacon@hants.gov.uk</v>
          </cell>
          <cell r="H48">
            <v>2900</v>
          </cell>
          <cell r="I48">
            <v>2972</v>
          </cell>
          <cell r="J48">
            <v>2831</v>
          </cell>
          <cell r="L48">
            <v>2884</v>
          </cell>
          <cell r="M48">
            <v>447</v>
          </cell>
          <cell r="N48">
            <v>3333</v>
          </cell>
          <cell r="O48">
            <v>3130</v>
          </cell>
          <cell r="P48">
            <v>342</v>
          </cell>
          <cell r="Q48">
            <v>3513</v>
          </cell>
          <cell r="R48">
            <v>3267</v>
          </cell>
          <cell r="S48">
            <v>393</v>
          </cell>
          <cell r="T48">
            <v>3722</v>
          </cell>
          <cell r="X48">
            <v>0.86499999999999999</v>
          </cell>
          <cell r="Y48">
            <v>0.13400000000000001</v>
          </cell>
          <cell r="Z48">
            <v>0.89100000000000001</v>
          </cell>
          <cell r="AA48">
            <v>9.7000000000000003E-2</v>
          </cell>
          <cell r="AB48">
            <v>0.878</v>
          </cell>
          <cell r="AC48">
            <v>0.106</v>
          </cell>
          <cell r="AF48">
            <v>3471</v>
          </cell>
          <cell r="AG48">
            <v>4129</v>
          </cell>
          <cell r="AH48">
            <v>3073</v>
          </cell>
          <cell r="AI48">
            <v>3553</v>
          </cell>
          <cell r="AJ48">
            <v>3199</v>
          </cell>
          <cell r="AK48">
            <v>3695</v>
          </cell>
          <cell r="AN48">
            <v>0.84099999999999997</v>
          </cell>
          <cell r="AO48">
            <v>0.86499999999999999</v>
          </cell>
          <cell r="AP48">
            <v>0.86599999999999999</v>
          </cell>
          <cell r="AR48">
            <v>1352</v>
          </cell>
          <cell r="AS48">
            <v>517</v>
          </cell>
          <cell r="AT48">
            <v>1918</v>
          </cell>
          <cell r="AU48">
            <v>4129</v>
          </cell>
          <cell r="AV48">
            <v>1082</v>
          </cell>
          <cell r="AW48">
            <v>437</v>
          </cell>
          <cell r="AX48">
            <v>1421</v>
          </cell>
          <cell r="AY48">
            <v>3553</v>
          </cell>
          <cell r="AZ48">
            <v>1047</v>
          </cell>
          <cell r="BA48">
            <v>388</v>
          </cell>
          <cell r="BB48">
            <v>1338</v>
          </cell>
          <cell r="BC48">
            <v>3695</v>
          </cell>
          <cell r="BH48">
            <v>0.45299999999999996</v>
          </cell>
          <cell r="BI48">
            <v>0.42799999999999999</v>
          </cell>
          <cell r="BJ48">
            <v>0.38799999999999996</v>
          </cell>
          <cell r="BL48">
            <v>2948</v>
          </cell>
          <cell r="BM48">
            <v>3493</v>
          </cell>
          <cell r="BN48">
            <v>3295</v>
          </cell>
          <cell r="BO48">
            <v>3790</v>
          </cell>
          <cell r="BP48">
            <v>3040</v>
          </cell>
          <cell r="BQ48">
            <v>3524</v>
          </cell>
          <cell r="BT48">
            <v>0.84399999999999997</v>
          </cell>
          <cell r="BU48">
            <v>0.86899999999999999</v>
          </cell>
          <cell r="BV48">
            <v>0.86299999999999999</v>
          </cell>
          <cell r="BX48">
            <v>3102</v>
          </cell>
          <cell r="BY48">
            <v>3370</v>
          </cell>
          <cell r="BZ48">
            <v>3361</v>
          </cell>
          <cell r="CA48">
            <v>3609</v>
          </cell>
          <cell r="CB48">
            <v>3564</v>
          </cell>
          <cell r="CC48">
            <v>3890</v>
          </cell>
          <cell r="CF48">
            <v>0.92</v>
          </cell>
          <cell r="CG48">
            <v>0.93100000000000005</v>
          </cell>
          <cell r="CH48">
            <v>0.91600000000000004</v>
          </cell>
          <cell r="CJ48">
            <v>3279</v>
          </cell>
          <cell r="CK48">
            <v>3738</v>
          </cell>
          <cell r="CL48">
            <v>3249</v>
          </cell>
          <cell r="CM48">
            <v>3741</v>
          </cell>
          <cell r="CN48">
            <v>3258</v>
          </cell>
          <cell r="CO48">
            <v>3716</v>
          </cell>
          <cell r="CR48">
            <v>0.877</v>
          </cell>
          <cell r="CS48">
            <v>0.86799999999999999</v>
          </cell>
          <cell r="CT48">
            <v>0.877</v>
          </cell>
          <cell r="CV48">
            <v>3279</v>
          </cell>
          <cell r="CW48">
            <v>3288</v>
          </cell>
          <cell r="CX48">
            <v>3249</v>
          </cell>
          <cell r="CY48">
            <v>3249</v>
          </cell>
          <cell r="CZ48">
            <v>3258</v>
          </cell>
          <cell r="DA48">
            <v>3258</v>
          </cell>
          <cell r="DD48">
            <v>0.997</v>
          </cell>
          <cell r="DE48">
            <v>1</v>
          </cell>
          <cell r="DF48">
            <v>1</v>
          </cell>
          <cell r="DH48" t="str">
            <v/>
          </cell>
        </row>
        <row r="49">
          <cell r="B49" t="str">
            <v>E09000014</v>
          </cell>
          <cell r="C49" t="str">
            <v>Sheena Carr</v>
          </cell>
          <cell r="D49" t="str">
            <v>sheena.carr@haringey.gov.uk</v>
          </cell>
          <cell r="E49" t="str">
            <v>Senior Public Health Commissioner</v>
          </cell>
          <cell r="F49" t="str">
            <v>Jeanelle de Gruchy</v>
          </cell>
          <cell r="G49" t="str">
            <v>jeanelle.degruchy@haringey.gov.uk</v>
          </cell>
          <cell r="H49">
            <v>0</v>
          </cell>
          <cell r="I49">
            <v>1</v>
          </cell>
          <cell r="J49">
            <v>3</v>
          </cell>
          <cell r="L49">
            <v>752</v>
          </cell>
          <cell r="M49">
            <v>233</v>
          </cell>
          <cell r="N49">
            <v>985</v>
          </cell>
          <cell r="O49">
            <v>899</v>
          </cell>
          <cell r="P49">
            <v>107</v>
          </cell>
          <cell r="Q49">
            <v>1032</v>
          </cell>
          <cell r="R49">
            <v>909</v>
          </cell>
          <cell r="S49">
            <v>100</v>
          </cell>
          <cell r="T49">
            <v>1037</v>
          </cell>
          <cell r="X49">
            <v>0.76300000000000001</v>
          </cell>
          <cell r="Y49">
            <v>0.23699999999999999</v>
          </cell>
          <cell r="Z49">
            <v>0.871</v>
          </cell>
          <cell r="AA49">
            <v>0.104</v>
          </cell>
          <cell r="AB49">
            <v>0.877</v>
          </cell>
          <cell r="AC49">
            <v>9.6000000000000002E-2</v>
          </cell>
          <cell r="AF49">
            <v>208</v>
          </cell>
          <cell r="AG49">
            <v>1039</v>
          </cell>
          <cell r="AH49">
            <v>33</v>
          </cell>
          <cell r="AI49">
            <v>1020</v>
          </cell>
          <cell r="AJ49">
            <v>80</v>
          </cell>
          <cell r="AK49">
            <v>1094</v>
          </cell>
          <cell r="AN49">
            <v>0.2</v>
          </cell>
          <cell r="AO49">
            <v>3.2000000000000001E-2</v>
          </cell>
          <cell r="AP49">
            <v>7.2999999999999995E-2</v>
          </cell>
          <cell r="AR49" t="str">
            <v>DK</v>
          </cell>
          <cell r="AS49" t="str">
            <v>DK</v>
          </cell>
          <cell r="AT49" t="str">
            <v>DK</v>
          </cell>
          <cell r="AU49">
            <v>1039</v>
          </cell>
          <cell r="AV49" t="str">
            <v>DK</v>
          </cell>
          <cell r="AW49" t="str">
            <v>DK</v>
          </cell>
          <cell r="AX49" t="str">
            <v>DK</v>
          </cell>
          <cell r="AY49">
            <v>1020</v>
          </cell>
          <cell r="AZ49" t="str">
            <v>DK</v>
          </cell>
          <cell r="BA49" t="str">
            <v>DK</v>
          </cell>
          <cell r="BB49" t="str">
            <v>DK</v>
          </cell>
          <cell r="BC49">
            <v>1094</v>
          </cell>
          <cell r="BH49" t="str">
            <v>NaN</v>
          </cell>
          <cell r="BI49" t="str">
            <v>NaN</v>
          </cell>
          <cell r="BJ49" t="str">
            <v>NaN</v>
          </cell>
          <cell r="BL49">
            <v>0</v>
          </cell>
          <cell r="BM49">
            <v>1048</v>
          </cell>
          <cell r="BN49">
            <v>2</v>
          </cell>
          <cell r="BO49">
            <v>1075</v>
          </cell>
          <cell r="BP49">
            <v>2</v>
          </cell>
          <cell r="BQ49">
            <v>1022</v>
          </cell>
          <cell r="BT49">
            <v>0</v>
          </cell>
          <cell r="BU49">
            <v>2E-3</v>
          </cell>
          <cell r="BV49">
            <v>2E-3</v>
          </cell>
          <cell r="BX49">
            <v>5</v>
          </cell>
          <cell r="BY49">
            <v>964</v>
          </cell>
          <cell r="BZ49">
            <v>2</v>
          </cell>
          <cell r="CA49">
            <v>1045</v>
          </cell>
          <cell r="CB49">
            <v>4</v>
          </cell>
          <cell r="CC49">
            <v>1076</v>
          </cell>
          <cell r="CF49">
            <v>5.0000000000000001E-3</v>
          </cell>
          <cell r="CG49">
            <v>2E-3</v>
          </cell>
          <cell r="CH49">
            <v>4.0000000000000001E-3</v>
          </cell>
          <cell r="CJ49">
            <v>5</v>
          </cell>
          <cell r="CK49">
            <v>1104</v>
          </cell>
          <cell r="CL49">
            <v>4</v>
          </cell>
          <cell r="CM49">
            <v>963</v>
          </cell>
          <cell r="CN49">
            <v>7</v>
          </cell>
          <cell r="CO49">
            <v>1010</v>
          </cell>
          <cell r="CR49">
            <v>5.0000000000000001E-3</v>
          </cell>
          <cell r="CS49">
            <v>4.0000000000000001E-3</v>
          </cell>
          <cell r="CT49">
            <v>7.0000000000000001E-3</v>
          </cell>
          <cell r="CV49">
            <v>0</v>
          </cell>
          <cell r="CW49">
            <v>5</v>
          </cell>
          <cell r="CX49">
            <v>0</v>
          </cell>
          <cell r="CY49">
            <v>4</v>
          </cell>
          <cell r="CZ49">
            <v>7</v>
          </cell>
          <cell r="DA49">
            <v>7</v>
          </cell>
          <cell r="DD49">
            <v>0</v>
          </cell>
          <cell r="DE49">
            <v>0</v>
          </cell>
          <cell r="DF49">
            <v>1</v>
          </cell>
          <cell r="DH49" t="str">
            <v>We are in the process of working with the provider to look at how data is reported on RiO and aim to have more accurate data by Q4. Although we have breastfeeding data, an issue came to light whereby the information collated by the CHIS did not include all those babies who were aged 6-8 weeks in the quarter. We are looking to resolve this as a matter of urgency. Haringey will be rolling out universal 1 and 2 year reviews from April so we expect to see an increase in the data for these reviews. Targeted antenatal and 6-8 week reviews will also be rolled out from April.</v>
          </cell>
        </row>
        <row r="50">
          <cell r="B50" t="str">
            <v>E09000015</v>
          </cell>
          <cell r="C50" t="str">
            <v>Jonathan Hill-Brown</v>
          </cell>
          <cell r="D50" t="str">
            <v>jonathan.hill-brown@harrow.gov.uk</v>
          </cell>
          <cell r="E50" t="str">
            <v>Public Health Commissioning Manager</v>
          </cell>
          <cell r="F50" t="str">
            <v>Dr Andrew Howe</v>
          </cell>
          <cell r="G50" t="str">
            <v>andrew.howe@harrow.gov.uk</v>
          </cell>
          <cell r="H50">
            <v>13</v>
          </cell>
          <cell r="I50">
            <v>17</v>
          </cell>
          <cell r="J50">
            <v>18</v>
          </cell>
          <cell r="L50">
            <v>796</v>
          </cell>
          <cell r="M50">
            <v>54</v>
          </cell>
          <cell r="N50">
            <v>876</v>
          </cell>
          <cell r="O50">
            <v>822</v>
          </cell>
          <cell r="P50">
            <v>49</v>
          </cell>
          <cell r="Q50">
            <v>913</v>
          </cell>
          <cell r="R50">
            <v>813</v>
          </cell>
          <cell r="S50">
            <v>81</v>
          </cell>
          <cell r="T50">
            <v>920</v>
          </cell>
          <cell r="X50">
            <v>0.90900000000000003</v>
          </cell>
          <cell r="Y50">
            <v>6.2E-2</v>
          </cell>
          <cell r="Z50">
            <v>0.9</v>
          </cell>
          <cell r="AA50">
            <v>5.3999999999999999E-2</v>
          </cell>
          <cell r="AB50">
            <v>0.88400000000000001</v>
          </cell>
          <cell r="AC50">
            <v>8.7999999999999995E-2</v>
          </cell>
          <cell r="AF50">
            <v>27</v>
          </cell>
          <cell r="AG50">
            <v>855</v>
          </cell>
          <cell r="AH50">
            <v>21</v>
          </cell>
          <cell r="AI50">
            <v>905</v>
          </cell>
          <cell r="AJ50">
            <v>615</v>
          </cell>
          <cell r="AK50">
            <v>948</v>
          </cell>
          <cell r="AN50">
            <v>3.2000000000000001E-2</v>
          </cell>
          <cell r="AO50">
            <v>2.3E-2</v>
          </cell>
          <cell r="AP50">
            <v>0.64900000000000002</v>
          </cell>
          <cell r="AR50">
            <v>7</v>
          </cell>
          <cell r="AS50">
            <v>3</v>
          </cell>
          <cell r="AT50">
            <v>3</v>
          </cell>
          <cell r="AU50">
            <v>855</v>
          </cell>
          <cell r="AV50">
            <v>0</v>
          </cell>
          <cell r="AW50">
            <v>0</v>
          </cell>
          <cell r="AX50">
            <v>0</v>
          </cell>
          <cell r="AY50">
            <v>905</v>
          </cell>
          <cell r="AZ50">
            <v>551</v>
          </cell>
          <cell r="BA50">
            <v>99</v>
          </cell>
          <cell r="BB50">
            <v>207</v>
          </cell>
          <cell r="BC50">
            <v>948</v>
          </cell>
          <cell r="BH50">
            <v>1.2E-2</v>
          </cell>
          <cell r="BI50">
            <v>0</v>
          </cell>
          <cell r="BJ50">
            <v>0.68599999999999994</v>
          </cell>
          <cell r="BL50">
            <v>24</v>
          </cell>
          <cell r="BM50">
            <v>896</v>
          </cell>
          <cell r="BN50">
            <v>21</v>
          </cell>
          <cell r="BO50">
            <v>907</v>
          </cell>
          <cell r="BP50">
            <v>14</v>
          </cell>
          <cell r="BQ50">
            <v>1066</v>
          </cell>
          <cell r="BT50">
            <v>2.7E-2</v>
          </cell>
          <cell r="BU50">
            <v>2.3E-2</v>
          </cell>
          <cell r="BV50">
            <v>1.2999999999999999E-2</v>
          </cell>
          <cell r="BX50">
            <v>44</v>
          </cell>
          <cell r="BY50">
            <v>905</v>
          </cell>
          <cell r="BZ50">
            <v>135</v>
          </cell>
          <cell r="CA50">
            <v>905</v>
          </cell>
          <cell r="CB50">
            <v>50</v>
          </cell>
          <cell r="CC50">
            <v>1032</v>
          </cell>
          <cell r="CF50">
            <v>4.9000000000000002E-2</v>
          </cell>
          <cell r="CG50">
            <v>0.14899999999999999</v>
          </cell>
          <cell r="CH50">
            <v>4.8000000000000001E-2</v>
          </cell>
          <cell r="CJ50">
            <v>33</v>
          </cell>
          <cell r="CK50">
            <v>1007</v>
          </cell>
          <cell r="CL50">
            <v>31</v>
          </cell>
          <cell r="CM50">
            <v>958</v>
          </cell>
          <cell r="CN50">
            <v>22</v>
          </cell>
          <cell r="CO50">
            <v>1050</v>
          </cell>
          <cell r="CR50">
            <v>3.3000000000000002E-2</v>
          </cell>
          <cell r="CS50">
            <v>3.2000000000000001E-2</v>
          </cell>
          <cell r="CT50">
            <v>2.1000000000000001E-2</v>
          </cell>
          <cell r="CV50" t="str">
            <v>DK</v>
          </cell>
          <cell r="CW50" t="str">
            <v>DK</v>
          </cell>
          <cell r="CX50" t="str">
            <v>DK</v>
          </cell>
          <cell r="CY50" t="str">
            <v>DK</v>
          </cell>
          <cell r="CZ50" t="str">
            <v>DK</v>
          </cell>
          <cell r="DA50" t="str">
            <v>DK</v>
          </cell>
          <cell r="DD50" t="str">
            <v>NA</v>
          </cell>
          <cell r="DE50" t="str">
            <v>NA</v>
          </cell>
          <cell r="DF50" t="str">
            <v>NA</v>
          </cell>
          <cell r="DH50" t="str">
            <v>The Ages and Stages Questionnaire data is not in the current data reporting set for the provider. That will hopefully be rectified by the next quarter.   It is not entirely clear why there were no figures reported for the breast-feeding check for Q1 + 2. This should be reported without problems from now on.</v>
          </cell>
        </row>
        <row r="51">
          <cell r="B51" t="str">
            <v>E06000001</v>
          </cell>
          <cell r="C51" t="str">
            <v>Deborah Clark</v>
          </cell>
          <cell r="D51" t="str">
            <v>deborah.clark@hartlepool.gov.uk</v>
          </cell>
          <cell r="E51" t="str">
            <v>Health Improvement Practitioner</v>
          </cell>
          <cell r="F51" t="str">
            <v>Louise Wallace</v>
          </cell>
          <cell r="G51" t="str">
            <v>louise.wallace@hartlepool.gov.uk</v>
          </cell>
          <cell r="H51">
            <v>86</v>
          </cell>
          <cell r="I51">
            <v>165</v>
          </cell>
          <cell r="J51">
            <v>157</v>
          </cell>
          <cell r="L51">
            <v>179</v>
          </cell>
          <cell r="M51">
            <v>20</v>
          </cell>
          <cell r="N51">
            <v>261</v>
          </cell>
          <cell r="O51">
            <v>240</v>
          </cell>
          <cell r="P51">
            <v>17</v>
          </cell>
          <cell r="Q51">
            <v>268</v>
          </cell>
          <cell r="R51">
            <v>253</v>
          </cell>
          <cell r="S51">
            <v>20</v>
          </cell>
          <cell r="T51">
            <v>286</v>
          </cell>
          <cell r="X51">
            <v>0.68600000000000005</v>
          </cell>
          <cell r="Y51">
            <v>7.6999999999999999E-2</v>
          </cell>
          <cell r="Z51">
            <v>0.89600000000000002</v>
          </cell>
          <cell r="AA51">
            <v>6.3E-2</v>
          </cell>
          <cell r="AB51">
            <v>0.88500000000000001</v>
          </cell>
          <cell r="AC51">
            <v>7.0000000000000007E-2</v>
          </cell>
          <cell r="AF51">
            <v>176</v>
          </cell>
          <cell r="AG51">
            <v>254</v>
          </cell>
          <cell r="AH51">
            <v>211</v>
          </cell>
          <cell r="AI51">
            <v>265</v>
          </cell>
          <cell r="AJ51">
            <v>236</v>
          </cell>
          <cell r="AK51">
            <v>287</v>
          </cell>
          <cell r="AN51">
            <v>0.69299999999999995</v>
          </cell>
          <cell r="AO51">
            <v>0.79600000000000004</v>
          </cell>
          <cell r="AP51">
            <v>0.82199999999999995</v>
          </cell>
          <cell r="AR51">
            <v>35</v>
          </cell>
          <cell r="AS51">
            <v>11</v>
          </cell>
          <cell r="AT51">
            <v>130</v>
          </cell>
          <cell r="AU51">
            <v>254</v>
          </cell>
          <cell r="AV51">
            <v>22</v>
          </cell>
          <cell r="AW51">
            <v>16</v>
          </cell>
          <cell r="AX51">
            <v>166</v>
          </cell>
          <cell r="AY51">
            <v>265</v>
          </cell>
          <cell r="AZ51">
            <v>37</v>
          </cell>
          <cell r="BA51">
            <v>12</v>
          </cell>
          <cell r="BB51">
            <v>177</v>
          </cell>
          <cell r="BC51">
            <v>287</v>
          </cell>
          <cell r="BH51">
            <v>0.18100000000000002</v>
          </cell>
          <cell r="BI51">
            <v>0.14300000000000002</v>
          </cell>
          <cell r="BJ51">
            <v>0.17100000000000001</v>
          </cell>
          <cell r="BL51">
            <v>219</v>
          </cell>
          <cell r="BM51">
            <v>256</v>
          </cell>
          <cell r="BN51">
            <v>224</v>
          </cell>
          <cell r="BO51">
            <v>241</v>
          </cell>
          <cell r="BP51">
            <v>228</v>
          </cell>
          <cell r="BQ51">
            <v>253</v>
          </cell>
          <cell r="BT51">
            <v>0.85499999999999998</v>
          </cell>
          <cell r="BU51">
            <v>0.92900000000000005</v>
          </cell>
          <cell r="BV51">
            <v>0.90100000000000002</v>
          </cell>
          <cell r="BX51">
            <v>249</v>
          </cell>
          <cell r="BY51">
            <v>269</v>
          </cell>
          <cell r="BZ51">
            <v>234</v>
          </cell>
          <cell r="CA51">
            <v>256</v>
          </cell>
          <cell r="CB51">
            <v>234</v>
          </cell>
          <cell r="CC51">
            <v>256</v>
          </cell>
          <cell r="CF51">
            <v>0.92600000000000005</v>
          </cell>
          <cell r="CG51">
            <v>0.91400000000000003</v>
          </cell>
          <cell r="CH51">
            <v>0.91400000000000003</v>
          </cell>
          <cell r="CJ51">
            <v>247</v>
          </cell>
          <cell r="CK51">
            <v>286</v>
          </cell>
          <cell r="CL51">
            <v>197</v>
          </cell>
          <cell r="CM51">
            <v>225</v>
          </cell>
          <cell r="CN51">
            <v>233</v>
          </cell>
          <cell r="CO51">
            <v>256</v>
          </cell>
          <cell r="CR51">
            <v>0.86399999999999999</v>
          </cell>
          <cell r="CS51">
            <v>0.876</v>
          </cell>
          <cell r="CT51">
            <v>0.91</v>
          </cell>
          <cell r="CV51">
            <v>1</v>
          </cell>
          <cell r="CW51">
            <v>286</v>
          </cell>
          <cell r="CX51">
            <v>7</v>
          </cell>
          <cell r="CY51">
            <v>225</v>
          </cell>
          <cell r="CZ51">
            <v>126</v>
          </cell>
          <cell r="DA51">
            <v>256</v>
          </cell>
          <cell r="DD51">
            <v>3.0000000000000001E-3</v>
          </cell>
          <cell r="DE51">
            <v>3.1E-2</v>
          </cell>
          <cell r="DF51">
            <v>0.49199999999999999</v>
          </cell>
          <cell r="DH51" t="str">
            <v/>
          </cell>
        </row>
        <row r="52">
          <cell r="B52" t="str">
            <v>E09000016</v>
          </cell>
          <cell r="C52" t="str">
            <v>Dawn Howlett</v>
          </cell>
          <cell r="D52" t="str">
            <v>dawn.howlett@havering.gov.uk</v>
          </cell>
          <cell r="E52" t="str">
            <v>Contracts Administrator</v>
          </cell>
          <cell r="F52" t="str">
            <v>Susan Milner</v>
          </cell>
          <cell r="G52" t="str">
            <v>Susan.Milner@havering.gov.uk</v>
          </cell>
          <cell r="H52">
            <v>0</v>
          </cell>
          <cell r="I52">
            <v>0</v>
          </cell>
          <cell r="J52">
            <v>0</v>
          </cell>
          <cell r="L52">
            <v>699</v>
          </cell>
          <cell r="M52">
            <v>62</v>
          </cell>
          <cell r="N52">
            <v>775</v>
          </cell>
          <cell r="O52">
            <v>742</v>
          </cell>
          <cell r="P52">
            <v>83</v>
          </cell>
          <cell r="Q52">
            <v>845</v>
          </cell>
          <cell r="R52">
            <v>809</v>
          </cell>
          <cell r="S52">
            <v>80</v>
          </cell>
          <cell r="T52">
            <v>909</v>
          </cell>
          <cell r="X52">
            <v>0.90200000000000002</v>
          </cell>
          <cell r="Y52">
            <v>0.08</v>
          </cell>
          <cell r="Z52">
            <v>0.878</v>
          </cell>
          <cell r="AA52">
            <v>9.8000000000000004E-2</v>
          </cell>
          <cell r="AB52">
            <v>0.89</v>
          </cell>
          <cell r="AC52">
            <v>8.7999999999999995E-2</v>
          </cell>
          <cell r="AF52">
            <v>481</v>
          </cell>
          <cell r="AG52">
            <v>743</v>
          </cell>
          <cell r="AH52">
            <v>492</v>
          </cell>
          <cell r="AI52">
            <v>859</v>
          </cell>
          <cell r="AJ52">
            <v>469</v>
          </cell>
          <cell r="AK52">
            <v>921</v>
          </cell>
          <cell r="AN52">
            <v>0.64700000000000002</v>
          </cell>
          <cell r="AO52">
            <v>0.57299999999999995</v>
          </cell>
          <cell r="AP52">
            <v>0.50900000000000001</v>
          </cell>
          <cell r="AR52">
            <v>183</v>
          </cell>
          <cell r="AS52">
            <v>147</v>
          </cell>
          <cell r="AT52">
            <v>389</v>
          </cell>
          <cell r="AU52">
            <v>743</v>
          </cell>
          <cell r="AV52">
            <v>173</v>
          </cell>
          <cell r="AW52">
            <v>170</v>
          </cell>
          <cell r="AX52">
            <v>459</v>
          </cell>
          <cell r="AY52">
            <v>859</v>
          </cell>
          <cell r="AZ52">
            <v>211</v>
          </cell>
          <cell r="BA52">
            <v>146</v>
          </cell>
          <cell r="BB52">
            <v>377</v>
          </cell>
          <cell r="BC52">
            <v>921</v>
          </cell>
          <cell r="BH52">
            <v>0.44400000000000001</v>
          </cell>
          <cell r="BI52">
            <v>0.39899999999999997</v>
          </cell>
          <cell r="BJ52">
            <v>0.38799999999999996</v>
          </cell>
          <cell r="BL52">
            <v>434</v>
          </cell>
          <cell r="BM52">
            <v>810</v>
          </cell>
          <cell r="BN52">
            <v>416</v>
          </cell>
          <cell r="BO52">
            <v>833</v>
          </cell>
          <cell r="BP52">
            <v>486</v>
          </cell>
          <cell r="BQ52">
            <v>832</v>
          </cell>
          <cell r="BT52">
            <v>0.53600000000000003</v>
          </cell>
          <cell r="BU52">
            <v>0.499</v>
          </cell>
          <cell r="BV52">
            <v>0.58399999999999996</v>
          </cell>
          <cell r="BX52">
            <v>656</v>
          </cell>
          <cell r="BY52">
            <v>793</v>
          </cell>
          <cell r="BZ52">
            <v>652</v>
          </cell>
          <cell r="CA52">
            <v>808</v>
          </cell>
          <cell r="CB52">
            <v>689</v>
          </cell>
          <cell r="CC52">
            <v>834</v>
          </cell>
          <cell r="CF52">
            <v>0.82699999999999996</v>
          </cell>
          <cell r="CG52">
            <v>0.80700000000000005</v>
          </cell>
          <cell r="CH52">
            <v>0.82599999999999996</v>
          </cell>
          <cell r="CJ52">
            <v>484</v>
          </cell>
          <cell r="CK52">
            <v>798</v>
          </cell>
          <cell r="CL52">
            <v>424</v>
          </cell>
          <cell r="CM52">
            <v>791</v>
          </cell>
          <cell r="CN52">
            <v>397</v>
          </cell>
          <cell r="CO52">
            <v>825</v>
          </cell>
          <cell r="CR52">
            <v>0.60699999999999998</v>
          </cell>
          <cell r="CS52">
            <v>0.53600000000000003</v>
          </cell>
          <cell r="CT52">
            <v>0.48099999999999998</v>
          </cell>
          <cell r="CV52">
            <v>0</v>
          </cell>
          <cell r="CW52">
            <v>484</v>
          </cell>
          <cell r="CX52" t="str">
            <v>DK</v>
          </cell>
          <cell r="CY52">
            <v>424</v>
          </cell>
          <cell r="CZ52" t="str">
            <v>DK</v>
          </cell>
          <cell r="DA52">
            <v>397</v>
          </cell>
          <cell r="DD52">
            <v>0</v>
          </cell>
          <cell r="DE52" t="str">
            <v>NA</v>
          </cell>
          <cell r="DF52" t="str">
            <v>NA</v>
          </cell>
          <cell r="DH52" t="str">
            <v/>
          </cell>
        </row>
        <row r="53">
          <cell r="B53" t="str">
            <v>E06000019</v>
          </cell>
          <cell r="C53" t="str">
            <v>Andrea Westlake</v>
          </cell>
          <cell r="D53" t="str">
            <v>PublicHealthBusiness@herefordshire.gov.uk</v>
          </cell>
          <cell r="E53" t="str">
            <v>Commissioner</v>
          </cell>
          <cell r="F53" t="str">
            <v>Prof. Rod Thomson</v>
          </cell>
          <cell r="G53" t="str">
            <v>Rod.Thomson@herefordshire.gov.uk</v>
          </cell>
          <cell r="H53">
            <v>172</v>
          </cell>
          <cell r="I53">
            <v>258</v>
          </cell>
          <cell r="J53">
            <v>252</v>
          </cell>
          <cell r="L53">
            <v>334</v>
          </cell>
          <cell r="M53">
            <v>54</v>
          </cell>
          <cell r="N53">
            <v>391</v>
          </cell>
          <cell r="O53">
            <v>353</v>
          </cell>
          <cell r="P53">
            <v>48</v>
          </cell>
          <cell r="Q53">
            <v>402</v>
          </cell>
          <cell r="R53">
            <v>390</v>
          </cell>
          <cell r="S53">
            <v>53</v>
          </cell>
          <cell r="T53">
            <v>446</v>
          </cell>
          <cell r="X53">
            <v>0.85399999999999998</v>
          </cell>
          <cell r="Y53">
            <v>0.13800000000000001</v>
          </cell>
          <cell r="Z53">
            <v>0.878</v>
          </cell>
          <cell r="AA53">
            <v>0.11899999999999999</v>
          </cell>
          <cell r="AB53">
            <v>0.874</v>
          </cell>
          <cell r="AC53">
            <v>0.11899999999999999</v>
          </cell>
          <cell r="AF53">
            <v>372</v>
          </cell>
          <cell r="AG53">
            <v>409</v>
          </cell>
          <cell r="AH53">
            <v>420</v>
          </cell>
          <cell r="AI53">
            <v>420</v>
          </cell>
          <cell r="AJ53">
            <v>427</v>
          </cell>
          <cell r="AK53">
            <v>428</v>
          </cell>
          <cell r="AN53">
            <v>0.91</v>
          </cell>
          <cell r="AO53">
            <v>1</v>
          </cell>
          <cell r="AP53">
            <v>0.998</v>
          </cell>
          <cell r="AR53">
            <v>165</v>
          </cell>
          <cell r="AS53">
            <v>49</v>
          </cell>
          <cell r="AT53">
            <v>195</v>
          </cell>
          <cell r="AU53">
            <v>409</v>
          </cell>
          <cell r="AV53">
            <v>168</v>
          </cell>
          <cell r="AW53">
            <v>51</v>
          </cell>
          <cell r="AX53">
            <v>200</v>
          </cell>
          <cell r="AY53">
            <v>420</v>
          </cell>
          <cell r="AZ53">
            <v>175</v>
          </cell>
          <cell r="BA53">
            <v>40</v>
          </cell>
          <cell r="BB53">
            <v>212</v>
          </cell>
          <cell r="BC53">
            <v>428</v>
          </cell>
          <cell r="BH53">
            <v>0.52300000000000002</v>
          </cell>
          <cell r="BI53">
            <v>0.52100000000000002</v>
          </cell>
          <cell r="BJ53">
            <v>0.502</v>
          </cell>
          <cell r="BL53">
            <v>372</v>
          </cell>
          <cell r="BM53">
            <v>409</v>
          </cell>
          <cell r="BN53">
            <v>432</v>
          </cell>
          <cell r="BO53">
            <v>467</v>
          </cell>
          <cell r="BP53">
            <v>388</v>
          </cell>
          <cell r="BQ53">
            <v>423</v>
          </cell>
          <cell r="BT53">
            <v>0.91</v>
          </cell>
          <cell r="BU53">
            <v>0.92500000000000004</v>
          </cell>
          <cell r="BV53">
            <v>0.91700000000000004</v>
          </cell>
          <cell r="BX53">
            <v>384</v>
          </cell>
          <cell r="BY53">
            <v>422</v>
          </cell>
          <cell r="BZ53">
            <v>378</v>
          </cell>
          <cell r="CA53">
            <v>411</v>
          </cell>
          <cell r="CB53">
            <v>437</v>
          </cell>
          <cell r="CC53">
            <v>461</v>
          </cell>
          <cell r="CF53">
            <v>0.91</v>
          </cell>
          <cell r="CG53">
            <v>0.92</v>
          </cell>
          <cell r="CH53">
            <v>0.94799999999999995</v>
          </cell>
          <cell r="CJ53">
            <v>389</v>
          </cell>
          <cell r="CK53">
            <v>483</v>
          </cell>
          <cell r="CL53">
            <v>437</v>
          </cell>
          <cell r="CM53">
            <v>478</v>
          </cell>
          <cell r="CN53">
            <v>409</v>
          </cell>
          <cell r="CO53">
            <v>434</v>
          </cell>
          <cell r="CR53">
            <v>0.80500000000000005</v>
          </cell>
          <cell r="CS53">
            <v>0.91400000000000003</v>
          </cell>
          <cell r="CT53">
            <v>0.94199999999999995</v>
          </cell>
          <cell r="CV53">
            <v>389</v>
          </cell>
          <cell r="CW53">
            <v>483</v>
          </cell>
          <cell r="CX53">
            <v>437</v>
          </cell>
          <cell r="CY53">
            <v>437</v>
          </cell>
          <cell r="CZ53">
            <v>409</v>
          </cell>
          <cell r="DA53">
            <v>409</v>
          </cell>
          <cell r="DD53">
            <v>0.80500000000000005</v>
          </cell>
          <cell r="DE53">
            <v>1</v>
          </cell>
          <cell r="DF53">
            <v>1</v>
          </cell>
          <cell r="DH53" t="str">
            <v/>
          </cell>
        </row>
        <row r="54">
          <cell r="B54" t="str">
            <v>E10000015</v>
          </cell>
          <cell r="C54" t="str">
            <v>Claire Tiffany</v>
          </cell>
          <cell r="D54" t="str">
            <v>PH.Intelligence@hertfordshire.gov.uk</v>
          </cell>
          <cell r="E54" t="str">
            <v>Senior Public Health Analyst</v>
          </cell>
          <cell r="F54" t="str">
            <v>Jim McManus DPH</v>
          </cell>
          <cell r="G54" t="str">
            <v>jim.mcmanus@hertfordshire.gov.uk</v>
          </cell>
          <cell r="H54">
            <v>1206</v>
          </cell>
          <cell r="I54">
            <v>1316</v>
          </cell>
          <cell r="J54">
            <v>1193</v>
          </cell>
          <cell r="L54">
            <v>3235</v>
          </cell>
          <cell r="M54">
            <v>301</v>
          </cell>
          <cell r="N54">
            <v>3537</v>
          </cell>
          <cell r="O54">
            <v>3540</v>
          </cell>
          <cell r="P54">
            <v>158</v>
          </cell>
          <cell r="Q54">
            <v>3698</v>
          </cell>
          <cell r="R54">
            <v>3599</v>
          </cell>
          <cell r="S54">
            <v>123</v>
          </cell>
          <cell r="T54">
            <v>3722</v>
          </cell>
          <cell r="X54">
            <v>0.91500000000000004</v>
          </cell>
          <cell r="Y54">
            <v>8.5000000000000006E-2</v>
          </cell>
          <cell r="Z54">
            <v>0.95699999999999996</v>
          </cell>
          <cell r="AA54">
            <v>4.2999999999999997E-2</v>
          </cell>
          <cell r="AB54">
            <v>0.96699999999999997</v>
          </cell>
          <cell r="AC54">
            <v>3.3000000000000002E-2</v>
          </cell>
          <cell r="AF54">
            <v>2013</v>
          </cell>
          <cell r="AG54">
            <v>3405</v>
          </cell>
          <cell r="AH54">
            <v>2436</v>
          </cell>
          <cell r="AI54">
            <v>3731</v>
          </cell>
          <cell r="AJ54">
            <v>2611</v>
          </cell>
          <cell r="AK54">
            <v>3806</v>
          </cell>
          <cell r="AN54">
            <v>0.59099999999999997</v>
          </cell>
          <cell r="AO54">
            <v>0.65300000000000002</v>
          </cell>
          <cell r="AP54">
            <v>0.68600000000000005</v>
          </cell>
          <cell r="AR54">
            <v>1007</v>
          </cell>
          <cell r="AS54">
            <v>519</v>
          </cell>
          <cell r="AT54">
            <v>1007</v>
          </cell>
          <cell r="AU54">
            <v>3405</v>
          </cell>
          <cell r="AV54">
            <v>975</v>
          </cell>
          <cell r="AW54">
            <v>575</v>
          </cell>
          <cell r="AX54">
            <v>887</v>
          </cell>
          <cell r="AY54">
            <v>3731</v>
          </cell>
          <cell r="AZ54">
            <v>1095</v>
          </cell>
          <cell r="BA54">
            <v>611</v>
          </cell>
          <cell r="BB54">
            <v>904</v>
          </cell>
          <cell r="BC54">
            <v>3806</v>
          </cell>
          <cell r="BH54">
            <v>0.44799999999999995</v>
          </cell>
          <cell r="BI54">
            <v>0.41499999999999998</v>
          </cell>
          <cell r="BJ54">
            <v>0.44799999999999995</v>
          </cell>
          <cell r="BL54">
            <v>3059</v>
          </cell>
          <cell r="BM54">
            <v>3675</v>
          </cell>
          <cell r="BN54">
            <v>3285</v>
          </cell>
          <cell r="BO54">
            <v>3763</v>
          </cell>
          <cell r="BP54">
            <v>3198</v>
          </cell>
          <cell r="BQ54">
            <v>3623</v>
          </cell>
          <cell r="BT54">
            <v>0.83199999999999996</v>
          </cell>
          <cell r="BU54">
            <v>0.873</v>
          </cell>
          <cell r="BV54">
            <v>0.88300000000000001</v>
          </cell>
          <cell r="BX54">
            <v>3279</v>
          </cell>
          <cell r="BY54">
            <v>3535</v>
          </cell>
          <cell r="BZ54">
            <v>3425</v>
          </cell>
          <cell r="CA54">
            <v>3676</v>
          </cell>
          <cell r="CB54">
            <v>3526</v>
          </cell>
          <cell r="CC54">
            <v>3763</v>
          </cell>
          <cell r="CF54">
            <v>0.92800000000000005</v>
          </cell>
          <cell r="CG54">
            <v>0.93200000000000005</v>
          </cell>
          <cell r="CH54">
            <v>0.93700000000000006</v>
          </cell>
          <cell r="CJ54">
            <v>3185</v>
          </cell>
          <cell r="CK54">
            <v>3677</v>
          </cell>
          <cell r="CL54">
            <v>3125</v>
          </cell>
          <cell r="CM54">
            <v>3529</v>
          </cell>
          <cell r="CN54">
            <v>3214</v>
          </cell>
          <cell r="CO54">
            <v>3667</v>
          </cell>
          <cell r="CR54">
            <v>0.86599999999999999</v>
          </cell>
          <cell r="CS54">
            <v>0.88600000000000001</v>
          </cell>
          <cell r="CT54">
            <v>0.876</v>
          </cell>
          <cell r="CV54">
            <v>3461</v>
          </cell>
          <cell r="CW54">
            <v>3494</v>
          </cell>
          <cell r="CX54">
            <v>3415</v>
          </cell>
          <cell r="CY54">
            <v>3447</v>
          </cell>
          <cell r="CZ54">
            <v>3312</v>
          </cell>
          <cell r="DA54">
            <v>3337</v>
          </cell>
          <cell r="DD54">
            <v>0.99099999999999999</v>
          </cell>
          <cell r="DE54">
            <v>0.99099999999999999</v>
          </cell>
          <cell r="DF54">
            <v>0.99299999999999999</v>
          </cell>
          <cell r="DH54" t="str">
            <v>Only received data from one of our surrounding local authorities (Buckinghamshire).</v>
          </cell>
        </row>
        <row r="55">
          <cell r="B55" t="str">
            <v>E09000017</v>
          </cell>
          <cell r="C55" t="str">
            <v>Deborah Mbofana</v>
          </cell>
          <cell r="D55" t="str">
            <v>dmbofana@hillingdon.gov.uk</v>
          </cell>
          <cell r="E55" t="str">
            <v>Health Promotion Manager</v>
          </cell>
          <cell r="F55" t="str">
            <v>Tony Zaman (DCS)</v>
          </cell>
          <cell r="G55" t="str">
            <v>tzaman@hillingdon.gov.uk</v>
          </cell>
          <cell r="H55">
            <v>145</v>
          </cell>
          <cell r="I55">
            <v>113</v>
          </cell>
          <cell r="J55">
            <v>122</v>
          </cell>
          <cell r="L55">
            <v>857</v>
          </cell>
          <cell r="M55">
            <v>99</v>
          </cell>
          <cell r="N55">
            <v>1054</v>
          </cell>
          <cell r="O55">
            <v>1020</v>
          </cell>
          <cell r="P55">
            <v>98</v>
          </cell>
          <cell r="Q55">
            <v>1136</v>
          </cell>
          <cell r="R55">
            <v>949</v>
          </cell>
          <cell r="S55">
            <v>136</v>
          </cell>
          <cell r="T55">
            <v>1085</v>
          </cell>
          <cell r="X55">
            <v>0.81299999999999994</v>
          </cell>
          <cell r="Y55">
            <v>9.4E-2</v>
          </cell>
          <cell r="Z55">
            <v>0.89800000000000002</v>
          </cell>
          <cell r="AA55">
            <v>8.5999999999999993E-2</v>
          </cell>
          <cell r="AB55">
            <v>0.875</v>
          </cell>
          <cell r="AC55">
            <v>0.125</v>
          </cell>
          <cell r="AF55">
            <v>869</v>
          </cell>
          <cell r="AG55">
            <v>932</v>
          </cell>
          <cell r="AH55">
            <v>951</v>
          </cell>
          <cell r="AI55">
            <v>957</v>
          </cell>
          <cell r="AJ55">
            <v>949</v>
          </cell>
          <cell r="AK55">
            <v>969</v>
          </cell>
          <cell r="AN55">
            <v>0.93200000000000005</v>
          </cell>
          <cell r="AO55">
            <v>0.99399999999999999</v>
          </cell>
          <cell r="AP55">
            <v>0.97899999999999998</v>
          </cell>
          <cell r="AR55">
            <v>384</v>
          </cell>
          <cell r="AS55">
            <v>227</v>
          </cell>
          <cell r="AT55">
            <v>299</v>
          </cell>
          <cell r="AU55">
            <v>932</v>
          </cell>
          <cell r="AV55">
            <v>376</v>
          </cell>
          <cell r="AW55">
            <v>247</v>
          </cell>
          <cell r="AX55">
            <v>328</v>
          </cell>
          <cell r="AY55">
            <v>957</v>
          </cell>
          <cell r="AZ55">
            <v>366</v>
          </cell>
          <cell r="BA55">
            <v>285</v>
          </cell>
          <cell r="BB55">
            <v>298</v>
          </cell>
          <cell r="BC55">
            <v>969</v>
          </cell>
          <cell r="BH55">
            <v>0.65599999999999992</v>
          </cell>
          <cell r="BI55">
            <v>0.65099999999999991</v>
          </cell>
          <cell r="BJ55">
            <v>0.67200000000000004</v>
          </cell>
          <cell r="BL55">
            <v>748</v>
          </cell>
          <cell r="BM55">
            <v>1021</v>
          </cell>
          <cell r="BN55">
            <v>944</v>
          </cell>
          <cell r="BO55">
            <v>1185</v>
          </cell>
          <cell r="BP55">
            <v>798</v>
          </cell>
          <cell r="BQ55">
            <v>1125</v>
          </cell>
          <cell r="BT55">
            <v>0.73299999999999998</v>
          </cell>
          <cell r="BU55">
            <v>0.79700000000000004</v>
          </cell>
          <cell r="BV55">
            <v>0.70899999999999996</v>
          </cell>
          <cell r="BX55">
            <v>719</v>
          </cell>
          <cell r="BY55">
            <v>1050</v>
          </cell>
          <cell r="BZ55">
            <v>859</v>
          </cell>
          <cell r="CA55">
            <v>1125</v>
          </cell>
          <cell r="CB55">
            <v>832</v>
          </cell>
          <cell r="CC55">
            <v>1126</v>
          </cell>
          <cell r="CF55">
            <v>0.68500000000000005</v>
          </cell>
          <cell r="CG55">
            <v>0.76400000000000001</v>
          </cell>
          <cell r="CH55">
            <v>0.73899999999999999</v>
          </cell>
          <cell r="CJ55">
            <v>697</v>
          </cell>
          <cell r="CK55">
            <v>1051</v>
          </cell>
          <cell r="CL55">
            <v>713</v>
          </cell>
          <cell r="CM55">
            <v>1056</v>
          </cell>
          <cell r="CN55">
            <v>553</v>
          </cell>
          <cell r="CO55">
            <v>1092</v>
          </cell>
          <cell r="CR55">
            <v>0.66300000000000003</v>
          </cell>
          <cell r="CS55">
            <v>0.67500000000000004</v>
          </cell>
          <cell r="CT55">
            <v>0.50600000000000001</v>
          </cell>
          <cell r="CV55">
            <v>1</v>
          </cell>
          <cell r="CW55">
            <v>697</v>
          </cell>
          <cell r="CX55">
            <v>713</v>
          </cell>
          <cell r="CY55">
            <v>713</v>
          </cell>
          <cell r="CZ55">
            <v>553</v>
          </cell>
          <cell r="DA55">
            <v>553</v>
          </cell>
          <cell r="DD55">
            <v>1E-3</v>
          </cell>
          <cell r="DE55">
            <v>1</v>
          </cell>
          <cell r="DF55">
            <v>1</v>
          </cell>
          <cell r="DH55" t="str">
            <v/>
          </cell>
        </row>
        <row r="56">
          <cell r="B56" t="str">
            <v>E09000018</v>
          </cell>
          <cell r="C56" t="str">
            <v>Owen Kennedy</v>
          </cell>
          <cell r="D56" t="str">
            <v>owen.kennedy@hounslow.gov.uk</v>
          </cell>
          <cell r="E56" t="str">
            <v>Analyst</v>
          </cell>
          <cell r="F56" t="str">
            <v>Imran Choudhury</v>
          </cell>
          <cell r="G56" t="str">
            <v>imran.choudhury@hounslow.gov.uk</v>
          </cell>
          <cell r="H56">
            <v>231</v>
          </cell>
          <cell r="I56">
            <v>140</v>
          </cell>
          <cell r="J56" t="str">
            <v>DK</v>
          </cell>
          <cell r="L56">
            <v>1159</v>
          </cell>
          <cell r="M56">
            <v>67</v>
          </cell>
          <cell r="N56">
            <v>1293</v>
          </cell>
          <cell r="O56">
            <v>1050</v>
          </cell>
          <cell r="P56">
            <v>62</v>
          </cell>
          <cell r="Q56">
            <v>1146</v>
          </cell>
          <cell r="R56">
            <v>1080</v>
          </cell>
          <cell r="S56">
            <v>21</v>
          </cell>
          <cell r="T56">
            <v>1155</v>
          </cell>
          <cell r="X56">
            <v>0.89600000000000002</v>
          </cell>
          <cell r="Y56">
            <v>5.1999999999999998E-2</v>
          </cell>
          <cell r="Z56">
            <v>0.91600000000000004</v>
          </cell>
          <cell r="AA56">
            <v>5.3999999999999999E-2</v>
          </cell>
          <cell r="AB56">
            <v>0.93500000000000005</v>
          </cell>
          <cell r="AC56">
            <v>1.7999999999999999E-2</v>
          </cell>
          <cell r="AF56">
            <v>244</v>
          </cell>
          <cell r="AG56">
            <v>1008</v>
          </cell>
          <cell r="AH56">
            <v>171</v>
          </cell>
          <cell r="AI56">
            <v>1169</v>
          </cell>
          <cell r="AJ56">
            <v>789</v>
          </cell>
          <cell r="AK56">
            <v>1229</v>
          </cell>
          <cell r="AN56">
            <v>0.24199999999999999</v>
          </cell>
          <cell r="AO56">
            <v>0.14599999999999999</v>
          </cell>
          <cell r="AP56">
            <v>0.64200000000000002</v>
          </cell>
          <cell r="AR56" t="str">
            <v>DK</v>
          </cell>
          <cell r="AS56" t="str">
            <v>DK</v>
          </cell>
          <cell r="AT56">
            <v>61</v>
          </cell>
          <cell r="AU56">
            <v>1008</v>
          </cell>
          <cell r="AV56" t="str">
            <v>DK</v>
          </cell>
          <cell r="AW56" t="str">
            <v>DK</v>
          </cell>
          <cell r="AX56">
            <v>83</v>
          </cell>
          <cell r="AY56">
            <v>1169</v>
          </cell>
          <cell r="AZ56">
            <v>306</v>
          </cell>
          <cell r="BA56">
            <v>188</v>
          </cell>
          <cell r="BB56" t="str">
            <v>DK</v>
          </cell>
          <cell r="BC56">
            <v>1229</v>
          </cell>
          <cell r="BH56" t="str">
            <v>NaN</v>
          </cell>
          <cell r="BI56" t="str">
            <v>NaN</v>
          </cell>
          <cell r="BJ56">
            <v>0.40200000000000002</v>
          </cell>
          <cell r="BL56">
            <v>381</v>
          </cell>
          <cell r="BM56">
            <v>1019</v>
          </cell>
          <cell r="BN56">
            <v>426</v>
          </cell>
          <cell r="BO56">
            <v>1148</v>
          </cell>
          <cell r="BP56">
            <v>420</v>
          </cell>
          <cell r="BQ56">
            <v>1065</v>
          </cell>
          <cell r="BT56">
            <v>0.374</v>
          </cell>
          <cell r="BU56">
            <v>0.371</v>
          </cell>
          <cell r="BV56">
            <v>0.39400000000000002</v>
          </cell>
          <cell r="BX56">
            <v>604</v>
          </cell>
          <cell r="BY56">
            <v>1273</v>
          </cell>
          <cell r="BZ56">
            <v>548</v>
          </cell>
          <cell r="CA56">
            <v>1075</v>
          </cell>
          <cell r="CB56">
            <v>521</v>
          </cell>
          <cell r="CC56">
            <v>1193</v>
          </cell>
          <cell r="CF56">
            <v>0.47399999999999998</v>
          </cell>
          <cell r="CG56">
            <v>0.51</v>
          </cell>
          <cell r="CH56">
            <v>0.437</v>
          </cell>
          <cell r="CJ56">
            <v>392</v>
          </cell>
          <cell r="CK56">
            <v>1091</v>
          </cell>
          <cell r="CL56">
            <v>526</v>
          </cell>
          <cell r="CM56">
            <v>1153</v>
          </cell>
          <cell r="CN56">
            <v>464</v>
          </cell>
          <cell r="CO56">
            <v>1093</v>
          </cell>
          <cell r="CR56">
            <v>0.35899999999999999</v>
          </cell>
          <cell r="CS56">
            <v>0.45600000000000002</v>
          </cell>
          <cell r="CT56">
            <v>0.42499999999999999</v>
          </cell>
          <cell r="CV56" t="str">
            <v>DK</v>
          </cell>
          <cell r="CW56">
            <v>392</v>
          </cell>
          <cell r="CX56" t="str">
            <v>DK</v>
          </cell>
          <cell r="CY56">
            <v>526</v>
          </cell>
          <cell r="CZ56" t="str">
            <v>DK</v>
          </cell>
          <cell r="DA56">
            <v>447</v>
          </cell>
          <cell r="DD56" t="str">
            <v>NA</v>
          </cell>
          <cell r="DE56" t="str">
            <v>NA</v>
          </cell>
          <cell r="DF56" t="str">
            <v>NA</v>
          </cell>
          <cell r="DH56" t="str">
            <v>Re IND C8ii: The Dashboard template supplied by NHS England for Q1 and Q2 only provides combined figures for infants wholly and partially breastfed, not separate figures for the two.  Re IND C6ii: There is no field which mentions the ASQ-3 in the template supplied by NHS England.</v>
          </cell>
        </row>
        <row r="57">
          <cell r="B57" t="str">
            <v>E06000053</v>
          </cell>
          <cell r="C57" t="str">
            <v>Rebecca Cohen</v>
          </cell>
          <cell r="D57" t="str">
            <v>rcohen@cornwall.gov.uk</v>
          </cell>
          <cell r="E57" t="str">
            <v>Advanced Information Analyst</v>
          </cell>
          <cell r="F57" t="str">
            <v>Caroline Court</v>
          </cell>
          <cell r="G57" t="str">
            <v>ccourt@cornwall.gov.uk</v>
          </cell>
          <cell r="H57">
            <v>10</v>
          </cell>
          <cell r="I57">
            <v>2</v>
          </cell>
          <cell r="J57">
            <v>0</v>
          </cell>
          <cell r="L57">
            <v>8</v>
          </cell>
          <cell r="M57">
            <v>3</v>
          </cell>
          <cell r="N57">
            <v>11</v>
          </cell>
          <cell r="O57">
            <v>3</v>
          </cell>
          <cell r="P57">
            <v>0</v>
          </cell>
          <cell r="Q57">
            <v>3</v>
          </cell>
          <cell r="R57">
            <v>0</v>
          </cell>
          <cell r="S57">
            <v>1</v>
          </cell>
          <cell r="T57">
            <v>1</v>
          </cell>
          <cell r="X57">
            <v>0.72699999999999998</v>
          </cell>
          <cell r="Y57">
            <v>0.27300000000000002</v>
          </cell>
          <cell r="Z57">
            <v>1</v>
          </cell>
          <cell r="AA57">
            <v>0</v>
          </cell>
          <cell r="AB57">
            <v>0</v>
          </cell>
          <cell r="AC57">
            <v>1</v>
          </cell>
          <cell r="AF57" t="str">
            <v>DK</v>
          </cell>
          <cell r="AG57" t="str">
            <v>DK</v>
          </cell>
          <cell r="AH57">
            <v>1</v>
          </cell>
          <cell r="AI57">
            <v>4</v>
          </cell>
          <cell r="AJ57">
            <v>2</v>
          </cell>
          <cell r="AK57">
            <v>2</v>
          </cell>
          <cell r="AN57" t="str">
            <v>NA</v>
          </cell>
          <cell r="AO57">
            <v>0.25</v>
          </cell>
          <cell r="AP57">
            <v>1</v>
          </cell>
          <cell r="AR57" t="str">
            <v>DK</v>
          </cell>
          <cell r="AS57" t="str">
            <v>DK</v>
          </cell>
          <cell r="AT57" t="str">
            <v>DK</v>
          </cell>
          <cell r="AU57" t="str">
            <v>DK</v>
          </cell>
          <cell r="AV57">
            <v>1</v>
          </cell>
          <cell r="AW57">
            <v>1</v>
          </cell>
          <cell r="AX57">
            <v>1</v>
          </cell>
          <cell r="AY57">
            <v>4</v>
          </cell>
          <cell r="AZ57">
            <v>2</v>
          </cell>
          <cell r="BA57">
            <v>0</v>
          </cell>
          <cell r="BB57">
            <v>0</v>
          </cell>
          <cell r="BC57">
            <v>2</v>
          </cell>
          <cell r="BH57" t="str">
            <v>NaN</v>
          </cell>
          <cell r="BI57">
            <v>0.5</v>
          </cell>
          <cell r="BJ57">
            <v>1</v>
          </cell>
          <cell r="BL57">
            <v>5</v>
          </cell>
          <cell r="BM57">
            <v>5</v>
          </cell>
          <cell r="BN57">
            <v>5</v>
          </cell>
          <cell r="BO57">
            <v>6</v>
          </cell>
          <cell r="BP57">
            <v>7</v>
          </cell>
          <cell r="BQ57">
            <v>7</v>
          </cell>
          <cell r="BT57">
            <v>1</v>
          </cell>
          <cell r="BU57">
            <v>0.83299999999999996</v>
          </cell>
          <cell r="BV57">
            <v>1</v>
          </cell>
          <cell r="BX57">
            <v>4</v>
          </cell>
          <cell r="BY57">
            <v>5</v>
          </cell>
          <cell r="BZ57">
            <v>5</v>
          </cell>
          <cell r="CA57">
            <v>5</v>
          </cell>
          <cell r="CB57">
            <v>5</v>
          </cell>
          <cell r="CC57">
            <v>6</v>
          </cell>
          <cell r="CF57">
            <v>0.8</v>
          </cell>
          <cell r="CG57">
            <v>1</v>
          </cell>
          <cell r="CH57">
            <v>0.83299999999999996</v>
          </cell>
          <cell r="CJ57">
            <v>8</v>
          </cell>
          <cell r="CK57">
            <v>10</v>
          </cell>
          <cell r="CL57">
            <v>2</v>
          </cell>
          <cell r="CM57">
            <v>2</v>
          </cell>
          <cell r="CN57">
            <v>5</v>
          </cell>
          <cell r="CO57">
            <v>5</v>
          </cell>
          <cell r="CR57">
            <v>0.8</v>
          </cell>
          <cell r="CS57">
            <v>1</v>
          </cell>
          <cell r="CT57">
            <v>1</v>
          </cell>
          <cell r="CV57">
            <v>8</v>
          </cell>
          <cell r="CW57">
            <v>8</v>
          </cell>
          <cell r="CX57">
            <v>2</v>
          </cell>
          <cell r="CY57">
            <v>2</v>
          </cell>
          <cell r="CZ57">
            <v>5</v>
          </cell>
          <cell r="DA57">
            <v>5</v>
          </cell>
          <cell r="DD57">
            <v>1</v>
          </cell>
          <cell r="DE57">
            <v>1</v>
          </cell>
          <cell r="DF57">
            <v>1</v>
          </cell>
          <cell r="DH57" t="str">
            <v>IND C5 - Number who turned 15 months who received a 12 month review.  Whilst reviews were set up for all 7 children 1 didn't attend.</v>
          </cell>
        </row>
        <row r="58">
          <cell r="B58" t="str">
            <v>E09000019</v>
          </cell>
          <cell r="C58" t="str">
            <v>siobhan hawthorne</v>
          </cell>
          <cell r="D58" t="str">
            <v>siobhan.hawthorne@islington.gov.uk</v>
          </cell>
          <cell r="E58" t="str">
            <v>First 21 months programme manager</v>
          </cell>
          <cell r="F58" t="str">
            <v>Julie Billett</v>
          </cell>
          <cell r="G58" t="str">
            <v>julie.billett@islington.gov.uk</v>
          </cell>
          <cell r="H58" t="str">
            <v>DK</v>
          </cell>
          <cell r="I58" t="str">
            <v>DK</v>
          </cell>
          <cell r="J58">
            <v>2</v>
          </cell>
          <cell r="L58">
            <v>644</v>
          </cell>
          <cell r="M58">
            <v>53</v>
          </cell>
          <cell r="N58">
            <v>709</v>
          </cell>
          <cell r="O58">
            <v>614</v>
          </cell>
          <cell r="P58">
            <v>49</v>
          </cell>
          <cell r="Q58">
            <v>672</v>
          </cell>
          <cell r="R58">
            <v>607</v>
          </cell>
          <cell r="S58">
            <v>43</v>
          </cell>
          <cell r="T58">
            <v>661</v>
          </cell>
          <cell r="X58">
            <v>0.90800000000000003</v>
          </cell>
          <cell r="Y58">
            <v>7.4999999999999997E-2</v>
          </cell>
          <cell r="Z58">
            <v>0.91400000000000003</v>
          </cell>
          <cell r="AA58">
            <v>7.2999999999999995E-2</v>
          </cell>
          <cell r="AB58">
            <v>0.91800000000000004</v>
          </cell>
          <cell r="AC58">
            <v>6.5000000000000002E-2</v>
          </cell>
          <cell r="AF58">
            <v>174</v>
          </cell>
          <cell r="AG58">
            <v>702</v>
          </cell>
          <cell r="AH58">
            <v>153</v>
          </cell>
          <cell r="AI58">
            <v>688</v>
          </cell>
          <cell r="AJ58">
            <v>56</v>
          </cell>
          <cell r="AK58">
            <v>700</v>
          </cell>
          <cell r="AN58">
            <v>0.248</v>
          </cell>
          <cell r="AO58">
            <v>0.222</v>
          </cell>
          <cell r="AP58">
            <v>0.08</v>
          </cell>
          <cell r="AR58">
            <v>189</v>
          </cell>
          <cell r="AS58" t="str">
            <v>DK</v>
          </cell>
          <cell r="AT58">
            <v>53</v>
          </cell>
          <cell r="AU58">
            <v>702</v>
          </cell>
          <cell r="AV58">
            <v>163</v>
          </cell>
          <cell r="AW58" t="str">
            <v>DK</v>
          </cell>
          <cell r="AX58">
            <v>63</v>
          </cell>
          <cell r="AY58">
            <v>688</v>
          </cell>
          <cell r="AZ58">
            <v>19</v>
          </cell>
          <cell r="BA58" t="str">
            <v>DK</v>
          </cell>
          <cell r="BB58">
            <v>8</v>
          </cell>
          <cell r="BC58">
            <v>700</v>
          </cell>
          <cell r="BH58" t="str">
            <v>NaN</v>
          </cell>
          <cell r="BI58" t="str">
            <v>NaN</v>
          </cell>
          <cell r="BJ58" t="str">
            <v>NaN</v>
          </cell>
          <cell r="BL58">
            <v>38</v>
          </cell>
          <cell r="BM58">
            <v>1067</v>
          </cell>
          <cell r="BN58">
            <v>44</v>
          </cell>
          <cell r="BO58">
            <v>690</v>
          </cell>
          <cell r="BP58">
            <v>56</v>
          </cell>
          <cell r="BQ58">
            <v>678</v>
          </cell>
          <cell r="BT58">
            <v>3.5999999999999997E-2</v>
          </cell>
          <cell r="BU58">
            <v>6.4000000000000001E-2</v>
          </cell>
          <cell r="BV58">
            <v>8.3000000000000004E-2</v>
          </cell>
          <cell r="BX58">
            <v>347</v>
          </cell>
          <cell r="BY58">
            <v>680</v>
          </cell>
          <cell r="BZ58">
            <v>346</v>
          </cell>
          <cell r="CA58">
            <v>653</v>
          </cell>
          <cell r="CB58">
            <v>355</v>
          </cell>
          <cell r="CC58">
            <v>678</v>
          </cell>
          <cell r="CF58">
            <v>0.51</v>
          </cell>
          <cell r="CG58">
            <v>0.53</v>
          </cell>
          <cell r="CH58">
            <v>0.52400000000000002</v>
          </cell>
          <cell r="CJ58">
            <v>446</v>
          </cell>
          <cell r="CK58">
            <v>647</v>
          </cell>
          <cell r="CL58">
            <v>441</v>
          </cell>
          <cell r="CM58">
            <v>635</v>
          </cell>
          <cell r="CN58">
            <v>405</v>
          </cell>
          <cell r="CO58">
            <v>586</v>
          </cell>
          <cell r="CR58">
            <v>0.68899999999999995</v>
          </cell>
          <cell r="CS58">
            <v>0.69399999999999995</v>
          </cell>
          <cell r="CT58">
            <v>0.69099999999999995</v>
          </cell>
          <cell r="CV58" t="str">
            <v>DK</v>
          </cell>
          <cell r="CW58" t="str">
            <v>DK</v>
          </cell>
          <cell r="CX58" t="str">
            <v>DK</v>
          </cell>
          <cell r="CY58" t="str">
            <v>DK</v>
          </cell>
          <cell r="CZ58">
            <v>405</v>
          </cell>
          <cell r="DA58" t="str">
            <v>DK</v>
          </cell>
          <cell r="DD58" t="str">
            <v>NA</v>
          </cell>
          <cell r="DE58" t="str">
            <v>NA</v>
          </cell>
          <cell r="DF58" t="str">
            <v>NA</v>
          </cell>
          <cell r="DH58" t="str">
            <v>IND C8ii a- number refers to both partial and total breastfeeding as provider doesn't separate IND C6ii- all 2-21/2 yr reviews are undertaken using ASQ 3</v>
          </cell>
        </row>
        <row r="59">
          <cell r="B59" t="str">
            <v>E09000020</v>
          </cell>
          <cell r="C59" t="str">
            <v>Gayan Perera</v>
          </cell>
          <cell r="D59" t="str">
            <v>gperera@westminster.gov.uk</v>
          </cell>
          <cell r="E59" t="str">
            <v>Senior Analyst</v>
          </cell>
          <cell r="F59" t="str">
            <v>Eva Hrobonova</v>
          </cell>
          <cell r="G59" t="str">
            <v>ehrobonova@westminster.gov.uk</v>
          </cell>
          <cell r="H59">
            <v>0</v>
          </cell>
          <cell r="I59">
            <v>318</v>
          </cell>
          <cell r="J59">
            <v>19</v>
          </cell>
          <cell r="L59">
            <v>451</v>
          </cell>
          <cell r="M59">
            <v>13</v>
          </cell>
          <cell r="N59">
            <v>464</v>
          </cell>
          <cell r="O59">
            <v>394</v>
          </cell>
          <cell r="P59">
            <v>69</v>
          </cell>
          <cell r="Q59">
            <v>662</v>
          </cell>
          <cell r="R59">
            <v>420</v>
          </cell>
          <cell r="S59">
            <v>5</v>
          </cell>
          <cell r="T59">
            <v>425</v>
          </cell>
          <cell r="X59">
            <v>0.97199999999999998</v>
          </cell>
          <cell r="Y59">
            <v>2.8000000000000001E-2</v>
          </cell>
          <cell r="Z59">
            <v>0.59499999999999997</v>
          </cell>
          <cell r="AA59">
            <v>0.104</v>
          </cell>
          <cell r="AB59">
            <v>0.98799999999999999</v>
          </cell>
          <cell r="AC59">
            <v>1.2E-2</v>
          </cell>
          <cell r="AF59">
            <v>329</v>
          </cell>
          <cell r="AG59">
            <v>438</v>
          </cell>
          <cell r="AH59">
            <v>159</v>
          </cell>
          <cell r="AI59">
            <v>436</v>
          </cell>
          <cell r="AJ59">
            <v>383</v>
          </cell>
          <cell r="AK59">
            <v>411</v>
          </cell>
          <cell r="AN59">
            <v>0.751</v>
          </cell>
          <cell r="AO59">
            <v>0.36499999999999999</v>
          </cell>
          <cell r="AP59">
            <v>0.93200000000000005</v>
          </cell>
          <cell r="AR59">
            <v>178</v>
          </cell>
          <cell r="AS59">
            <v>95</v>
          </cell>
          <cell r="AT59">
            <v>56</v>
          </cell>
          <cell r="AU59">
            <v>438</v>
          </cell>
          <cell r="AV59">
            <v>216</v>
          </cell>
          <cell r="AW59">
            <v>100</v>
          </cell>
          <cell r="AX59">
            <v>33</v>
          </cell>
          <cell r="AY59">
            <v>436</v>
          </cell>
          <cell r="AZ59">
            <v>47</v>
          </cell>
          <cell r="BA59">
            <v>17</v>
          </cell>
          <cell r="BB59">
            <v>15</v>
          </cell>
          <cell r="BC59">
            <v>411</v>
          </cell>
          <cell r="BH59">
            <v>0.623</v>
          </cell>
          <cell r="BI59">
            <v>0.72499999999999998</v>
          </cell>
          <cell r="BJ59">
            <v>0.156</v>
          </cell>
          <cell r="BL59">
            <v>255</v>
          </cell>
          <cell r="BM59">
            <v>419</v>
          </cell>
          <cell r="BN59">
            <v>127</v>
          </cell>
          <cell r="BO59">
            <v>714</v>
          </cell>
          <cell r="BP59">
            <v>248</v>
          </cell>
          <cell r="BQ59">
            <v>482</v>
          </cell>
          <cell r="BT59">
            <v>0.60899999999999999</v>
          </cell>
          <cell r="BU59">
            <v>0.17799999999999999</v>
          </cell>
          <cell r="BV59">
            <v>0.51500000000000001</v>
          </cell>
          <cell r="BX59">
            <v>0</v>
          </cell>
          <cell r="BY59">
            <v>0</v>
          </cell>
          <cell r="BZ59">
            <v>73</v>
          </cell>
          <cell r="CA59">
            <v>687</v>
          </cell>
          <cell r="CB59">
            <v>182</v>
          </cell>
          <cell r="CC59">
            <v>481</v>
          </cell>
          <cell r="CF59" t="str">
            <v>NaN %</v>
          </cell>
          <cell r="CG59">
            <v>0.106</v>
          </cell>
          <cell r="CH59">
            <v>0.378</v>
          </cell>
          <cell r="CJ59">
            <v>264</v>
          </cell>
          <cell r="CK59">
            <v>432</v>
          </cell>
          <cell r="CL59">
            <v>132</v>
          </cell>
          <cell r="CM59">
            <v>453</v>
          </cell>
          <cell r="CN59">
            <v>204</v>
          </cell>
          <cell r="CO59">
            <v>435</v>
          </cell>
          <cell r="CR59">
            <v>0.61099999999999999</v>
          </cell>
          <cell r="CS59">
            <v>0.29099999999999998</v>
          </cell>
          <cell r="CT59">
            <v>0.46899999999999997</v>
          </cell>
          <cell r="CV59">
            <v>0</v>
          </cell>
          <cell r="CW59">
            <v>0</v>
          </cell>
          <cell r="CX59">
            <v>132</v>
          </cell>
          <cell r="CY59">
            <v>132</v>
          </cell>
          <cell r="CZ59" t="str">
            <v>DK</v>
          </cell>
          <cell r="DA59" t="str">
            <v>DK</v>
          </cell>
          <cell r="DD59" t="str">
            <v>NaN %</v>
          </cell>
          <cell r="DE59">
            <v>1</v>
          </cell>
          <cell r="DF59" t="str">
            <v>NA</v>
          </cell>
          <cell r="DH59" t="str">
            <v>In October 2015, NHS England transferred the commissioning of Public Health Preventative services for children between the ages of 0-5 to local authorities, including the health visiting services (HV).   HV services for the three local authorities of Hammersmith &amp; Fulham, Kensington &amp; Chelsea and Westminster are provided by Central London Community Healthcare Trust (CLCH).  During quarter 1 2015/16, HV performance data was extracted from then the RIO system owned by CLCH.  Since then provider IT system has undergone several changes including transfer of IT system from RIO to ‘SystmOne’.   Thus quarter 2 2015/16, data as submitted was extracted from ‘SystmOne’.   The difference in results for Q1 and Q2 2015/16 data submission is significant.  Population wise, CLCH experienced similar workload during Q1 and Q2 and there has been no change in services provision.  The provider reports that teams on the ground report no significant changes in practice, staffing or workload between Q1 and Q2.  We therefore conclude that the marked variance in performance between these two quarters is largely due to ‘SystmOne’ coding issues identified during implementation, causing provider services not being able to extract information accurately.  CLCH have assured commissioners that significant human resource has been devoted to sorting this issue out and that this will carry on until the coding scripts are refined to reflect the true status of performance of the HV service.  PH commissioners and PH intelligence are working together with the provider to speed up the process and will endeavour to refine data for Q2 retrospectively as the true picture emerges.</v>
          </cell>
        </row>
        <row r="60">
          <cell r="B60" t="str">
            <v>E10000016</v>
          </cell>
          <cell r="C60" t="str">
            <v>Helen Groombridge</v>
          </cell>
          <cell r="D60" t="str">
            <v>helen.groombridge@kent.gov.uk</v>
          </cell>
          <cell r="E60" t="str">
            <v>Performance Officer. Public Health</v>
          </cell>
          <cell r="F60" t="str">
            <v>Andrew Scott-Clark</v>
          </cell>
          <cell r="G60" t="str">
            <v>andrew.scott-clark@kent.gov.uk</v>
          </cell>
          <cell r="H60">
            <v>1091</v>
          </cell>
          <cell r="I60">
            <v>915</v>
          </cell>
          <cell r="J60">
            <v>866</v>
          </cell>
          <cell r="L60">
            <v>2894</v>
          </cell>
          <cell r="M60">
            <v>1163</v>
          </cell>
          <cell r="N60">
            <v>4126</v>
          </cell>
          <cell r="O60">
            <v>3110</v>
          </cell>
          <cell r="P60">
            <v>1034</v>
          </cell>
          <cell r="Q60">
            <v>4399</v>
          </cell>
          <cell r="R60">
            <v>2862</v>
          </cell>
          <cell r="S60">
            <v>1235</v>
          </cell>
          <cell r="T60">
            <v>4195</v>
          </cell>
          <cell r="X60">
            <v>0.70099999999999996</v>
          </cell>
          <cell r="Y60">
            <v>0.28199999999999997</v>
          </cell>
          <cell r="Z60">
            <v>0.70699999999999996</v>
          </cell>
          <cell r="AA60">
            <v>0.23499999999999999</v>
          </cell>
          <cell r="AB60">
            <v>0.68200000000000005</v>
          </cell>
          <cell r="AC60">
            <v>0.29399999999999998</v>
          </cell>
          <cell r="AF60" t="str">
            <v>DK</v>
          </cell>
          <cell r="AG60" t="str">
            <v>DK</v>
          </cell>
          <cell r="AH60">
            <v>3830</v>
          </cell>
          <cell r="AI60">
            <v>4390</v>
          </cell>
          <cell r="AJ60">
            <v>2730</v>
          </cell>
          <cell r="AK60">
            <v>4196</v>
          </cell>
          <cell r="AN60" t="str">
            <v>NA</v>
          </cell>
          <cell r="AO60">
            <v>0.872</v>
          </cell>
          <cell r="AP60">
            <v>0.65100000000000002</v>
          </cell>
          <cell r="AR60" t="str">
            <v>DK</v>
          </cell>
          <cell r="AS60" t="str">
            <v>DK</v>
          </cell>
          <cell r="AT60" t="str">
            <v>DK</v>
          </cell>
          <cell r="AU60" t="str">
            <v>DK</v>
          </cell>
          <cell r="AV60" t="str">
            <v>DK</v>
          </cell>
          <cell r="AW60" t="str">
            <v>DK</v>
          </cell>
          <cell r="AX60" t="str">
            <v>DK</v>
          </cell>
          <cell r="AY60">
            <v>4390</v>
          </cell>
          <cell r="AZ60">
            <v>1124</v>
          </cell>
          <cell r="BA60">
            <v>460</v>
          </cell>
          <cell r="BB60">
            <v>1827</v>
          </cell>
          <cell r="BC60">
            <v>4196</v>
          </cell>
          <cell r="BH60" t="str">
            <v>NaN</v>
          </cell>
          <cell r="BI60" t="str">
            <v>NaN</v>
          </cell>
          <cell r="BJ60">
            <v>0.37799999999999995</v>
          </cell>
          <cell r="BL60">
            <v>2942</v>
          </cell>
          <cell r="BM60">
            <v>4122</v>
          </cell>
          <cell r="BN60">
            <v>2714</v>
          </cell>
          <cell r="BO60">
            <v>4170</v>
          </cell>
          <cell r="BP60">
            <v>1443</v>
          </cell>
          <cell r="BQ60">
            <v>4089</v>
          </cell>
          <cell r="BT60">
            <v>0.71399999999999997</v>
          </cell>
          <cell r="BU60">
            <v>0.65100000000000002</v>
          </cell>
          <cell r="BV60">
            <v>0.35299999999999998</v>
          </cell>
          <cell r="BX60">
            <v>3299</v>
          </cell>
          <cell r="BY60">
            <v>3970</v>
          </cell>
          <cell r="BZ60">
            <v>3093</v>
          </cell>
          <cell r="CA60">
            <v>4159</v>
          </cell>
          <cell r="CB60">
            <v>3029</v>
          </cell>
          <cell r="CC60">
            <v>4182</v>
          </cell>
          <cell r="CF60">
            <v>0.83099999999999996</v>
          </cell>
          <cell r="CG60">
            <v>0.74399999999999999</v>
          </cell>
          <cell r="CH60">
            <v>0.72399999999999998</v>
          </cell>
          <cell r="CJ60">
            <v>2914</v>
          </cell>
          <cell r="CK60">
            <v>4120</v>
          </cell>
          <cell r="CL60">
            <v>2691</v>
          </cell>
          <cell r="CM60">
            <v>3849</v>
          </cell>
          <cell r="CN60">
            <v>2825</v>
          </cell>
          <cell r="CO60">
            <v>3959</v>
          </cell>
          <cell r="CR60">
            <v>0.70699999999999996</v>
          </cell>
          <cell r="CS60">
            <v>0.69899999999999995</v>
          </cell>
          <cell r="CT60">
            <v>0.71399999999999997</v>
          </cell>
          <cell r="CV60" t="str">
            <v>DK</v>
          </cell>
          <cell r="CW60" t="str">
            <v>DK</v>
          </cell>
          <cell r="CX60">
            <v>432</v>
          </cell>
          <cell r="CY60">
            <v>2635</v>
          </cell>
          <cell r="CZ60">
            <v>2077</v>
          </cell>
          <cell r="DA60">
            <v>3160</v>
          </cell>
          <cell r="DD60" t="str">
            <v>NA</v>
          </cell>
          <cell r="DE60">
            <v>0.16400000000000001</v>
          </cell>
          <cell r="DF60">
            <v>0.65700000000000003</v>
          </cell>
          <cell r="DH60" t="str">
            <v>Please note that the provider has confirmed that the figures reported in Q1 and Q2 2015/16 on the 1 year review at 12 months (C4) were inflated and not a true reflection of performance</v>
          </cell>
        </row>
        <row r="61">
          <cell r="B61" t="str">
            <v>E06000010</v>
          </cell>
          <cell r="C61" t="str">
            <v>Sally Barlow</v>
          </cell>
          <cell r="D61" t="str">
            <v>sally.barlow@hullcc.gov.uk</v>
          </cell>
          <cell r="E61" t="str">
            <v>Public Health Performance Officer</v>
          </cell>
          <cell r="F61" t="str">
            <v>Julia Weldon</v>
          </cell>
          <cell r="G61" t="str">
            <v>julia.weldon@hullcc.gov.uk</v>
          </cell>
          <cell r="H61">
            <v>784</v>
          </cell>
          <cell r="I61">
            <v>815</v>
          </cell>
          <cell r="J61">
            <v>665</v>
          </cell>
          <cell r="L61">
            <v>746</v>
          </cell>
          <cell r="M61">
            <v>95</v>
          </cell>
          <cell r="N61">
            <v>847</v>
          </cell>
          <cell r="O61">
            <v>817</v>
          </cell>
          <cell r="P61">
            <v>98</v>
          </cell>
          <cell r="Q61">
            <v>920</v>
          </cell>
          <cell r="R61">
            <v>799</v>
          </cell>
          <cell r="S61">
            <v>114</v>
          </cell>
          <cell r="T61">
            <v>920</v>
          </cell>
          <cell r="X61">
            <v>0.88100000000000001</v>
          </cell>
          <cell r="Y61">
            <v>0.112</v>
          </cell>
          <cell r="Z61">
            <v>0.88800000000000001</v>
          </cell>
          <cell r="AA61">
            <v>0.107</v>
          </cell>
          <cell r="AB61">
            <v>0.86799999999999999</v>
          </cell>
          <cell r="AC61">
            <v>0.124</v>
          </cell>
          <cell r="AF61">
            <v>748</v>
          </cell>
          <cell r="AG61">
            <v>845</v>
          </cell>
          <cell r="AH61">
            <v>929</v>
          </cell>
          <cell r="AI61">
            <v>1068</v>
          </cell>
          <cell r="AJ61">
            <v>814</v>
          </cell>
          <cell r="AK61">
            <v>961</v>
          </cell>
          <cell r="AN61">
            <v>0.88500000000000001</v>
          </cell>
          <cell r="AO61">
            <v>0.87</v>
          </cell>
          <cell r="AP61">
            <v>0.84699999999999998</v>
          </cell>
          <cell r="AR61">
            <v>183</v>
          </cell>
          <cell r="AS61">
            <v>67</v>
          </cell>
          <cell r="AT61">
            <v>593</v>
          </cell>
          <cell r="AU61">
            <v>845</v>
          </cell>
          <cell r="AV61">
            <v>223</v>
          </cell>
          <cell r="AW61">
            <v>107</v>
          </cell>
          <cell r="AX61">
            <v>723</v>
          </cell>
          <cell r="AY61">
            <v>1068</v>
          </cell>
          <cell r="AZ61">
            <v>214</v>
          </cell>
          <cell r="BA61">
            <v>81</v>
          </cell>
          <cell r="BB61">
            <v>615</v>
          </cell>
          <cell r="BC61">
            <v>961</v>
          </cell>
          <cell r="BH61">
            <v>0.29600000000000004</v>
          </cell>
          <cell r="BI61">
            <v>0.309</v>
          </cell>
          <cell r="BJ61">
            <v>0.307</v>
          </cell>
          <cell r="BL61">
            <v>822</v>
          </cell>
          <cell r="BM61">
            <v>859</v>
          </cell>
          <cell r="BN61">
            <v>826</v>
          </cell>
          <cell r="BO61">
            <v>864</v>
          </cell>
          <cell r="BP61">
            <v>815</v>
          </cell>
          <cell r="BQ61">
            <v>872</v>
          </cell>
          <cell r="BT61">
            <v>0.95699999999999996</v>
          </cell>
          <cell r="BU61">
            <v>0.95599999999999996</v>
          </cell>
          <cell r="BV61">
            <v>0.93500000000000005</v>
          </cell>
          <cell r="BX61">
            <v>827</v>
          </cell>
          <cell r="BY61">
            <v>863</v>
          </cell>
          <cell r="BZ61">
            <v>817</v>
          </cell>
          <cell r="CA61">
            <v>852</v>
          </cell>
          <cell r="CB61">
            <v>842</v>
          </cell>
          <cell r="CC61">
            <v>866</v>
          </cell>
          <cell r="CF61">
            <v>0.95799999999999996</v>
          </cell>
          <cell r="CG61">
            <v>0.95899999999999996</v>
          </cell>
          <cell r="CH61">
            <v>0.97199999999999998</v>
          </cell>
          <cell r="CJ61">
            <v>860</v>
          </cell>
          <cell r="CK61">
            <v>950</v>
          </cell>
          <cell r="CL61">
            <v>838</v>
          </cell>
          <cell r="CM61">
            <v>926</v>
          </cell>
          <cell r="CN61">
            <v>764</v>
          </cell>
          <cell r="CO61">
            <v>858</v>
          </cell>
          <cell r="CR61">
            <v>0.90500000000000003</v>
          </cell>
          <cell r="CS61">
            <v>0.90500000000000003</v>
          </cell>
          <cell r="CT61">
            <v>0.89</v>
          </cell>
          <cell r="CV61">
            <v>5</v>
          </cell>
          <cell r="CW61">
            <v>861</v>
          </cell>
          <cell r="CX61">
            <v>53</v>
          </cell>
          <cell r="CY61">
            <v>840</v>
          </cell>
          <cell r="CZ61">
            <v>212</v>
          </cell>
          <cell r="DA61">
            <v>768</v>
          </cell>
          <cell r="DD61">
            <v>6.0000000000000001E-3</v>
          </cell>
          <cell r="DE61">
            <v>6.3E-2</v>
          </cell>
          <cell r="DF61">
            <v>0.27600000000000002</v>
          </cell>
          <cell r="DH61" t="str">
            <v/>
          </cell>
        </row>
        <row r="62">
          <cell r="B62" t="str">
            <v>E09000021</v>
          </cell>
          <cell r="C62" t="str">
            <v>Tejal Indulkar</v>
          </cell>
          <cell r="D62" t="str">
            <v>tejal.indulkar@kingston.gov.uk</v>
          </cell>
          <cell r="E62" t="str">
            <v>Senior Public Health Analyst</v>
          </cell>
          <cell r="F62" t="str">
            <v>Jonathan Hildebrand</v>
          </cell>
          <cell r="G62" t="str">
            <v>jonathan.hildebrand@kingston.gov.uk</v>
          </cell>
          <cell r="H62">
            <v>0</v>
          </cell>
          <cell r="I62">
            <v>14</v>
          </cell>
          <cell r="J62">
            <v>77</v>
          </cell>
          <cell r="L62">
            <v>426</v>
          </cell>
          <cell r="M62">
            <v>149</v>
          </cell>
          <cell r="N62">
            <v>584</v>
          </cell>
          <cell r="O62">
            <v>478</v>
          </cell>
          <cell r="P62">
            <v>95</v>
          </cell>
          <cell r="Q62">
            <v>582</v>
          </cell>
          <cell r="R62">
            <v>462</v>
          </cell>
          <cell r="S62">
            <v>148</v>
          </cell>
          <cell r="T62">
            <v>634</v>
          </cell>
          <cell r="X62">
            <v>0.72899999999999998</v>
          </cell>
          <cell r="Y62">
            <v>0.255</v>
          </cell>
          <cell r="Z62">
            <v>0.82099999999999995</v>
          </cell>
          <cell r="AA62">
            <v>0.16300000000000001</v>
          </cell>
          <cell r="AB62">
            <v>0.72899999999999998</v>
          </cell>
          <cell r="AC62">
            <v>0.23300000000000001</v>
          </cell>
          <cell r="AF62">
            <v>514</v>
          </cell>
          <cell r="AG62">
            <v>557</v>
          </cell>
          <cell r="AH62">
            <v>406</v>
          </cell>
          <cell r="AI62">
            <v>424</v>
          </cell>
          <cell r="AJ62">
            <v>432</v>
          </cell>
          <cell r="AK62">
            <v>645</v>
          </cell>
          <cell r="AN62">
            <v>0.92300000000000004</v>
          </cell>
          <cell r="AO62">
            <v>0.95799999999999996</v>
          </cell>
          <cell r="AP62">
            <v>0.67</v>
          </cell>
          <cell r="AR62">
            <v>278</v>
          </cell>
          <cell r="AS62">
            <v>110</v>
          </cell>
          <cell r="AT62">
            <v>126</v>
          </cell>
          <cell r="AU62">
            <v>557</v>
          </cell>
          <cell r="AV62">
            <v>223</v>
          </cell>
          <cell r="AW62">
            <v>91</v>
          </cell>
          <cell r="AX62">
            <v>92</v>
          </cell>
          <cell r="AY62">
            <v>424</v>
          </cell>
          <cell r="AZ62">
            <v>233</v>
          </cell>
          <cell r="BA62">
            <v>86</v>
          </cell>
          <cell r="BB62">
            <v>115</v>
          </cell>
          <cell r="BC62">
            <v>645</v>
          </cell>
          <cell r="BH62">
            <v>0.69700000000000006</v>
          </cell>
          <cell r="BI62">
            <v>0.74099999999999999</v>
          </cell>
          <cell r="BJ62">
            <v>0.495</v>
          </cell>
          <cell r="BL62">
            <v>228</v>
          </cell>
          <cell r="BM62">
            <v>570</v>
          </cell>
          <cell r="BN62">
            <v>208</v>
          </cell>
          <cell r="BO62">
            <v>583</v>
          </cell>
          <cell r="BP62">
            <v>302</v>
          </cell>
          <cell r="BQ62">
            <v>577</v>
          </cell>
          <cell r="BT62">
            <v>0.4</v>
          </cell>
          <cell r="BU62">
            <v>0.35699999999999998</v>
          </cell>
          <cell r="BV62">
            <v>0.52300000000000002</v>
          </cell>
          <cell r="BX62">
            <v>255</v>
          </cell>
          <cell r="BY62">
            <v>548</v>
          </cell>
          <cell r="BZ62">
            <v>333</v>
          </cell>
          <cell r="CA62">
            <v>572</v>
          </cell>
          <cell r="CB62">
            <v>182</v>
          </cell>
          <cell r="CC62">
            <v>578</v>
          </cell>
          <cell r="CF62">
            <v>0.46500000000000002</v>
          </cell>
          <cell r="CG62">
            <v>0.58199999999999996</v>
          </cell>
          <cell r="CH62">
            <v>0.315</v>
          </cell>
          <cell r="CJ62">
            <v>194</v>
          </cell>
          <cell r="CK62">
            <v>631</v>
          </cell>
          <cell r="CL62">
            <v>278</v>
          </cell>
          <cell r="CM62">
            <v>571</v>
          </cell>
          <cell r="CN62">
            <v>305</v>
          </cell>
          <cell r="CO62">
            <v>541</v>
          </cell>
          <cell r="CR62">
            <v>0.307</v>
          </cell>
          <cell r="CS62">
            <v>0.48699999999999999</v>
          </cell>
          <cell r="CT62">
            <v>0.56399999999999995</v>
          </cell>
          <cell r="CV62">
            <v>38</v>
          </cell>
          <cell r="CW62">
            <v>194</v>
          </cell>
          <cell r="CX62">
            <v>265</v>
          </cell>
          <cell r="CY62">
            <v>278</v>
          </cell>
          <cell r="CZ62">
            <v>210</v>
          </cell>
          <cell r="DA62">
            <v>541</v>
          </cell>
          <cell r="DD62">
            <v>0.19600000000000001</v>
          </cell>
          <cell r="DE62">
            <v>0.95299999999999996</v>
          </cell>
          <cell r="DF62">
            <v>0.38800000000000001</v>
          </cell>
          <cell r="DH62" t="str">
            <v>Comments from the provider for Q1  For IND C1) The antenatal referral from Kingston Hospital commenced in August 2015.  For IND C3) 9 infants didn't have a new birth visit (Mixture of transferred in &amp; out cohort).  Comments from the provider for Q2  For IND C1) An appointment offer letter is sent to all the expected mothers asking then to contact the health visiting service to book an appointment.  For IND C3) 9 infants didn't have a visit. Family has moved out of the area or they have just moved in.  The data was collated using the template names "Dashboard for local use with lead local authority model".   No Comments from the provider for Q3</v>
          </cell>
        </row>
        <row r="63">
          <cell r="B63" t="str">
            <v>E08000034</v>
          </cell>
          <cell r="C63" t="str">
            <v>Alison Cotterill</v>
          </cell>
          <cell r="D63" t="str">
            <v>alison.cotterill@kirklees.gov.uk</v>
          </cell>
          <cell r="E63" t="str">
            <v>Health Improvement Practitioner Advanced</v>
          </cell>
          <cell r="F63" t="str">
            <v>Sarah Muckle</v>
          </cell>
          <cell r="G63" t="str">
            <v>sarah.muckle@kirklees.gov.uk</v>
          </cell>
          <cell r="H63" t="str">
            <v>DK</v>
          </cell>
          <cell r="I63">
            <v>995</v>
          </cell>
          <cell r="J63">
            <v>825</v>
          </cell>
          <cell r="L63">
            <v>1027</v>
          </cell>
          <cell r="M63">
            <v>123</v>
          </cell>
          <cell r="N63">
            <v>1176</v>
          </cell>
          <cell r="O63">
            <v>1153</v>
          </cell>
          <cell r="P63">
            <v>148</v>
          </cell>
          <cell r="Q63">
            <v>1324</v>
          </cell>
          <cell r="R63">
            <v>1172</v>
          </cell>
          <cell r="S63">
            <v>151</v>
          </cell>
          <cell r="T63">
            <v>1362</v>
          </cell>
          <cell r="X63">
            <v>0.873</v>
          </cell>
          <cell r="Y63">
            <v>0.105</v>
          </cell>
          <cell r="Z63">
            <v>0.871</v>
          </cell>
          <cell r="AA63">
            <v>0.112</v>
          </cell>
          <cell r="AB63">
            <v>0.86</v>
          </cell>
          <cell r="AC63">
            <v>0.111</v>
          </cell>
          <cell r="AF63" t="str">
            <v>DK</v>
          </cell>
          <cell r="AG63" t="str">
            <v>DK</v>
          </cell>
          <cell r="AH63">
            <v>921</v>
          </cell>
          <cell r="AI63">
            <v>1553</v>
          </cell>
          <cell r="AJ63">
            <v>1121</v>
          </cell>
          <cell r="AK63">
            <v>1579</v>
          </cell>
          <cell r="AN63" t="str">
            <v>NA</v>
          </cell>
          <cell r="AO63">
            <v>0.59299999999999997</v>
          </cell>
          <cell r="AP63">
            <v>0.71</v>
          </cell>
          <cell r="AR63" t="str">
            <v>DK</v>
          </cell>
          <cell r="AS63" t="str">
            <v>DK</v>
          </cell>
          <cell r="AT63" t="str">
            <v>DK</v>
          </cell>
          <cell r="AU63" t="str">
            <v>DK</v>
          </cell>
          <cell r="AV63">
            <v>188</v>
          </cell>
          <cell r="AW63">
            <v>70</v>
          </cell>
          <cell r="AX63">
            <v>297</v>
          </cell>
          <cell r="AY63">
            <v>1553</v>
          </cell>
          <cell r="AZ63">
            <v>203</v>
          </cell>
          <cell r="BA63">
            <v>103</v>
          </cell>
          <cell r="BB63">
            <v>398</v>
          </cell>
          <cell r="BC63">
            <v>1579</v>
          </cell>
          <cell r="BH63" t="str">
            <v>NaN</v>
          </cell>
          <cell r="BI63">
            <v>0.16600000000000001</v>
          </cell>
          <cell r="BJ63">
            <v>0.19399999999999998</v>
          </cell>
          <cell r="BL63">
            <v>1164</v>
          </cell>
          <cell r="BM63">
            <v>1311</v>
          </cell>
          <cell r="BN63">
            <v>1226</v>
          </cell>
          <cell r="BO63">
            <v>1355</v>
          </cell>
          <cell r="BP63">
            <v>1252</v>
          </cell>
          <cell r="BQ63">
            <v>1380</v>
          </cell>
          <cell r="BT63">
            <v>0.88800000000000001</v>
          </cell>
          <cell r="BU63">
            <v>0.90500000000000003</v>
          </cell>
          <cell r="BV63">
            <v>0.90700000000000003</v>
          </cell>
          <cell r="BX63">
            <v>1106</v>
          </cell>
          <cell r="BY63">
            <v>1240</v>
          </cell>
          <cell r="BZ63">
            <v>1222</v>
          </cell>
          <cell r="CA63">
            <v>1370</v>
          </cell>
          <cell r="CB63">
            <v>1227</v>
          </cell>
          <cell r="CC63">
            <v>1381</v>
          </cell>
          <cell r="CF63">
            <v>0.89200000000000002</v>
          </cell>
          <cell r="CG63">
            <v>0.89200000000000002</v>
          </cell>
          <cell r="CH63">
            <v>0.88800000000000001</v>
          </cell>
          <cell r="CJ63">
            <v>1125</v>
          </cell>
          <cell r="CK63">
            <v>1364</v>
          </cell>
          <cell r="CL63">
            <v>1113</v>
          </cell>
          <cell r="CM63">
            <v>1331</v>
          </cell>
          <cell r="CN63">
            <v>1169</v>
          </cell>
          <cell r="CO63">
            <v>1385</v>
          </cell>
          <cell r="CR63">
            <v>0.82499999999999996</v>
          </cell>
          <cell r="CS63">
            <v>0.83599999999999997</v>
          </cell>
          <cell r="CT63">
            <v>0.84399999999999997</v>
          </cell>
          <cell r="CV63">
            <v>124</v>
          </cell>
          <cell r="CW63">
            <v>1359</v>
          </cell>
          <cell r="CX63">
            <v>885</v>
          </cell>
          <cell r="CY63">
            <v>1107</v>
          </cell>
          <cell r="CZ63">
            <v>1080</v>
          </cell>
          <cell r="DA63">
            <v>1177</v>
          </cell>
          <cell r="DD63">
            <v>9.0999999999999998E-2</v>
          </cell>
          <cell r="DE63">
            <v>0.79900000000000004</v>
          </cell>
          <cell r="DF63">
            <v>0.91800000000000004</v>
          </cell>
          <cell r="DH63" t="str">
            <v>The data includes figures shared by Bradford, Leeds, Calderdale and Barnsley.</v>
          </cell>
        </row>
        <row r="64">
          <cell r="B64" t="str">
            <v>E08000011</v>
          </cell>
          <cell r="C64" t="str">
            <v>Paul Langton</v>
          </cell>
          <cell r="D64" t="str">
            <v>paul.langton@knowsley.gov.uk</v>
          </cell>
          <cell r="E64" t="str">
            <v>Public Health Epidemiologist</v>
          </cell>
          <cell r="F64" t="str">
            <v>Matthew Ashton</v>
          </cell>
          <cell r="G64" t="str">
            <v>matthew.ashton@knowsley.gov.uk</v>
          </cell>
          <cell r="H64">
            <v>62</v>
          </cell>
          <cell r="I64">
            <v>44</v>
          </cell>
          <cell r="J64">
            <v>45</v>
          </cell>
          <cell r="L64">
            <v>345</v>
          </cell>
          <cell r="M64">
            <v>49</v>
          </cell>
          <cell r="N64">
            <v>419</v>
          </cell>
          <cell r="O64">
            <v>326</v>
          </cell>
          <cell r="P64">
            <v>56</v>
          </cell>
          <cell r="Q64">
            <v>429</v>
          </cell>
          <cell r="R64">
            <v>374</v>
          </cell>
          <cell r="S64">
            <v>63</v>
          </cell>
          <cell r="T64">
            <v>452</v>
          </cell>
          <cell r="X64">
            <v>0.82299999999999995</v>
          </cell>
          <cell r="Y64">
            <v>0.11700000000000001</v>
          </cell>
          <cell r="Z64">
            <v>0.76</v>
          </cell>
          <cell r="AA64">
            <v>0.13100000000000001</v>
          </cell>
          <cell r="AB64">
            <v>0.82699999999999996</v>
          </cell>
          <cell r="AC64">
            <v>0.13900000000000001</v>
          </cell>
          <cell r="AF64">
            <v>283</v>
          </cell>
          <cell r="AG64">
            <v>404</v>
          </cell>
          <cell r="AH64">
            <v>292</v>
          </cell>
          <cell r="AI64">
            <v>436</v>
          </cell>
          <cell r="AJ64">
            <v>314</v>
          </cell>
          <cell r="AK64">
            <v>457</v>
          </cell>
          <cell r="AN64">
            <v>0.7</v>
          </cell>
          <cell r="AO64">
            <v>0.67</v>
          </cell>
          <cell r="AP64">
            <v>0.68700000000000006</v>
          </cell>
          <cell r="AR64">
            <v>65</v>
          </cell>
          <cell r="AS64">
            <v>18</v>
          </cell>
          <cell r="AT64">
            <v>319</v>
          </cell>
          <cell r="AU64">
            <v>404</v>
          </cell>
          <cell r="AV64">
            <v>53</v>
          </cell>
          <cell r="AW64">
            <v>25</v>
          </cell>
          <cell r="AX64">
            <v>312</v>
          </cell>
          <cell r="AY64">
            <v>436</v>
          </cell>
          <cell r="AZ64">
            <v>59</v>
          </cell>
          <cell r="BA64">
            <v>22</v>
          </cell>
          <cell r="BB64">
            <v>361</v>
          </cell>
          <cell r="BC64">
            <v>457</v>
          </cell>
          <cell r="BH64">
            <v>0.20499999999999999</v>
          </cell>
          <cell r="BI64">
            <v>0.17899999999999999</v>
          </cell>
          <cell r="BJ64">
            <v>0.17699999999999999</v>
          </cell>
          <cell r="BL64">
            <v>228</v>
          </cell>
          <cell r="BM64">
            <v>386</v>
          </cell>
          <cell r="BN64">
            <v>275</v>
          </cell>
          <cell r="BO64">
            <v>479</v>
          </cell>
          <cell r="BP64">
            <v>371</v>
          </cell>
          <cell r="BQ64">
            <v>501</v>
          </cell>
          <cell r="BT64">
            <v>0.59099999999999997</v>
          </cell>
          <cell r="BU64">
            <v>0.57399999999999995</v>
          </cell>
          <cell r="BV64">
            <v>0.74099999999999999</v>
          </cell>
          <cell r="BX64">
            <v>267</v>
          </cell>
          <cell r="BY64">
            <v>358</v>
          </cell>
          <cell r="BZ64">
            <v>312</v>
          </cell>
          <cell r="CA64">
            <v>419</v>
          </cell>
          <cell r="CB64">
            <v>415</v>
          </cell>
          <cell r="CC64">
            <v>524</v>
          </cell>
          <cell r="CF64">
            <v>0.746</v>
          </cell>
          <cell r="CG64">
            <v>0.745</v>
          </cell>
          <cell r="CH64">
            <v>0.79200000000000004</v>
          </cell>
          <cell r="CJ64">
            <v>347</v>
          </cell>
          <cell r="CK64">
            <v>462</v>
          </cell>
          <cell r="CL64">
            <v>282</v>
          </cell>
          <cell r="CM64">
            <v>391</v>
          </cell>
          <cell r="CN64">
            <v>316</v>
          </cell>
          <cell r="CO64">
            <v>424</v>
          </cell>
          <cell r="CR64">
            <v>0.751</v>
          </cell>
          <cell r="CS64">
            <v>0.72099999999999997</v>
          </cell>
          <cell r="CT64">
            <v>0.745</v>
          </cell>
          <cell r="CV64">
            <v>37</v>
          </cell>
          <cell r="CW64">
            <v>40</v>
          </cell>
          <cell r="CX64">
            <v>0</v>
          </cell>
          <cell r="CY64">
            <v>0</v>
          </cell>
          <cell r="CZ64">
            <v>0</v>
          </cell>
          <cell r="DA64">
            <v>0</v>
          </cell>
          <cell r="DD64">
            <v>0.92500000000000004</v>
          </cell>
          <cell r="DE64" t="str">
            <v>NaN %</v>
          </cell>
          <cell r="DF64" t="str">
            <v>NaN %</v>
          </cell>
          <cell r="DH64" t="str">
            <v>There was no submission received for IND C6ii</v>
          </cell>
        </row>
        <row r="65">
          <cell r="B65" t="str">
            <v>E10000017</v>
          </cell>
          <cell r="C65" t="str">
            <v>Farhat Abbas</v>
          </cell>
          <cell r="D65" t="str">
            <v>farhat.abbas@lancashire.gov.uk</v>
          </cell>
          <cell r="E65" t="str">
            <v>Public Health Intelligence Analyst</v>
          </cell>
          <cell r="F65" t="str">
            <v>Dr Sakthi Karunanithi</v>
          </cell>
          <cell r="G65" t="str">
            <v>Sakthi.Karunanithi@lancashire.gov.uk</v>
          </cell>
          <cell r="H65">
            <v>1478</v>
          </cell>
          <cell r="I65">
            <v>1325</v>
          </cell>
          <cell r="J65">
            <v>1198</v>
          </cell>
          <cell r="L65">
            <v>2702</v>
          </cell>
          <cell r="M65">
            <v>399</v>
          </cell>
          <cell r="N65">
            <v>3139</v>
          </cell>
          <cell r="O65">
            <v>2904</v>
          </cell>
          <cell r="P65">
            <v>277</v>
          </cell>
          <cell r="Q65">
            <v>3253</v>
          </cell>
          <cell r="R65">
            <v>3028</v>
          </cell>
          <cell r="S65">
            <v>298</v>
          </cell>
          <cell r="T65">
            <v>3358</v>
          </cell>
          <cell r="X65">
            <v>0.86099999999999999</v>
          </cell>
          <cell r="Y65">
            <v>0.127</v>
          </cell>
          <cell r="Z65">
            <v>0.89300000000000002</v>
          </cell>
          <cell r="AA65">
            <v>8.5000000000000006E-2</v>
          </cell>
          <cell r="AB65">
            <v>0.90200000000000002</v>
          </cell>
          <cell r="AC65">
            <v>8.8999999999999996E-2</v>
          </cell>
          <cell r="AF65">
            <v>2225</v>
          </cell>
          <cell r="AG65">
            <v>2409</v>
          </cell>
          <cell r="AH65">
            <v>2994</v>
          </cell>
          <cell r="AI65">
            <v>3211</v>
          </cell>
          <cell r="AJ65">
            <v>3253</v>
          </cell>
          <cell r="AK65">
            <v>3432</v>
          </cell>
          <cell r="AN65">
            <v>0.92400000000000004</v>
          </cell>
          <cell r="AO65">
            <v>0.93200000000000005</v>
          </cell>
          <cell r="AP65">
            <v>0.94799999999999995</v>
          </cell>
          <cell r="AR65" t="str">
            <v>DK</v>
          </cell>
          <cell r="AS65" t="str">
            <v>DK</v>
          </cell>
          <cell r="AT65" t="str">
            <v>DK</v>
          </cell>
          <cell r="AU65">
            <v>2409</v>
          </cell>
          <cell r="AV65">
            <v>663</v>
          </cell>
          <cell r="AW65">
            <v>264</v>
          </cell>
          <cell r="AX65">
            <v>1682</v>
          </cell>
          <cell r="AY65">
            <v>3211</v>
          </cell>
          <cell r="AZ65">
            <v>679</v>
          </cell>
          <cell r="BA65">
            <v>268</v>
          </cell>
          <cell r="BB65">
            <v>1642</v>
          </cell>
          <cell r="BC65">
            <v>3432</v>
          </cell>
          <cell r="BH65" t="str">
            <v>NaN</v>
          </cell>
          <cell r="BI65">
            <v>0.28899999999999998</v>
          </cell>
          <cell r="BJ65">
            <v>0.27600000000000002</v>
          </cell>
          <cell r="BL65">
            <v>2960</v>
          </cell>
          <cell r="BM65">
            <v>3166</v>
          </cell>
          <cell r="BN65">
            <v>3162</v>
          </cell>
          <cell r="BO65">
            <v>3400</v>
          </cell>
          <cell r="BP65">
            <v>3071</v>
          </cell>
          <cell r="BQ65">
            <v>3276</v>
          </cell>
          <cell r="BT65">
            <v>0.93500000000000005</v>
          </cell>
          <cell r="BU65">
            <v>0.93</v>
          </cell>
          <cell r="BV65">
            <v>0.93700000000000006</v>
          </cell>
          <cell r="BX65">
            <v>2914</v>
          </cell>
          <cell r="BY65">
            <v>3090</v>
          </cell>
          <cell r="BZ65">
            <v>2970</v>
          </cell>
          <cell r="CA65">
            <v>3156</v>
          </cell>
          <cell r="CB65">
            <v>3351</v>
          </cell>
          <cell r="CC65">
            <v>3511</v>
          </cell>
          <cell r="CF65">
            <v>0.94299999999999995</v>
          </cell>
          <cell r="CG65">
            <v>0.94099999999999995</v>
          </cell>
          <cell r="CH65">
            <v>0.95399999999999996</v>
          </cell>
          <cell r="CJ65">
            <v>3162</v>
          </cell>
          <cell r="CK65">
            <v>3466</v>
          </cell>
          <cell r="CL65">
            <v>2985</v>
          </cell>
          <cell r="CM65">
            <v>3241</v>
          </cell>
          <cell r="CN65">
            <v>3016</v>
          </cell>
          <cell r="CO65">
            <v>3301</v>
          </cell>
          <cell r="CR65">
            <v>0.91200000000000003</v>
          </cell>
          <cell r="CS65">
            <v>0.92100000000000004</v>
          </cell>
          <cell r="CT65">
            <v>0.91400000000000003</v>
          </cell>
          <cell r="CV65">
            <v>2834</v>
          </cell>
          <cell r="CW65">
            <v>3162</v>
          </cell>
          <cell r="CX65">
            <v>2761</v>
          </cell>
          <cell r="CY65">
            <v>2985</v>
          </cell>
          <cell r="CZ65">
            <v>2983</v>
          </cell>
          <cell r="DA65">
            <v>3016</v>
          </cell>
          <cell r="DD65">
            <v>0.89600000000000002</v>
          </cell>
          <cell r="DE65">
            <v>0.92500000000000004</v>
          </cell>
          <cell r="DF65">
            <v>0.98899999999999999</v>
          </cell>
          <cell r="DH65" t="str">
            <v>Figures relating to indicator 3.1 (percentage of children who received a 6-8 week review by the time they were 8 weeks) are for 4-8 weeks check. For IND C8i - For this indicator no Q1 figures were received from one provider (as then under investigation by the Trust - DQIP) hence figures for IND C8ii couldn't be submitted for Q1.</v>
          </cell>
        </row>
        <row r="66">
          <cell r="B66" t="str">
            <v>E08000035</v>
          </cell>
          <cell r="C66" t="str">
            <v>Richard Dixon</v>
          </cell>
          <cell r="D66" t="str">
            <v>richard.dixon@leeds.gov.uk</v>
          </cell>
          <cell r="E66" t="str">
            <v>Public Health Intelligence Manager</v>
          </cell>
          <cell r="F66" t="str">
            <v>Ian Cameron</v>
          </cell>
          <cell r="G66" t="str">
            <v>ian.cameron@leeds.gov.uk</v>
          </cell>
          <cell r="H66">
            <v>1660</v>
          </cell>
          <cell r="I66">
            <v>1643</v>
          </cell>
          <cell r="J66">
            <v>1826</v>
          </cell>
          <cell r="L66">
            <v>1170</v>
          </cell>
          <cell r="M66">
            <v>1147</v>
          </cell>
          <cell r="N66">
            <v>2436</v>
          </cell>
          <cell r="O66">
            <v>973</v>
          </cell>
          <cell r="P66">
            <v>1403</v>
          </cell>
          <cell r="Q66">
            <v>2504</v>
          </cell>
          <cell r="R66">
            <v>1815</v>
          </cell>
          <cell r="S66">
            <v>687</v>
          </cell>
          <cell r="T66">
            <v>2545</v>
          </cell>
          <cell r="X66">
            <v>0.48</v>
          </cell>
          <cell r="Y66">
            <v>0.47099999999999997</v>
          </cell>
          <cell r="Z66">
            <v>0.38900000000000001</v>
          </cell>
          <cell r="AA66">
            <v>0.56000000000000005</v>
          </cell>
          <cell r="AB66">
            <v>0.71299999999999997</v>
          </cell>
          <cell r="AC66">
            <v>0.27</v>
          </cell>
          <cell r="AF66">
            <v>1734</v>
          </cell>
          <cell r="AG66">
            <v>2411</v>
          </cell>
          <cell r="AH66">
            <v>1756</v>
          </cell>
          <cell r="AI66">
            <v>2520</v>
          </cell>
          <cell r="AJ66">
            <v>1989</v>
          </cell>
          <cell r="AK66">
            <v>2554</v>
          </cell>
          <cell r="AN66">
            <v>0.71899999999999997</v>
          </cell>
          <cell r="AO66">
            <v>0.69699999999999995</v>
          </cell>
          <cell r="AP66">
            <v>0.77900000000000003</v>
          </cell>
          <cell r="AR66">
            <v>834</v>
          </cell>
          <cell r="AS66">
            <v>329</v>
          </cell>
          <cell r="AT66">
            <v>1182</v>
          </cell>
          <cell r="AU66">
            <v>2411</v>
          </cell>
          <cell r="AV66">
            <v>771</v>
          </cell>
          <cell r="AW66">
            <v>298</v>
          </cell>
          <cell r="AX66">
            <v>1071</v>
          </cell>
          <cell r="AY66">
            <v>2520</v>
          </cell>
          <cell r="AZ66">
            <v>841</v>
          </cell>
          <cell r="BA66">
            <v>361</v>
          </cell>
          <cell r="BB66">
            <v>1272</v>
          </cell>
          <cell r="BC66">
            <v>2554</v>
          </cell>
          <cell r="BH66">
            <v>0.48200000000000004</v>
          </cell>
          <cell r="BI66">
            <v>0.42399999999999999</v>
          </cell>
          <cell r="BJ66">
            <v>0.47100000000000003</v>
          </cell>
          <cell r="BL66">
            <v>1857</v>
          </cell>
          <cell r="BM66">
            <v>2377</v>
          </cell>
          <cell r="BN66">
            <v>1793</v>
          </cell>
          <cell r="BO66">
            <v>2608</v>
          </cell>
          <cell r="BP66">
            <v>1567</v>
          </cell>
          <cell r="BQ66">
            <v>2514</v>
          </cell>
          <cell r="BT66">
            <v>0.78100000000000003</v>
          </cell>
          <cell r="BU66">
            <v>0.68799999999999994</v>
          </cell>
          <cell r="BV66">
            <v>0.623</v>
          </cell>
          <cell r="BX66">
            <v>2000</v>
          </cell>
          <cell r="BY66">
            <v>2429</v>
          </cell>
          <cell r="BZ66">
            <v>1935</v>
          </cell>
          <cell r="CA66">
            <v>2372</v>
          </cell>
          <cell r="CB66">
            <v>2025</v>
          </cell>
          <cell r="CC66">
            <v>2603</v>
          </cell>
          <cell r="CF66">
            <v>0.82299999999999995</v>
          </cell>
          <cell r="CG66">
            <v>0.81599999999999995</v>
          </cell>
          <cell r="CH66">
            <v>0.77800000000000002</v>
          </cell>
          <cell r="CJ66">
            <v>1890</v>
          </cell>
          <cell r="CK66">
            <v>2602</v>
          </cell>
          <cell r="CL66">
            <v>1617</v>
          </cell>
          <cell r="CM66">
            <v>2426</v>
          </cell>
          <cell r="CN66">
            <v>1483</v>
          </cell>
          <cell r="CO66">
            <v>2366</v>
          </cell>
          <cell r="CR66">
            <v>0.72599999999999998</v>
          </cell>
          <cell r="CS66">
            <v>0.66700000000000004</v>
          </cell>
          <cell r="CT66">
            <v>0.627</v>
          </cell>
          <cell r="CV66" t="str">
            <v>DK</v>
          </cell>
          <cell r="CW66" t="str">
            <v>DK</v>
          </cell>
          <cell r="CX66">
            <v>490</v>
          </cell>
          <cell r="CY66">
            <v>1722</v>
          </cell>
          <cell r="CZ66">
            <v>1473</v>
          </cell>
          <cell r="DA66">
            <v>2355</v>
          </cell>
          <cell r="DD66" t="str">
            <v>NA</v>
          </cell>
          <cell r="DE66">
            <v>0.28499999999999998</v>
          </cell>
          <cell r="DF66">
            <v>0.625</v>
          </cell>
          <cell r="DH66" t="str">
            <v>No response from Public Health in North Yorkshire.  No data available from Wakefield.  Some changes to the way that the Trust has been querying the data.</v>
          </cell>
        </row>
        <row r="67">
          <cell r="B67" t="str">
            <v>E06000016</v>
          </cell>
          <cell r="C67" t="str">
            <v>Helen Reeve</v>
          </cell>
          <cell r="D67" t="str">
            <v>helen.reeve@leicester.gov.uk</v>
          </cell>
          <cell r="E67" t="str">
            <v>Principal Public Health Analyst</v>
          </cell>
          <cell r="F67" t="str">
            <v>Ruth Tennant</v>
          </cell>
          <cell r="G67" t="str">
            <v>ruth.tennant@leicester.gov.uk</v>
          </cell>
          <cell r="H67">
            <v>690</v>
          </cell>
          <cell r="I67">
            <v>776</v>
          </cell>
          <cell r="J67">
            <v>800</v>
          </cell>
          <cell r="L67">
            <v>1131</v>
          </cell>
          <cell r="M67">
            <v>91</v>
          </cell>
          <cell r="N67">
            <v>1251</v>
          </cell>
          <cell r="O67">
            <v>1180</v>
          </cell>
          <cell r="P67">
            <v>97</v>
          </cell>
          <cell r="Q67">
            <v>1305</v>
          </cell>
          <cell r="R67">
            <v>1249</v>
          </cell>
          <cell r="S67">
            <v>100</v>
          </cell>
          <cell r="T67">
            <v>1371</v>
          </cell>
          <cell r="X67">
            <v>0.90400000000000003</v>
          </cell>
          <cell r="Y67">
            <v>7.2999999999999995E-2</v>
          </cell>
          <cell r="Z67">
            <v>0.90400000000000003</v>
          </cell>
          <cell r="AA67">
            <v>7.3999999999999996E-2</v>
          </cell>
          <cell r="AB67">
            <v>0.91100000000000003</v>
          </cell>
          <cell r="AC67">
            <v>7.2999999999999995E-2</v>
          </cell>
          <cell r="AF67">
            <v>1139</v>
          </cell>
          <cell r="AG67">
            <v>1273</v>
          </cell>
          <cell r="AH67">
            <v>1163</v>
          </cell>
          <cell r="AI67">
            <v>1329</v>
          </cell>
          <cell r="AJ67">
            <v>1211</v>
          </cell>
          <cell r="AK67">
            <v>1316</v>
          </cell>
          <cell r="AN67">
            <v>0.89500000000000002</v>
          </cell>
          <cell r="AO67">
            <v>0.875</v>
          </cell>
          <cell r="AP67">
            <v>0.92</v>
          </cell>
          <cell r="AR67">
            <v>529</v>
          </cell>
          <cell r="AS67">
            <v>231</v>
          </cell>
          <cell r="AT67">
            <v>420</v>
          </cell>
          <cell r="AU67">
            <v>1273</v>
          </cell>
          <cell r="AV67">
            <v>484</v>
          </cell>
          <cell r="AW67">
            <v>248</v>
          </cell>
          <cell r="AX67">
            <v>416</v>
          </cell>
          <cell r="AY67">
            <v>1329</v>
          </cell>
          <cell r="AZ67">
            <v>410</v>
          </cell>
          <cell r="BA67">
            <v>233</v>
          </cell>
          <cell r="BB67">
            <v>445</v>
          </cell>
          <cell r="BC67">
            <v>1316</v>
          </cell>
          <cell r="BH67">
            <v>0.59699999999999998</v>
          </cell>
          <cell r="BI67">
            <v>0.55100000000000005</v>
          </cell>
          <cell r="BJ67">
            <v>0.48899999999999999</v>
          </cell>
          <cell r="BL67">
            <v>745</v>
          </cell>
          <cell r="BM67">
            <v>1339</v>
          </cell>
          <cell r="BN67">
            <v>793</v>
          </cell>
          <cell r="BO67">
            <v>1361</v>
          </cell>
          <cell r="BP67">
            <v>931</v>
          </cell>
          <cell r="BQ67">
            <v>1361</v>
          </cell>
          <cell r="BT67">
            <v>0.55600000000000005</v>
          </cell>
          <cell r="BU67">
            <v>0.58299999999999996</v>
          </cell>
          <cell r="BV67">
            <v>0.68400000000000005</v>
          </cell>
          <cell r="BX67">
            <v>1024</v>
          </cell>
          <cell r="BY67">
            <v>1208</v>
          </cell>
          <cell r="BZ67">
            <v>1103</v>
          </cell>
          <cell r="CA67">
            <v>1297</v>
          </cell>
          <cell r="CB67">
            <v>1193</v>
          </cell>
          <cell r="CC67">
            <v>1330</v>
          </cell>
          <cell r="CF67">
            <v>0.84799999999999998</v>
          </cell>
          <cell r="CG67">
            <v>0.85</v>
          </cell>
          <cell r="CH67">
            <v>0.89700000000000002</v>
          </cell>
          <cell r="CJ67">
            <v>980</v>
          </cell>
          <cell r="CK67">
            <v>1336</v>
          </cell>
          <cell r="CL67">
            <v>961</v>
          </cell>
          <cell r="CM67">
            <v>1276</v>
          </cell>
          <cell r="CN67">
            <v>1000</v>
          </cell>
          <cell r="CO67">
            <v>1246</v>
          </cell>
          <cell r="CR67">
            <v>0.73399999999999999</v>
          </cell>
          <cell r="CS67">
            <v>0.753</v>
          </cell>
          <cell r="CT67">
            <v>0.80300000000000005</v>
          </cell>
          <cell r="CV67">
            <v>980</v>
          </cell>
          <cell r="CW67">
            <v>1336</v>
          </cell>
          <cell r="CX67">
            <v>961</v>
          </cell>
          <cell r="CY67">
            <v>1276</v>
          </cell>
          <cell r="CZ67">
            <v>1000</v>
          </cell>
          <cell r="DA67">
            <v>1246</v>
          </cell>
          <cell r="DD67">
            <v>0.73399999999999999</v>
          </cell>
          <cell r="DE67">
            <v>0.753</v>
          </cell>
          <cell r="DF67">
            <v>0.80300000000000005</v>
          </cell>
          <cell r="DH67" t="str">
            <v>Indicator C6ii completed as per C6i as figures not yet available</v>
          </cell>
        </row>
        <row r="68">
          <cell r="B68" t="str">
            <v>E10000018</v>
          </cell>
          <cell r="C68" t="str">
            <v>Shaun Tweed</v>
          </cell>
          <cell r="D68" t="str">
            <v>Shaun.Tweed@leics.gov.uk</v>
          </cell>
          <cell r="E68" t="str">
            <v>Contracts &amp; Performance Support Officer</v>
          </cell>
          <cell r="F68" t="str">
            <v>Rob Howard</v>
          </cell>
          <cell r="G68" t="str">
            <v>Rob.Howard@leics.gov.uk</v>
          </cell>
          <cell r="H68">
            <v>889</v>
          </cell>
          <cell r="I68">
            <v>899</v>
          </cell>
          <cell r="J68">
            <v>916</v>
          </cell>
          <cell r="L68">
            <v>1655</v>
          </cell>
          <cell r="M68">
            <v>153</v>
          </cell>
          <cell r="N68">
            <v>1864</v>
          </cell>
          <cell r="O68">
            <v>1828</v>
          </cell>
          <cell r="P68">
            <v>169</v>
          </cell>
          <cell r="Q68">
            <v>2074</v>
          </cell>
          <cell r="R68">
            <v>1744</v>
          </cell>
          <cell r="S68">
            <v>138</v>
          </cell>
          <cell r="T68">
            <v>1941</v>
          </cell>
          <cell r="X68">
            <v>0.88800000000000001</v>
          </cell>
          <cell r="Y68">
            <v>8.2000000000000003E-2</v>
          </cell>
          <cell r="Z68">
            <v>0.88100000000000001</v>
          </cell>
          <cell r="AA68">
            <v>8.1000000000000003E-2</v>
          </cell>
          <cell r="AB68">
            <v>0.89900000000000002</v>
          </cell>
          <cell r="AC68">
            <v>7.0999999999999994E-2</v>
          </cell>
          <cell r="AF68">
            <v>1703</v>
          </cell>
          <cell r="AG68">
            <v>1875</v>
          </cell>
          <cell r="AH68">
            <v>1851</v>
          </cell>
          <cell r="AI68">
            <v>2038</v>
          </cell>
          <cell r="AJ68">
            <v>1832</v>
          </cell>
          <cell r="AK68">
            <v>1987</v>
          </cell>
          <cell r="AN68">
            <v>0.90800000000000003</v>
          </cell>
          <cell r="AO68">
            <v>0.90800000000000003</v>
          </cell>
          <cell r="AP68">
            <v>0.92200000000000004</v>
          </cell>
          <cell r="AR68">
            <v>582</v>
          </cell>
          <cell r="AS68">
            <v>179</v>
          </cell>
          <cell r="AT68">
            <v>843</v>
          </cell>
          <cell r="AU68">
            <v>1875</v>
          </cell>
          <cell r="AV68">
            <v>625</v>
          </cell>
          <cell r="AW68">
            <v>175</v>
          </cell>
          <cell r="AX68">
            <v>871</v>
          </cell>
          <cell r="AY68">
            <v>2038</v>
          </cell>
          <cell r="AZ68">
            <v>525</v>
          </cell>
          <cell r="BA68">
            <v>206</v>
          </cell>
          <cell r="BB68">
            <v>825</v>
          </cell>
          <cell r="BC68">
            <v>1987</v>
          </cell>
          <cell r="BH68">
            <v>0.40600000000000003</v>
          </cell>
          <cell r="BI68">
            <v>0.39299999999999996</v>
          </cell>
          <cell r="BJ68">
            <v>0.36799999999999999</v>
          </cell>
          <cell r="BL68">
            <v>1514</v>
          </cell>
          <cell r="BM68">
            <v>1850</v>
          </cell>
          <cell r="BN68">
            <v>1689</v>
          </cell>
          <cell r="BO68">
            <v>1998</v>
          </cell>
          <cell r="BP68">
            <v>1804</v>
          </cell>
          <cell r="BQ68">
            <v>1977</v>
          </cell>
          <cell r="BT68">
            <v>0.81799999999999995</v>
          </cell>
          <cell r="BU68">
            <v>0.84499999999999997</v>
          </cell>
          <cell r="BV68">
            <v>0.91200000000000003</v>
          </cell>
          <cell r="BX68">
            <v>1516</v>
          </cell>
          <cell r="BY68">
            <v>1712</v>
          </cell>
          <cell r="BZ68">
            <v>1526</v>
          </cell>
          <cell r="CA68">
            <v>1720</v>
          </cell>
          <cell r="CB68">
            <v>1748</v>
          </cell>
          <cell r="CC68">
            <v>1869</v>
          </cell>
          <cell r="CF68">
            <v>0.88600000000000001</v>
          </cell>
          <cell r="CG68">
            <v>0.88700000000000001</v>
          </cell>
          <cell r="CH68">
            <v>0.93500000000000005</v>
          </cell>
          <cell r="CJ68">
            <v>1570</v>
          </cell>
          <cell r="CK68">
            <v>1930</v>
          </cell>
          <cell r="CL68">
            <v>1616</v>
          </cell>
          <cell r="CM68">
            <v>1907</v>
          </cell>
          <cell r="CN68">
            <v>1588</v>
          </cell>
          <cell r="CO68">
            <v>1913</v>
          </cell>
          <cell r="CR68">
            <v>0.81299999999999994</v>
          </cell>
          <cell r="CS68">
            <v>0.84699999999999998</v>
          </cell>
          <cell r="CT68">
            <v>0.83</v>
          </cell>
          <cell r="CV68">
            <v>1570</v>
          </cell>
          <cell r="CW68">
            <v>1930</v>
          </cell>
          <cell r="CX68">
            <v>1616</v>
          </cell>
          <cell r="CY68">
            <v>1909</v>
          </cell>
          <cell r="CZ68">
            <v>31</v>
          </cell>
          <cell r="DA68">
            <v>32</v>
          </cell>
          <cell r="DD68">
            <v>0.81299999999999994</v>
          </cell>
          <cell r="DE68">
            <v>0.84699999999999998</v>
          </cell>
          <cell r="DF68">
            <v>0.96899999999999997</v>
          </cell>
          <cell r="DH68" t="str">
            <v>We are still waiting to hear from some Local Authorities who may have Leicestershire resident clients.  2-2 1/2 year review reporting is currently in review by LPT and will be updated once done.</v>
          </cell>
        </row>
        <row r="69">
          <cell r="B69" t="str">
            <v>E09000023</v>
          </cell>
          <cell r="C69" t="str">
            <v>Charly Williams</v>
          </cell>
          <cell r="D69" t="str">
            <v>charly.williams@lewisham.gov.uk</v>
          </cell>
          <cell r="E69" t="str">
            <v>Children and Young People Commissioner</v>
          </cell>
          <cell r="F69" t="str">
            <v>Sara Williams</v>
          </cell>
          <cell r="G69" t="str">
            <v>sara.williams@lewisham.gov.uk</v>
          </cell>
          <cell r="H69">
            <v>164</v>
          </cell>
          <cell r="I69">
            <v>148</v>
          </cell>
          <cell r="J69">
            <v>92</v>
          </cell>
          <cell r="L69">
            <v>1034</v>
          </cell>
          <cell r="M69">
            <v>22</v>
          </cell>
          <cell r="N69">
            <v>1056</v>
          </cell>
          <cell r="O69">
            <v>1067</v>
          </cell>
          <cell r="P69">
            <v>63</v>
          </cell>
          <cell r="Q69">
            <v>1130</v>
          </cell>
          <cell r="R69">
            <v>1102</v>
          </cell>
          <cell r="S69">
            <v>42</v>
          </cell>
          <cell r="T69">
            <v>1165</v>
          </cell>
          <cell r="X69">
            <v>0.97899999999999998</v>
          </cell>
          <cell r="Y69">
            <v>2.1000000000000001E-2</v>
          </cell>
          <cell r="Z69">
            <v>0.94399999999999995</v>
          </cell>
          <cell r="AA69">
            <v>5.6000000000000001E-2</v>
          </cell>
          <cell r="AB69">
            <v>0.94599999999999995</v>
          </cell>
          <cell r="AC69">
            <v>3.5999999999999997E-2</v>
          </cell>
          <cell r="AF69">
            <v>1098</v>
          </cell>
          <cell r="AG69">
            <v>1112</v>
          </cell>
          <cell r="AH69">
            <v>1029</v>
          </cell>
          <cell r="AI69">
            <v>1153</v>
          </cell>
          <cell r="AJ69">
            <v>1029</v>
          </cell>
          <cell r="AK69">
            <v>1254</v>
          </cell>
          <cell r="AN69">
            <v>0.98699999999999999</v>
          </cell>
          <cell r="AO69">
            <v>0.89200000000000002</v>
          </cell>
          <cell r="AP69">
            <v>0.82099999999999995</v>
          </cell>
          <cell r="AR69">
            <v>497</v>
          </cell>
          <cell r="AS69">
            <v>347</v>
          </cell>
          <cell r="AT69">
            <v>254</v>
          </cell>
          <cell r="AU69">
            <v>1112</v>
          </cell>
          <cell r="AV69">
            <v>510</v>
          </cell>
          <cell r="AW69">
            <v>371</v>
          </cell>
          <cell r="AX69">
            <v>256</v>
          </cell>
          <cell r="AY69">
            <v>1153</v>
          </cell>
          <cell r="AZ69">
            <v>573</v>
          </cell>
          <cell r="BA69">
            <v>426</v>
          </cell>
          <cell r="BB69">
            <v>243</v>
          </cell>
          <cell r="BC69">
            <v>1254</v>
          </cell>
          <cell r="BH69">
            <v>0.75900000000000001</v>
          </cell>
          <cell r="BI69">
            <v>0.76400000000000001</v>
          </cell>
          <cell r="BJ69">
            <v>0.79700000000000004</v>
          </cell>
          <cell r="BL69">
            <v>458</v>
          </cell>
          <cell r="BM69">
            <v>733</v>
          </cell>
          <cell r="BN69">
            <v>811</v>
          </cell>
          <cell r="BO69">
            <v>1221</v>
          </cell>
          <cell r="BP69">
            <v>831</v>
          </cell>
          <cell r="BQ69">
            <v>1224</v>
          </cell>
          <cell r="BT69">
            <v>0.625</v>
          </cell>
          <cell r="BU69">
            <v>0.66400000000000003</v>
          </cell>
          <cell r="BV69">
            <v>0.67900000000000005</v>
          </cell>
          <cell r="BX69">
            <v>624</v>
          </cell>
          <cell r="BY69">
            <v>852</v>
          </cell>
          <cell r="BZ69">
            <v>779</v>
          </cell>
          <cell r="CA69">
            <v>1082</v>
          </cell>
          <cell r="CB69">
            <v>943</v>
          </cell>
          <cell r="CC69">
            <v>1260</v>
          </cell>
          <cell r="CF69">
            <v>0.73199999999999998</v>
          </cell>
          <cell r="CG69">
            <v>0.72</v>
          </cell>
          <cell r="CH69">
            <v>0.748</v>
          </cell>
          <cell r="CJ69">
            <v>561</v>
          </cell>
          <cell r="CK69">
            <v>861</v>
          </cell>
          <cell r="CL69">
            <v>671</v>
          </cell>
          <cell r="CM69">
            <v>1102</v>
          </cell>
          <cell r="CN69">
            <v>773</v>
          </cell>
          <cell r="CO69">
            <v>1186</v>
          </cell>
          <cell r="CR69">
            <v>0.65200000000000002</v>
          </cell>
          <cell r="CS69">
            <v>0.60899999999999999</v>
          </cell>
          <cell r="CT69">
            <v>0.65200000000000002</v>
          </cell>
          <cell r="CV69">
            <v>561</v>
          </cell>
          <cell r="CW69">
            <v>561</v>
          </cell>
          <cell r="CX69">
            <v>671</v>
          </cell>
          <cell r="CY69">
            <v>1102</v>
          </cell>
          <cell r="CZ69">
            <v>773</v>
          </cell>
          <cell r="DA69">
            <v>1186</v>
          </cell>
          <cell r="DD69">
            <v>1</v>
          </cell>
          <cell r="DE69">
            <v>0.60899999999999999</v>
          </cell>
          <cell r="DF69">
            <v>0.65200000000000002</v>
          </cell>
          <cell r="DH69" t="str">
            <v>As with the last return, some information is taken from the MDS, and some from our local systems. With the MDS, we still have queries on some of the information provided and this is being reviewed.</v>
          </cell>
        </row>
        <row r="70">
          <cell r="B70" t="str">
            <v>E10000019</v>
          </cell>
          <cell r="C70" t="str">
            <v>Simon Murphy</v>
          </cell>
          <cell r="D70" t="str">
            <v>simon.murphy@lincolnshire.gov.uk</v>
          </cell>
          <cell r="E70" t="str">
            <v>Commissioning Officer</v>
          </cell>
          <cell r="F70" t="str">
            <v>Debbie Barnes</v>
          </cell>
          <cell r="G70" t="str">
            <v>debbie.barnes@lincolnshire.gov.uk</v>
          </cell>
          <cell r="H70">
            <v>957</v>
          </cell>
          <cell r="I70">
            <v>920</v>
          </cell>
          <cell r="J70">
            <v>839</v>
          </cell>
          <cell r="L70">
            <v>1654</v>
          </cell>
          <cell r="M70">
            <v>191</v>
          </cell>
          <cell r="N70">
            <v>1856</v>
          </cell>
          <cell r="O70">
            <v>1864</v>
          </cell>
          <cell r="P70">
            <v>128</v>
          </cell>
          <cell r="Q70">
            <v>2020</v>
          </cell>
          <cell r="R70">
            <v>1871</v>
          </cell>
          <cell r="S70">
            <v>159</v>
          </cell>
          <cell r="T70">
            <v>2059</v>
          </cell>
          <cell r="X70">
            <v>0.89100000000000001</v>
          </cell>
          <cell r="Y70">
            <v>0.10299999999999999</v>
          </cell>
          <cell r="Z70">
            <v>0.92300000000000004</v>
          </cell>
          <cell r="AA70">
            <v>6.3E-2</v>
          </cell>
          <cell r="AB70">
            <v>0.90900000000000003</v>
          </cell>
          <cell r="AC70">
            <v>7.6999999999999999E-2</v>
          </cell>
          <cell r="AF70">
            <v>1821</v>
          </cell>
          <cell r="AG70">
            <v>1856</v>
          </cell>
          <cell r="AH70">
            <v>1853</v>
          </cell>
          <cell r="AI70">
            <v>2076</v>
          </cell>
          <cell r="AJ70">
            <v>1872</v>
          </cell>
          <cell r="AK70">
            <v>2067</v>
          </cell>
          <cell r="AN70">
            <v>0.98099999999999998</v>
          </cell>
          <cell r="AO70">
            <v>0.89300000000000002</v>
          </cell>
          <cell r="AP70">
            <v>0.90600000000000003</v>
          </cell>
          <cell r="AR70">
            <v>540</v>
          </cell>
          <cell r="AS70">
            <v>167</v>
          </cell>
          <cell r="AT70">
            <v>1114</v>
          </cell>
          <cell r="AU70">
            <v>1856</v>
          </cell>
          <cell r="AV70">
            <v>572</v>
          </cell>
          <cell r="AW70">
            <v>233</v>
          </cell>
          <cell r="AX70">
            <v>1200</v>
          </cell>
          <cell r="AY70">
            <v>2076</v>
          </cell>
          <cell r="AZ70">
            <v>575</v>
          </cell>
          <cell r="BA70">
            <v>188</v>
          </cell>
          <cell r="BB70">
            <v>1302</v>
          </cell>
          <cell r="BC70">
            <v>2067</v>
          </cell>
          <cell r="BH70">
            <v>0.38100000000000001</v>
          </cell>
          <cell r="BI70">
            <v>0.38799999999999996</v>
          </cell>
          <cell r="BJ70">
            <v>0.36899999999999999</v>
          </cell>
          <cell r="BL70">
            <v>1784</v>
          </cell>
          <cell r="BM70">
            <v>1948</v>
          </cell>
          <cell r="BN70">
            <v>1923</v>
          </cell>
          <cell r="BO70">
            <v>2049</v>
          </cell>
          <cell r="BP70">
            <v>1767</v>
          </cell>
          <cell r="BQ70">
            <v>1937</v>
          </cell>
          <cell r="BT70">
            <v>0.91600000000000004</v>
          </cell>
          <cell r="BU70">
            <v>0.93899999999999995</v>
          </cell>
          <cell r="BV70">
            <v>0.91200000000000003</v>
          </cell>
          <cell r="BX70">
            <v>1827</v>
          </cell>
          <cell r="BY70">
            <v>1923</v>
          </cell>
          <cell r="BZ70">
            <v>1819</v>
          </cell>
          <cell r="CA70">
            <v>1936</v>
          </cell>
          <cell r="CB70">
            <v>1988</v>
          </cell>
          <cell r="CC70">
            <v>2073</v>
          </cell>
          <cell r="CF70">
            <v>0.95</v>
          </cell>
          <cell r="CG70">
            <v>0.94</v>
          </cell>
          <cell r="CH70">
            <v>0.95899999999999996</v>
          </cell>
          <cell r="CJ70">
            <v>1599</v>
          </cell>
          <cell r="CK70">
            <v>2093</v>
          </cell>
          <cell r="CL70">
            <v>1699</v>
          </cell>
          <cell r="CM70">
            <v>2011</v>
          </cell>
          <cell r="CN70">
            <v>1715</v>
          </cell>
          <cell r="CO70">
            <v>1887</v>
          </cell>
          <cell r="CR70">
            <v>0.76400000000000001</v>
          </cell>
          <cell r="CS70">
            <v>0.84499999999999997</v>
          </cell>
          <cell r="CT70">
            <v>0.90900000000000003</v>
          </cell>
          <cell r="CV70">
            <v>1599</v>
          </cell>
          <cell r="CW70">
            <v>2093</v>
          </cell>
          <cell r="CX70">
            <v>1694</v>
          </cell>
          <cell r="CY70">
            <v>2009</v>
          </cell>
          <cell r="CZ70">
            <v>1711</v>
          </cell>
          <cell r="DA70">
            <v>1885</v>
          </cell>
          <cell r="DD70">
            <v>0.76400000000000001</v>
          </cell>
          <cell r="DE70">
            <v>0.84299999999999997</v>
          </cell>
          <cell r="DF70">
            <v>0.90800000000000003</v>
          </cell>
          <cell r="DH70" t="str">
            <v/>
          </cell>
        </row>
        <row r="71">
          <cell r="B71" t="str">
            <v>E08000012</v>
          </cell>
          <cell r="C71" t="str">
            <v>chris williamson</v>
          </cell>
          <cell r="D71" t="str">
            <v>chris.williamson@liverpool.gov.uk</v>
          </cell>
          <cell r="E71" t="str">
            <v>Lead Public Health Epidemiologist</v>
          </cell>
          <cell r="F71" t="str">
            <v>Sandra Davies</v>
          </cell>
          <cell r="G71" t="str">
            <v>sandra.davies@liverpool.gov.uk</v>
          </cell>
          <cell r="H71">
            <v>87</v>
          </cell>
          <cell r="I71">
            <v>55</v>
          </cell>
          <cell r="J71">
            <v>48</v>
          </cell>
          <cell r="L71">
            <v>1083</v>
          </cell>
          <cell r="M71">
            <v>318</v>
          </cell>
          <cell r="N71">
            <v>1411</v>
          </cell>
          <cell r="O71">
            <v>1107</v>
          </cell>
          <cell r="P71">
            <v>258</v>
          </cell>
          <cell r="Q71">
            <v>1406</v>
          </cell>
          <cell r="R71">
            <v>1156</v>
          </cell>
          <cell r="S71">
            <v>230</v>
          </cell>
          <cell r="T71">
            <v>1389</v>
          </cell>
          <cell r="X71">
            <v>0.76800000000000002</v>
          </cell>
          <cell r="Y71">
            <v>0.22500000000000001</v>
          </cell>
          <cell r="Z71">
            <v>0.78700000000000003</v>
          </cell>
          <cell r="AA71">
            <v>0.183</v>
          </cell>
          <cell r="AB71">
            <v>0.83199999999999996</v>
          </cell>
          <cell r="AC71">
            <v>0.16600000000000001</v>
          </cell>
          <cell r="AF71">
            <v>1220</v>
          </cell>
          <cell r="AG71">
            <v>1345</v>
          </cell>
          <cell r="AH71">
            <v>1230</v>
          </cell>
          <cell r="AI71">
            <v>1428</v>
          </cell>
          <cell r="AJ71">
            <v>1273</v>
          </cell>
          <cell r="AK71">
            <v>1373</v>
          </cell>
          <cell r="AN71">
            <v>0.90700000000000003</v>
          </cell>
          <cell r="AO71">
            <v>0.86099999999999999</v>
          </cell>
          <cell r="AP71">
            <v>0.92700000000000005</v>
          </cell>
          <cell r="AR71">
            <v>286</v>
          </cell>
          <cell r="AS71">
            <v>137</v>
          </cell>
          <cell r="AT71">
            <v>909</v>
          </cell>
          <cell r="AU71">
            <v>1345</v>
          </cell>
          <cell r="AV71">
            <v>354</v>
          </cell>
          <cell r="AW71">
            <v>159</v>
          </cell>
          <cell r="AX71">
            <v>905</v>
          </cell>
          <cell r="AY71">
            <v>1428</v>
          </cell>
          <cell r="AZ71" t="str">
            <v>DK</v>
          </cell>
          <cell r="BA71" t="str">
            <v>DK</v>
          </cell>
          <cell r="BB71" t="str">
            <v>DK</v>
          </cell>
          <cell r="BC71">
            <v>1373</v>
          </cell>
          <cell r="BH71">
            <v>0.314</v>
          </cell>
          <cell r="BI71">
            <v>0.35899999999999999</v>
          </cell>
          <cell r="BJ71" t="str">
            <v>NaN</v>
          </cell>
          <cell r="BL71">
            <v>1018</v>
          </cell>
          <cell r="BM71">
            <v>1359</v>
          </cell>
          <cell r="BN71">
            <v>1195</v>
          </cell>
          <cell r="BO71">
            <v>1487</v>
          </cell>
          <cell r="BP71">
            <v>1160</v>
          </cell>
          <cell r="BQ71">
            <v>1407</v>
          </cell>
          <cell r="BT71">
            <v>0.749</v>
          </cell>
          <cell r="BU71">
            <v>0.80400000000000005</v>
          </cell>
          <cell r="BV71">
            <v>0.82399999999999995</v>
          </cell>
          <cell r="BX71">
            <v>841</v>
          </cell>
          <cell r="BY71">
            <v>1325</v>
          </cell>
          <cell r="BZ71">
            <v>1034</v>
          </cell>
          <cell r="CA71">
            <v>1393</v>
          </cell>
          <cell r="CB71">
            <v>1159</v>
          </cell>
          <cell r="CC71">
            <v>1436</v>
          </cell>
          <cell r="CF71">
            <v>0.63500000000000001</v>
          </cell>
          <cell r="CG71">
            <v>0.74199999999999999</v>
          </cell>
          <cell r="CH71">
            <v>0.80700000000000005</v>
          </cell>
          <cell r="CJ71">
            <v>1242</v>
          </cell>
          <cell r="CK71">
            <v>1483</v>
          </cell>
          <cell r="CL71">
            <v>1125</v>
          </cell>
          <cell r="CM71">
            <v>1295</v>
          </cell>
          <cell r="CN71">
            <v>1078</v>
          </cell>
          <cell r="CO71">
            <v>1224</v>
          </cell>
          <cell r="CR71">
            <v>0.83699999999999997</v>
          </cell>
          <cell r="CS71">
            <v>0.86899999999999999</v>
          </cell>
          <cell r="CT71">
            <v>0.88100000000000001</v>
          </cell>
          <cell r="CV71" t="str">
            <v>DK</v>
          </cell>
          <cell r="CW71" t="str">
            <v>DK</v>
          </cell>
          <cell r="CX71">
            <v>1107</v>
          </cell>
          <cell r="CY71">
            <v>1265</v>
          </cell>
          <cell r="CZ71">
            <v>1078</v>
          </cell>
          <cell r="DA71">
            <v>1224</v>
          </cell>
          <cell r="DD71" t="str">
            <v>NA</v>
          </cell>
          <cell r="DE71">
            <v>0.875</v>
          </cell>
          <cell r="DF71">
            <v>0.88100000000000001</v>
          </cell>
          <cell r="DH71" t="str">
            <v/>
          </cell>
        </row>
        <row r="72">
          <cell r="B72" t="str">
            <v>E06000032</v>
          </cell>
          <cell r="C72" t="str">
            <v>Andrew Boocock</v>
          </cell>
          <cell r="D72" t="str">
            <v>andy.boocock@nhs.net</v>
          </cell>
          <cell r="E72" t="str">
            <v>Information Analyst</v>
          </cell>
          <cell r="F72" t="str">
            <v>Sue Jalali</v>
          </cell>
          <cell r="G72" t="str">
            <v>s.jalali@nhs.net</v>
          </cell>
          <cell r="H72" t="str">
            <v>DK</v>
          </cell>
          <cell r="I72">
            <v>39</v>
          </cell>
          <cell r="J72">
            <v>61</v>
          </cell>
          <cell r="L72" t="str">
            <v>DK</v>
          </cell>
          <cell r="M72" t="str">
            <v>DK</v>
          </cell>
          <cell r="N72" t="str">
            <v>DK</v>
          </cell>
          <cell r="O72">
            <v>834</v>
          </cell>
          <cell r="P72">
            <v>51</v>
          </cell>
          <cell r="Q72">
            <v>891</v>
          </cell>
          <cell r="R72">
            <v>802</v>
          </cell>
          <cell r="S72">
            <v>70</v>
          </cell>
          <cell r="T72">
            <v>887</v>
          </cell>
          <cell r="X72" t="str">
            <v>NA</v>
          </cell>
          <cell r="Y72" t="str">
            <v>NA</v>
          </cell>
          <cell r="Z72">
            <v>0.93600000000000005</v>
          </cell>
          <cell r="AA72">
            <v>5.7000000000000002E-2</v>
          </cell>
          <cell r="AB72">
            <v>0.90400000000000003</v>
          </cell>
          <cell r="AC72">
            <v>7.9000000000000001E-2</v>
          </cell>
          <cell r="AF72" t="str">
            <v>DK</v>
          </cell>
          <cell r="AG72" t="str">
            <v>DK</v>
          </cell>
          <cell r="AH72">
            <v>613</v>
          </cell>
          <cell r="AI72">
            <v>918</v>
          </cell>
          <cell r="AJ72">
            <v>672</v>
          </cell>
          <cell r="AK72">
            <v>830</v>
          </cell>
          <cell r="AN72" t="str">
            <v>NA</v>
          </cell>
          <cell r="AO72">
            <v>0.66800000000000004</v>
          </cell>
          <cell r="AP72">
            <v>0.81</v>
          </cell>
          <cell r="AR72" t="str">
            <v>DK</v>
          </cell>
          <cell r="AS72" t="str">
            <v>DK</v>
          </cell>
          <cell r="AT72" t="str">
            <v>DK</v>
          </cell>
          <cell r="AU72" t="str">
            <v>DK</v>
          </cell>
          <cell r="AV72">
            <v>310</v>
          </cell>
          <cell r="AW72">
            <v>191</v>
          </cell>
          <cell r="AX72">
            <v>412</v>
          </cell>
          <cell r="AY72">
            <v>918</v>
          </cell>
          <cell r="AZ72">
            <v>286</v>
          </cell>
          <cell r="BA72">
            <v>185</v>
          </cell>
          <cell r="BB72">
            <v>359</v>
          </cell>
          <cell r="BC72">
            <v>830</v>
          </cell>
          <cell r="BH72" t="str">
            <v>NaN</v>
          </cell>
          <cell r="BI72">
            <v>0.54600000000000004</v>
          </cell>
          <cell r="BJ72">
            <v>0.56700000000000006</v>
          </cell>
          <cell r="BL72" t="str">
            <v>DK</v>
          </cell>
          <cell r="BM72" t="str">
            <v>DK</v>
          </cell>
          <cell r="BN72">
            <v>569</v>
          </cell>
          <cell r="BO72">
            <v>919</v>
          </cell>
          <cell r="BP72">
            <v>512</v>
          </cell>
          <cell r="BQ72">
            <v>845</v>
          </cell>
          <cell r="BT72" t="str">
            <v>NA</v>
          </cell>
          <cell r="BU72">
            <v>0.61899999999999999</v>
          </cell>
          <cell r="BV72">
            <v>0.60599999999999998</v>
          </cell>
          <cell r="BX72" t="str">
            <v>DK</v>
          </cell>
          <cell r="BY72" t="str">
            <v>DK</v>
          </cell>
          <cell r="BZ72">
            <v>758</v>
          </cell>
          <cell r="CA72">
            <v>834</v>
          </cell>
          <cell r="CB72">
            <v>815</v>
          </cell>
          <cell r="CC72">
            <v>920</v>
          </cell>
          <cell r="CF72" t="str">
            <v>NA</v>
          </cell>
          <cell r="CG72">
            <v>0.90900000000000003</v>
          </cell>
          <cell r="CH72">
            <v>0.88600000000000001</v>
          </cell>
          <cell r="CJ72" t="str">
            <v>DK</v>
          </cell>
          <cell r="CK72" t="str">
            <v>DK</v>
          </cell>
          <cell r="CL72">
            <v>721</v>
          </cell>
          <cell r="CM72">
            <v>824</v>
          </cell>
          <cell r="CN72">
            <v>766</v>
          </cell>
          <cell r="CO72">
            <v>858</v>
          </cell>
          <cell r="CR72" t="str">
            <v>NA</v>
          </cell>
          <cell r="CS72">
            <v>0.875</v>
          </cell>
          <cell r="CT72">
            <v>0.89300000000000002</v>
          </cell>
          <cell r="CV72" t="str">
            <v>DK</v>
          </cell>
          <cell r="CW72" t="str">
            <v>DK</v>
          </cell>
          <cell r="CX72">
            <v>721</v>
          </cell>
          <cell r="CY72">
            <v>721</v>
          </cell>
          <cell r="CZ72">
            <v>766</v>
          </cell>
          <cell r="DA72">
            <v>766</v>
          </cell>
          <cell r="DD72" t="str">
            <v>NA</v>
          </cell>
          <cell r="DE72">
            <v>1</v>
          </cell>
          <cell r="DF72">
            <v>1</v>
          </cell>
          <cell r="DH72" t="str">
            <v/>
          </cell>
        </row>
        <row r="73">
          <cell r="B73" t="str">
            <v>E08000003</v>
          </cell>
          <cell r="C73" t="str">
            <v>Neil Bendel</v>
          </cell>
          <cell r="D73" t="str">
            <v>n.bendel@manchester.gov.uk</v>
          </cell>
          <cell r="E73" t="str">
            <v>Public Health Specialist (Health Intelligence)</v>
          </cell>
          <cell r="F73" t="str">
            <v>David Regan</v>
          </cell>
          <cell r="G73" t="str">
            <v>d.regan@manchester.gov.uk</v>
          </cell>
          <cell r="H73">
            <v>171</v>
          </cell>
          <cell r="I73">
            <v>420</v>
          </cell>
          <cell r="J73">
            <v>435</v>
          </cell>
          <cell r="L73">
            <v>1751</v>
          </cell>
          <cell r="M73">
            <v>142</v>
          </cell>
          <cell r="N73">
            <v>1914</v>
          </cell>
          <cell r="O73">
            <v>1618</v>
          </cell>
          <cell r="P73">
            <v>189</v>
          </cell>
          <cell r="Q73">
            <v>1876</v>
          </cell>
          <cell r="R73">
            <v>1753</v>
          </cell>
          <cell r="S73">
            <v>253</v>
          </cell>
          <cell r="T73">
            <v>2088</v>
          </cell>
          <cell r="X73">
            <v>0.91500000000000004</v>
          </cell>
          <cell r="Y73">
            <v>7.3999999999999996E-2</v>
          </cell>
          <cell r="Z73">
            <v>0.86199999999999999</v>
          </cell>
          <cell r="AA73">
            <v>0.10100000000000001</v>
          </cell>
          <cell r="AB73">
            <v>0.84</v>
          </cell>
          <cell r="AC73">
            <v>0.121</v>
          </cell>
          <cell r="AF73">
            <v>1423</v>
          </cell>
          <cell r="AG73">
            <v>1980</v>
          </cell>
          <cell r="AH73">
            <v>2151</v>
          </cell>
          <cell r="AI73">
            <v>2181</v>
          </cell>
          <cell r="AJ73">
            <v>1563</v>
          </cell>
          <cell r="AK73">
            <v>2367</v>
          </cell>
          <cell r="AN73">
            <v>0.71899999999999997</v>
          </cell>
          <cell r="AO73">
            <v>0.98599999999999999</v>
          </cell>
          <cell r="AP73">
            <v>0.66</v>
          </cell>
          <cell r="AR73">
            <v>371</v>
          </cell>
          <cell r="AS73">
            <v>252</v>
          </cell>
          <cell r="AT73">
            <v>465</v>
          </cell>
          <cell r="AU73">
            <v>1980</v>
          </cell>
          <cell r="AV73">
            <v>511</v>
          </cell>
          <cell r="AW73">
            <v>309</v>
          </cell>
          <cell r="AX73">
            <v>641</v>
          </cell>
          <cell r="AY73">
            <v>2181</v>
          </cell>
          <cell r="AZ73">
            <v>423</v>
          </cell>
          <cell r="BA73">
            <v>309</v>
          </cell>
          <cell r="BB73">
            <v>663</v>
          </cell>
          <cell r="BC73">
            <v>2367</v>
          </cell>
          <cell r="BH73">
            <v>0.315</v>
          </cell>
          <cell r="BI73">
            <v>0.376</v>
          </cell>
          <cell r="BJ73">
            <v>0.309</v>
          </cell>
          <cell r="BL73">
            <v>1119</v>
          </cell>
          <cell r="BM73">
            <v>1939</v>
          </cell>
          <cell r="BN73">
            <v>1064</v>
          </cell>
          <cell r="BO73">
            <v>1834</v>
          </cell>
          <cell r="BP73">
            <v>1331</v>
          </cell>
          <cell r="BQ73">
            <v>2048</v>
          </cell>
          <cell r="BT73">
            <v>0.57699999999999996</v>
          </cell>
          <cell r="BU73">
            <v>0.57999999999999996</v>
          </cell>
          <cell r="BV73">
            <v>0.65</v>
          </cell>
          <cell r="BX73">
            <v>1072</v>
          </cell>
          <cell r="BY73">
            <v>1827</v>
          </cell>
          <cell r="BZ73">
            <v>904</v>
          </cell>
          <cell r="CA73">
            <v>1561</v>
          </cell>
          <cell r="CB73">
            <v>1203</v>
          </cell>
          <cell r="CC73">
            <v>2026</v>
          </cell>
          <cell r="CF73">
            <v>0.58699999999999997</v>
          </cell>
          <cell r="CG73">
            <v>0.57899999999999996</v>
          </cell>
          <cell r="CH73">
            <v>0.59399999999999997</v>
          </cell>
          <cell r="CJ73">
            <v>1004</v>
          </cell>
          <cell r="CK73">
            <v>2018</v>
          </cell>
          <cell r="CL73">
            <v>1016</v>
          </cell>
          <cell r="CM73">
            <v>2043</v>
          </cell>
          <cell r="CN73">
            <v>1109</v>
          </cell>
          <cell r="CO73">
            <v>1901</v>
          </cell>
          <cell r="CR73">
            <v>0.498</v>
          </cell>
          <cell r="CS73">
            <v>0.497</v>
          </cell>
          <cell r="CT73">
            <v>0.58299999999999996</v>
          </cell>
          <cell r="CV73">
            <v>1004</v>
          </cell>
          <cell r="CW73">
            <v>1004</v>
          </cell>
          <cell r="CX73">
            <v>1016</v>
          </cell>
          <cell r="CY73">
            <v>1016</v>
          </cell>
          <cell r="CZ73">
            <v>1109</v>
          </cell>
          <cell r="DA73">
            <v>1109</v>
          </cell>
          <cell r="DD73">
            <v>1</v>
          </cell>
          <cell r="DE73">
            <v>1</v>
          </cell>
          <cell r="DF73">
            <v>1</v>
          </cell>
          <cell r="DH73" t="str">
            <v/>
          </cell>
        </row>
        <row r="74">
          <cell r="B74" t="str">
            <v>E06000035</v>
          </cell>
          <cell r="C74" t="str">
            <v>James Harman</v>
          </cell>
          <cell r="D74" t="str">
            <v>james.harman@medway.gov.uk</v>
          </cell>
          <cell r="E74" t="str">
            <v>Senior Public Health Manager</v>
          </cell>
          <cell r="F74" t="str">
            <v>Alison Barnett</v>
          </cell>
          <cell r="G74" t="str">
            <v>alison.barnett@medway.gov.uk</v>
          </cell>
          <cell r="H74">
            <v>479</v>
          </cell>
          <cell r="I74">
            <v>568</v>
          </cell>
          <cell r="J74">
            <v>518</v>
          </cell>
          <cell r="L74">
            <v>692</v>
          </cell>
          <cell r="M74">
            <v>133</v>
          </cell>
          <cell r="N74">
            <v>925</v>
          </cell>
          <cell r="O74">
            <v>701</v>
          </cell>
          <cell r="P74">
            <v>125</v>
          </cell>
          <cell r="Q74">
            <v>920</v>
          </cell>
          <cell r="R74">
            <v>731</v>
          </cell>
          <cell r="S74">
            <v>145</v>
          </cell>
          <cell r="T74">
            <v>940</v>
          </cell>
          <cell r="X74">
            <v>0.748</v>
          </cell>
          <cell r="Y74">
            <v>0.14399999999999999</v>
          </cell>
          <cell r="Z74">
            <v>0.76200000000000001</v>
          </cell>
          <cell r="AA74">
            <v>0.13600000000000001</v>
          </cell>
          <cell r="AB74">
            <v>0.77800000000000002</v>
          </cell>
          <cell r="AC74">
            <v>0.154</v>
          </cell>
          <cell r="AF74">
            <v>647</v>
          </cell>
          <cell r="AG74">
            <v>925</v>
          </cell>
          <cell r="AH74">
            <v>662</v>
          </cell>
          <cell r="AI74">
            <v>920</v>
          </cell>
          <cell r="AJ74">
            <v>713</v>
          </cell>
          <cell r="AK74">
            <v>940</v>
          </cell>
          <cell r="AN74">
            <v>0.69899999999999995</v>
          </cell>
          <cell r="AO74">
            <v>0.72</v>
          </cell>
          <cell r="AP74">
            <v>0.75900000000000001</v>
          </cell>
          <cell r="AR74">
            <v>122</v>
          </cell>
          <cell r="AS74">
            <v>82</v>
          </cell>
          <cell r="AT74">
            <v>283</v>
          </cell>
          <cell r="AU74">
            <v>925</v>
          </cell>
          <cell r="AV74">
            <v>124</v>
          </cell>
          <cell r="AW74">
            <v>61</v>
          </cell>
          <cell r="AX74">
            <v>331</v>
          </cell>
          <cell r="AY74">
            <v>920</v>
          </cell>
          <cell r="AZ74">
            <v>122</v>
          </cell>
          <cell r="BA74">
            <v>46</v>
          </cell>
          <cell r="BB74">
            <v>33</v>
          </cell>
          <cell r="BC74">
            <v>940</v>
          </cell>
          <cell r="BH74">
            <v>0.221</v>
          </cell>
          <cell r="BI74">
            <v>0.20100000000000001</v>
          </cell>
          <cell r="BJ74">
            <v>0.17899999999999999</v>
          </cell>
          <cell r="BL74">
            <v>714</v>
          </cell>
          <cell r="BM74">
            <v>939</v>
          </cell>
          <cell r="BN74">
            <v>683</v>
          </cell>
          <cell r="BO74">
            <v>914</v>
          </cell>
          <cell r="BP74">
            <v>736</v>
          </cell>
          <cell r="BQ74">
            <v>904</v>
          </cell>
          <cell r="BT74">
            <v>0.76</v>
          </cell>
          <cell r="BU74">
            <v>0.747</v>
          </cell>
          <cell r="BV74">
            <v>0.81399999999999995</v>
          </cell>
          <cell r="BX74">
            <v>556</v>
          </cell>
          <cell r="BY74">
            <v>901</v>
          </cell>
          <cell r="BZ74">
            <v>784</v>
          </cell>
          <cell r="CA74">
            <v>1068</v>
          </cell>
          <cell r="CB74">
            <v>736</v>
          </cell>
          <cell r="CC74">
            <v>904</v>
          </cell>
          <cell r="CF74">
            <v>0.61699999999999999</v>
          </cell>
          <cell r="CG74">
            <v>0.73399999999999999</v>
          </cell>
          <cell r="CH74">
            <v>0.81399999999999995</v>
          </cell>
          <cell r="CJ74">
            <v>283</v>
          </cell>
          <cell r="CK74">
            <v>1037</v>
          </cell>
          <cell r="CL74">
            <v>285</v>
          </cell>
          <cell r="CM74">
            <v>892</v>
          </cell>
          <cell r="CN74">
            <v>301</v>
          </cell>
          <cell r="CO74">
            <v>833</v>
          </cell>
          <cell r="CR74">
            <v>0.27300000000000002</v>
          </cell>
          <cell r="CS74">
            <v>0.32</v>
          </cell>
          <cell r="CT74">
            <v>0.36099999999999999</v>
          </cell>
          <cell r="CV74">
            <v>283</v>
          </cell>
          <cell r="CW74">
            <v>283</v>
          </cell>
          <cell r="CX74">
            <v>271</v>
          </cell>
          <cell r="CY74">
            <v>271</v>
          </cell>
          <cell r="CZ74">
            <v>301</v>
          </cell>
          <cell r="DA74">
            <v>301</v>
          </cell>
          <cell r="DD74">
            <v>1</v>
          </cell>
          <cell r="DE74">
            <v>1</v>
          </cell>
          <cell r="DF74">
            <v>1</v>
          </cell>
          <cell r="DH74" t="str">
            <v>Ref Ind C8ii Configuration changes to the CHS system were actioned mid quarter to  allow the breastfeeding status to be recorded against the child and not the  mother as previously recorded. Consequently, we may be missing  entries for those mothers who have twins / triplets as this will have  only been recorded once against the mother. Furthermore, it also means  that for this time frame we cannot link individual entries to babies  as it is not currently possible to link mothers &amp; babies on CHS.   Going forward for quarter 4 reporting, we will be setting the baseline  as all those turning 2 months in the quarter and whether there has  been a breastfeeding status recorded against them, so the baseline  &amp; entries are linked.</v>
          </cell>
        </row>
        <row r="75">
          <cell r="B75" t="str">
            <v>E09000024</v>
          </cell>
          <cell r="C75" t="str">
            <v>Julia Groom</v>
          </cell>
          <cell r="D75" t="str">
            <v>julia.groom@merton.gov.uk</v>
          </cell>
          <cell r="E75" t="str">
            <v>Consultant in Public Health</v>
          </cell>
          <cell r="F75" t="str">
            <v>Dr. Kay Eilbert</v>
          </cell>
          <cell r="G75" t="str">
            <v>kay.eilbert@merton.gov.uk</v>
          </cell>
          <cell r="H75">
            <v>21</v>
          </cell>
          <cell r="I75">
            <v>22</v>
          </cell>
          <cell r="J75">
            <v>22</v>
          </cell>
          <cell r="L75">
            <v>707</v>
          </cell>
          <cell r="M75">
            <v>122</v>
          </cell>
          <cell r="N75">
            <v>841</v>
          </cell>
          <cell r="O75">
            <v>751</v>
          </cell>
          <cell r="P75">
            <v>94</v>
          </cell>
          <cell r="Q75">
            <v>861</v>
          </cell>
          <cell r="R75">
            <v>732</v>
          </cell>
          <cell r="S75">
            <v>100</v>
          </cell>
          <cell r="T75">
            <v>849</v>
          </cell>
          <cell r="X75">
            <v>0.84099999999999997</v>
          </cell>
          <cell r="Y75">
            <v>0.14499999999999999</v>
          </cell>
          <cell r="Z75">
            <v>0.872</v>
          </cell>
          <cell r="AA75">
            <v>0.109</v>
          </cell>
          <cell r="AB75">
            <v>0.86199999999999999</v>
          </cell>
          <cell r="AC75">
            <v>0.11799999999999999</v>
          </cell>
          <cell r="AF75">
            <v>507</v>
          </cell>
          <cell r="AG75">
            <v>800</v>
          </cell>
          <cell r="AH75">
            <v>655</v>
          </cell>
          <cell r="AI75">
            <v>895</v>
          </cell>
          <cell r="AJ75">
            <v>463</v>
          </cell>
          <cell r="AK75">
            <v>854</v>
          </cell>
          <cell r="AN75">
            <v>0.63400000000000001</v>
          </cell>
          <cell r="AO75">
            <v>0.73199999999999998</v>
          </cell>
          <cell r="AP75">
            <v>0.54200000000000004</v>
          </cell>
          <cell r="AR75">
            <v>363</v>
          </cell>
          <cell r="AS75">
            <v>192</v>
          </cell>
          <cell r="AT75">
            <v>185</v>
          </cell>
          <cell r="AU75">
            <v>800</v>
          </cell>
          <cell r="AV75">
            <v>446</v>
          </cell>
          <cell r="AW75">
            <v>169</v>
          </cell>
          <cell r="AX75">
            <v>216</v>
          </cell>
          <cell r="AY75">
            <v>895</v>
          </cell>
          <cell r="AZ75">
            <v>296</v>
          </cell>
          <cell r="BA75">
            <v>119</v>
          </cell>
          <cell r="BB75">
            <v>145</v>
          </cell>
          <cell r="BC75">
            <v>854</v>
          </cell>
          <cell r="BH75">
            <v>0.69</v>
          </cell>
          <cell r="BI75">
            <v>0.69</v>
          </cell>
          <cell r="BJ75">
            <v>0.49</v>
          </cell>
          <cell r="BL75">
            <v>512</v>
          </cell>
          <cell r="BM75">
            <v>818</v>
          </cell>
          <cell r="BN75">
            <v>551</v>
          </cell>
          <cell r="BO75">
            <v>809</v>
          </cell>
          <cell r="BP75">
            <v>597</v>
          </cell>
          <cell r="BQ75">
            <v>848</v>
          </cell>
          <cell r="BT75">
            <v>0.626</v>
          </cell>
          <cell r="BU75">
            <v>0.68100000000000005</v>
          </cell>
          <cell r="BV75">
            <v>0.70399999999999996</v>
          </cell>
          <cell r="BX75">
            <v>489</v>
          </cell>
          <cell r="BY75">
            <v>771</v>
          </cell>
          <cell r="BZ75">
            <v>530</v>
          </cell>
          <cell r="CA75">
            <v>830</v>
          </cell>
          <cell r="CB75">
            <v>583</v>
          </cell>
          <cell r="CC75">
            <v>824</v>
          </cell>
          <cell r="CF75">
            <v>0.63400000000000001</v>
          </cell>
          <cell r="CG75">
            <v>0.63900000000000001</v>
          </cell>
          <cell r="CH75">
            <v>0.70799999999999996</v>
          </cell>
          <cell r="CJ75">
            <v>400</v>
          </cell>
          <cell r="CK75">
            <v>861</v>
          </cell>
          <cell r="CL75">
            <v>351</v>
          </cell>
          <cell r="CM75">
            <v>754</v>
          </cell>
          <cell r="CN75">
            <v>468</v>
          </cell>
          <cell r="CO75">
            <v>813</v>
          </cell>
          <cell r="CR75">
            <v>0.46500000000000002</v>
          </cell>
          <cell r="CS75">
            <v>0.46600000000000003</v>
          </cell>
          <cell r="CT75">
            <v>0.57599999999999996</v>
          </cell>
          <cell r="CV75" t="str">
            <v>DK</v>
          </cell>
          <cell r="CW75">
            <v>409</v>
          </cell>
          <cell r="CX75" t="str">
            <v>DK</v>
          </cell>
          <cell r="CY75">
            <v>367</v>
          </cell>
          <cell r="CZ75" t="str">
            <v>DK</v>
          </cell>
          <cell r="DA75">
            <v>483</v>
          </cell>
          <cell r="DD75" t="str">
            <v>NA</v>
          </cell>
          <cell r="DE75" t="str">
            <v>NA</v>
          </cell>
          <cell r="DF75" t="str">
            <v>NA</v>
          </cell>
          <cell r="DH75" t="str">
            <v>We are currently unable to report ASQ-3 data.</v>
          </cell>
        </row>
        <row r="76">
          <cell r="B76" t="str">
            <v>E06000002</v>
          </cell>
          <cell r="C76" t="str">
            <v>Lisa Jones</v>
          </cell>
          <cell r="D76" t="str">
            <v>l.jones11@nhs.net</v>
          </cell>
          <cell r="E76" t="str">
            <v>Public Health Contracts Manager</v>
          </cell>
          <cell r="F76" t="str">
            <v>Edward Kunonga</v>
          </cell>
          <cell r="G76" t="str">
            <v>edward_kunonga@middlesbrough.gov.uk</v>
          </cell>
          <cell r="H76">
            <v>334</v>
          </cell>
          <cell r="I76">
            <v>331</v>
          </cell>
          <cell r="J76">
            <v>319</v>
          </cell>
          <cell r="L76">
            <v>428</v>
          </cell>
          <cell r="M76">
            <v>33</v>
          </cell>
          <cell r="N76">
            <v>461</v>
          </cell>
          <cell r="O76">
            <v>465</v>
          </cell>
          <cell r="P76">
            <v>39</v>
          </cell>
          <cell r="Q76">
            <v>504</v>
          </cell>
          <cell r="R76">
            <v>421</v>
          </cell>
          <cell r="S76">
            <v>46</v>
          </cell>
          <cell r="T76">
            <v>467</v>
          </cell>
          <cell r="X76">
            <v>0.92800000000000005</v>
          </cell>
          <cell r="Y76">
            <v>7.1999999999999995E-2</v>
          </cell>
          <cell r="Z76">
            <v>0.92300000000000004</v>
          </cell>
          <cell r="AA76">
            <v>7.6999999999999999E-2</v>
          </cell>
          <cell r="AB76">
            <v>0.90100000000000002</v>
          </cell>
          <cell r="AC76">
            <v>9.9000000000000005E-2</v>
          </cell>
          <cell r="AF76">
            <v>450</v>
          </cell>
          <cell r="AG76">
            <v>462</v>
          </cell>
          <cell r="AH76">
            <v>484</v>
          </cell>
          <cell r="AI76">
            <v>504</v>
          </cell>
          <cell r="AJ76">
            <v>446</v>
          </cell>
          <cell r="AK76">
            <v>463</v>
          </cell>
          <cell r="AN76">
            <v>0.97399999999999998</v>
          </cell>
          <cell r="AO76">
            <v>0.96</v>
          </cell>
          <cell r="AP76">
            <v>0.96299999999999997</v>
          </cell>
          <cell r="AR76">
            <v>84</v>
          </cell>
          <cell r="AS76">
            <v>44</v>
          </cell>
          <cell r="AT76">
            <v>334</v>
          </cell>
          <cell r="AU76">
            <v>462</v>
          </cell>
          <cell r="AV76">
            <v>109</v>
          </cell>
          <cell r="AW76">
            <v>43</v>
          </cell>
          <cell r="AX76">
            <v>352</v>
          </cell>
          <cell r="AY76">
            <v>504</v>
          </cell>
          <cell r="AZ76">
            <v>79</v>
          </cell>
          <cell r="BA76">
            <v>45</v>
          </cell>
          <cell r="BB76">
            <v>339</v>
          </cell>
          <cell r="BC76">
            <v>463</v>
          </cell>
          <cell r="BH76">
            <v>0.27699999999999997</v>
          </cell>
          <cell r="BI76">
            <v>0.30199999999999999</v>
          </cell>
          <cell r="BJ76">
            <v>0.26800000000000002</v>
          </cell>
          <cell r="BL76">
            <v>456</v>
          </cell>
          <cell r="BM76">
            <v>481</v>
          </cell>
          <cell r="BN76">
            <v>471</v>
          </cell>
          <cell r="BO76">
            <v>490</v>
          </cell>
          <cell r="BP76">
            <v>479</v>
          </cell>
          <cell r="BQ76">
            <v>496</v>
          </cell>
          <cell r="BT76">
            <v>0.94799999999999995</v>
          </cell>
          <cell r="BU76">
            <v>0.96099999999999997</v>
          </cell>
          <cell r="BV76">
            <v>0.96599999999999997</v>
          </cell>
          <cell r="BX76">
            <v>488</v>
          </cell>
          <cell r="BY76">
            <v>498</v>
          </cell>
          <cell r="BZ76">
            <v>461</v>
          </cell>
          <cell r="CA76">
            <v>479</v>
          </cell>
          <cell r="CB76">
            <v>494</v>
          </cell>
          <cell r="CC76">
            <v>504</v>
          </cell>
          <cell r="CF76">
            <v>0.98</v>
          </cell>
          <cell r="CG76">
            <v>0.96199999999999997</v>
          </cell>
          <cell r="CH76">
            <v>0.98</v>
          </cell>
          <cell r="CJ76">
            <v>526</v>
          </cell>
          <cell r="CK76">
            <v>559</v>
          </cell>
          <cell r="CL76">
            <v>415</v>
          </cell>
          <cell r="CM76">
            <v>444</v>
          </cell>
          <cell r="CN76">
            <v>472</v>
          </cell>
          <cell r="CO76">
            <v>487</v>
          </cell>
          <cell r="CR76">
            <v>0.94099999999999995</v>
          </cell>
          <cell r="CS76">
            <v>0.93500000000000005</v>
          </cell>
          <cell r="CT76">
            <v>0.96899999999999997</v>
          </cell>
          <cell r="CV76">
            <v>0</v>
          </cell>
          <cell r="CW76">
            <v>0</v>
          </cell>
          <cell r="CX76">
            <v>90</v>
          </cell>
          <cell r="CY76">
            <v>415</v>
          </cell>
          <cell r="CZ76">
            <v>472</v>
          </cell>
          <cell r="DA76">
            <v>487</v>
          </cell>
          <cell r="DD76" t="str">
            <v>NaN %</v>
          </cell>
          <cell r="DE76">
            <v>0.217</v>
          </cell>
          <cell r="DF76">
            <v>0.96899999999999997</v>
          </cell>
          <cell r="DH76" t="str">
            <v/>
          </cell>
        </row>
        <row r="77">
          <cell r="B77" t="str">
            <v>E06000042</v>
          </cell>
          <cell r="C77" t="str">
            <v>Mrs Peggy Bayliss</v>
          </cell>
          <cell r="D77" t="str">
            <v>peggy.bayliss@milton-keynes.gov.uk</v>
          </cell>
          <cell r="E77" t="str">
            <v>Senior Public Health Information Analyst</v>
          </cell>
          <cell r="F77" t="str">
            <v>Mrs Muriel Scott (DPH)</v>
          </cell>
          <cell r="G77" t="str">
            <v>muriel.scott@milton-keynes.gov.uk</v>
          </cell>
          <cell r="H77">
            <v>232</v>
          </cell>
          <cell r="I77">
            <v>212</v>
          </cell>
          <cell r="J77">
            <v>39</v>
          </cell>
          <cell r="L77">
            <v>813</v>
          </cell>
          <cell r="M77">
            <v>118</v>
          </cell>
          <cell r="N77">
            <v>961</v>
          </cell>
          <cell r="O77">
            <v>864</v>
          </cell>
          <cell r="P77">
            <v>95</v>
          </cell>
          <cell r="Q77">
            <v>1037</v>
          </cell>
          <cell r="R77">
            <v>804</v>
          </cell>
          <cell r="S77">
            <v>182</v>
          </cell>
          <cell r="T77">
            <v>1028</v>
          </cell>
          <cell r="X77">
            <v>0.84599999999999997</v>
          </cell>
          <cell r="Y77">
            <v>0.123</v>
          </cell>
          <cell r="Z77">
            <v>0.83299999999999996</v>
          </cell>
          <cell r="AA77">
            <v>9.1999999999999998E-2</v>
          </cell>
          <cell r="AB77">
            <v>0.78200000000000003</v>
          </cell>
          <cell r="AC77">
            <v>0.17699999999999999</v>
          </cell>
          <cell r="AF77">
            <v>770</v>
          </cell>
          <cell r="AG77">
            <v>885</v>
          </cell>
          <cell r="AH77">
            <v>866</v>
          </cell>
          <cell r="AI77">
            <v>1040</v>
          </cell>
          <cell r="AJ77">
            <v>951</v>
          </cell>
          <cell r="AK77">
            <v>1060</v>
          </cell>
          <cell r="AN77">
            <v>0.87</v>
          </cell>
          <cell r="AO77">
            <v>0.83299999999999996</v>
          </cell>
          <cell r="AP77">
            <v>0.89700000000000002</v>
          </cell>
          <cell r="AR77">
            <v>28</v>
          </cell>
          <cell r="AS77">
            <v>409</v>
          </cell>
          <cell r="AT77">
            <v>334</v>
          </cell>
          <cell r="AU77">
            <v>885</v>
          </cell>
          <cell r="AV77">
            <v>0</v>
          </cell>
          <cell r="AW77">
            <v>487</v>
          </cell>
          <cell r="AX77">
            <v>367</v>
          </cell>
          <cell r="AY77">
            <v>1040</v>
          </cell>
          <cell r="AZ77">
            <v>536</v>
          </cell>
          <cell r="BA77" t="str">
            <v>DK</v>
          </cell>
          <cell r="BB77">
            <v>416</v>
          </cell>
          <cell r="BC77">
            <v>1060</v>
          </cell>
          <cell r="BH77">
            <v>0.49399999999999999</v>
          </cell>
          <cell r="BI77">
            <v>0.46799999999999997</v>
          </cell>
          <cell r="BJ77" t="str">
            <v>NaN</v>
          </cell>
          <cell r="BL77">
            <v>257</v>
          </cell>
          <cell r="BM77">
            <v>872</v>
          </cell>
          <cell r="BN77">
            <v>670</v>
          </cell>
          <cell r="BO77">
            <v>940</v>
          </cell>
          <cell r="BP77">
            <v>672</v>
          </cell>
          <cell r="BQ77">
            <v>936</v>
          </cell>
          <cell r="BT77">
            <v>0.29499999999999998</v>
          </cell>
          <cell r="BU77">
            <v>0.71299999999999997</v>
          </cell>
          <cell r="BV77">
            <v>0.71799999999999997</v>
          </cell>
          <cell r="BX77">
            <v>400</v>
          </cell>
          <cell r="BY77">
            <v>839</v>
          </cell>
          <cell r="BZ77">
            <v>310</v>
          </cell>
          <cell r="CA77">
            <v>862</v>
          </cell>
          <cell r="CB77">
            <v>686</v>
          </cell>
          <cell r="CC77">
            <v>1020</v>
          </cell>
          <cell r="CF77">
            <v>0.47699999999999998</v>
          </cell>
          <cell r="CG77">
            <v>0.36</v>
          </cell>
          <cell r="CH77">
            <v>0.67300000000000004</v>
          </cell>
          <cell r="CJ77">
            <v>698</v>
          </cell>
          <cell r="CK77">
            <v>943</v>
          </cell>
          <cell r="CL77">
            <v>733</v>
          </cell>
          <cell r="CM77">
            <v>948</v>
          </cell>
          <cell r="CN77">
            <v>894</v>
          </cell>
          <cell r="CO77">
            <v>1056</v>
          </cell>
          <cell r="CR77">
            <v>0.74</v>
          </cell>
          <cell r="CS77">
            <v>0.77300000000000002</v>
          </cell>
          <cell r="CT77">
            <v>0.84699999999999998</v>
          </cell>
          <cell r="CV77">
            <v>698</v>
          </cell>
          <cell r="CW77">
            <v>801</v>
          </cell>
          <cell r="CX77">
            <v>733</v>
          </cell>
          <cell r="CY77">
            <v>733</v>
          </cell>
          <cell r="CZ77">
            <v>894</v>
          </cell>
          <cell r="DA77">
            <v>894</v>
          </cell>
          <cell r="DD77">
            <v>0.871</v>
          </cell>
          <cell r="DE77">
            <v>1</v>
          </cell>
          <cell r="DF77">
            <v>1</v>
          </cell>
          <cell r="DH77" t="str">
            <v>Child Health are not supplying C10-11 Ai) Number of infants recorded as being totally breastfed at 6-8 weeks.  Instead these are being aggreggated with Aii) Number of infants being partially breastfed at 6-8 weeks.  I have asked this be amended. All figures are still for all registered children as child health haven't got our resident cohort sorted out yet Figures do include returns from Bucks of MK residents</v>
          </cell>
        </row>
        <row r="78">
          <cell r="B78" t="str">
            <v>E08000021</v>
          </cell>
          <cell r="C78" t="str">
            <v>Rachael Black</v>
          </cell>
          <cell r="D78" t="str">
            <v>rachael.black@newcastle.gov.uk</v>
          </cell>
          <cell r="E78" t="str">
            <v>Public Health Intelligence Specialist</v>
          </cell>
          <cell r="F78" t="str">
            <v>Eugene Milne</v>
          </cell>
          <cell r="G78" t="str">
            <v>eugene.milne@newcastle.gov.uk</v>
          </cell>
          <cell r="H78" t="str">
            <v>DK</v>
          </cell>
          <cell r="I78">
            <v>747</v>
          </cell>
          <cell r="J78">
            <v>771</v>
          </cell>
          <cell r="L78">
            <v>732</v>
          </cell>
          <cell r="M78">
            <v>99</v>
          </cell>
          <cell r="N78">
            <v>836</v>
          </cell>
          <cell r="O78">
            <v>742</v>
          </cell>
          <cell r="P78">
            <v>101</v>
          </cell>
          <cell r="Q78">
            <v>847</v>
          </cell>
          <cell r="R78">
            <v>742</v>
          </cell>
          <cell r="S78">
            <v>75</v>
          </cell>
          <cell r="T78">
            <v>830</v>
          </cell>
          <cell r="X78">
            <v>0.876</v>
          </cell>
          <cell r="Y78">
            <v>0.11799999999999999</v>
          </cell>
          <cell r="Z78">
            <v>0.876</v>
          </cell>
          <cell r="AA78">
            <v>0.11899999999999999</v>
          </cell>
          <cell r="AB78">
            <v>0.89400000000000002</v>
          </cell>
          <cell r="AC78">
            <v>0.09</v>
          </cell>
          <cell r="AF78">
            <v>676</v>
          </cell>
          <cell r="AG78">
            <v>780</v>
          </cell>
          <cell r="AH78">
            <v>747</v>
          </cell>
          <cell r="AI78">
            <v>853</v>
          </cell>
          <cell r="AJ78">
            <v>688</v>
          </cell>
          <cell r="AK78">
            <v>777</v>
          </cell>
          <cell r="AN78">
            <v>0.86699999999999999</v>
          </cell>
          <cell r="AO78">
            <v>0.876</v>
          </cell>
          <cell r="AP78">
            <v>0.88500000000000001</v>
          </cell>
          <cell r="AR78">
            <v>246</v>
          </cell>
          <cell r="AS78">
            <v>114</v>
          </cell>
          <cell r="AT78">
            <v>419</v>
          </cell>
          <cell r="AU78">
            <v>780</v>
          </cell>
          <cell r="AV78">
            <v>283</v>
          </cell>
          <cell r="AW78">
            <v>135</v>
          </cell>
          <cell r="AX78">
            <v>434</v>
          </cell>
          <cell r="AY78">
            <v>853</v>
          </cell>
          <cell r="AZ78">
            <v>236</v>
          </cell>
          <cell r="BA78">
            <v>117</v>
          </cell>
          <cell r="BB78">
            <v>424</v>
          </cell>
          <cell r="BC78">
            <v>777</v>
          </cell>
          <cell r="BH78">
            <v>0.46200000000000002</v>
          </cell>
          <cell r="BI78">
            <v>0.49</v>
          </cell>
          <cell r="BJ78">
            <v>0.45399999999999996</v>
          </cell>
          <cell r="BL78">
            <v>704</v>
          </cell>
          <cell r="BM78">
            <v>828</v>
          </cell>
          <cell r="BN78">
            <v>715</v>
          </cell>
          <cell r="BO78">
            <v>835</v>
          </cell>
          <cell r="BP78">
            <v>730</v>
          </cell>
          <cell r="BQ78">
            <v>855</v>
          </cell>
          <cell r="BT78">
            <v>0.85</v>
          </cell>
          <cell r="BU78">
            <v>0.85599999999999998</v>
          </cell>
          <cell r="BV78">
            <v>0.85399999999999998</v>
          </cell>
          <cell r="BX78">
            <v>718</v>
          </cell>
          <cell r="BY78">
            <v>796</v>
          </cell>
          <cell r="BZ78">
            <v>776</v>
          </cell>
          <cell r="CA78">
            <v>837</v>
          </cell>
          <cell r="CB78">
            <v>785</v>
          </cell>
          <cell r="CC78">
            <v>848</v>
          </cell>
          <cell r="CF78">
            <v>0.90200000000000002</v>
          </cell>
          <cell r="CG78">
            <v>0.92700000000000005</v>
          </cell>
          <cell r="CH78">
            <v>0.92600000000000005</v>
          </cell>
          <cell r="CJ78">
            <v>741</v>
          </cell>
          <cell r="CK78">
            <v>909</v>
          </cell>
          <cell r="CL78">
            <v>741</v>
          </cell>
          <cell r="CM78">
            <v>885</v>
          </cell>
          <cell r="CN78">
            <v>669</v>
          </cell>
          <cell r="CO78">
            <v>769</v>
          </cell>
          <cell r="CR78">
            <v>0.81499999999999995</v>
          </cell>
          <cell r="CS78">
            <v>0.83699999999999997</v>
          </cell>
          <cell r="CT78">
            <v>0.87</v>
          </cell>
          <cell r="CV78" t="str">
            <v>DK</v>
          </cell>
          <cell r="CW78" t="str">
            <v>DK</v>
          </cell>
          <cell r="CX78" t="str">
            <v>DK</v>
          </cell>
          <cell r="CY78" t="str">
            <v>DK</v>
          </cell>
          <cell r="CZ78">
            <v>357</v>
          </cell>
          <cell r="DA78">
            <v>677</v>
          </cell>
          <cell r="DD78" t="str">
            <v>NA</v>
          </cell>
          <cell r="DE78" t="str">
            <v>NA</v>
          </cell>
          <cell r="DF78">
            <v>0.52700000000000002</v>
          </cell>
          <cell r="DH78" t="str">
            <v>Recording mechanisms for ASQ3 under development - it is likely that not all ASQ3 are therefore being recorded.</v>
          </cell>
        </row>
        <row r="79">
          <cell r="B79" t="str">
            <v>E09000025</v>
          </cell>
          <cell r="C79" t="str">
            <v>Rachel McNickle</v>
          </cell>
          <cell r="D79" t="str">
            <v>rachel.mcnickle@newham.gov.uk</v>
          </cell>
          <cell r="E79" t="str">
            <v>Children's Health Commissioner</v>
          </cell>
          <cell r="F79" t="str">
            <v>James Thomas</v>
          </cell>
          <cell r="G79" t="str">
            <v>james.thomas@newham.gov.uk</v>
          </cell>
          <cell r="H79">
            <v>183</v>
          </cell>
          <cell r="I79">
            <v>285</v>
          </cell>
          <cell r="J79">
            <v>230</v>
          </cell>
          <cell r="L79">
            <v>1316</v>
          </cell>
          <cell r="M79">
            <v>79</v>
          </cell>
          <cell r="N79">
            <v>1420</v>
          </cell>
          <cell r="O79">
            <v>1536</v>
          </cell>
          <cell r="P79">
            <v>67</v>
          </cell>
          <cell r="Q79">
            <v>1623</v>
          </cell>
          <cell r="R79">
            <v>1443</v>
          </cell>
          <cell r="S79">
            <v>57</v>
          </cell>
          <cell r="T79">
            <v>1532</v>
          </cell>
          <cell r="X79">
            <v>0.92700000000000005</v>
          </cell>
          <cell r="Y79">
            <v>5.6000000000000001E-2</v>
          </cell>
          <cell r="Z79">
            <v>0.94599999999999995</v>
          </cell>
          <cell r="AA79">
            <v>4.1000000000000002E-2</v>
          </cell>
          <cell r="AB79">
            <v>0.94199999999999995</v>
          </cell>
          <cell r="AC79">
            <v>3.6999999999999998E-2</v>
          </cell>
          <cell r="AF79">
            <v>443</v>
          </cell>
          <cell r="AG79">
            <v>1422</v>
          </cell>
          <cell r="AH79">
            <v>500</v>
          </cell>
          <cell r="AI79">
            <v>1665</v>
          </cell>
          <cell r="AJ79">
            <v>346</v>
          </cell>
          <cell r="AK79">
            <v>1559</v>
          </cell>
          <cell r="AN79">
            <v>0.312</v>
          </cell>
          <cell r="AO79">
            <v>0.3</v>
          </cell>
          <cell r="AP79">
            <v>0.222</v>
          </cell>
          <cell r="AR79" t="str">
            <v>DK</v>
          </cell>
          <cell r="AS79" t="str">
            <v>DK</v>
          </cell>
          <cell r="AT79">
            <v>166</v>
          </cell>
          <cell r="AU79">
            <v>1422</v>
          </cell>
          <cell r="AV79" t="str">
            <v>DK</v>
          </cell>
          <cell r="AW79" t="str">
            <v>DK</v>
          </cell>
          <cell r="AX79">
            <v>177</v>
          </cell>
          <cell r="AY79">
            <v>1665</v>
          </cell>
          <cell r="AZ79" t="str">
            <v>DK</v>
          </cell>
          <cell r="BA79" t="str">
            <v>DK</v>
          </cell>
          <cell r="BB79">
            <v>98</v>
          </cell>
          <cell r="BC79">
            <v>1559</v>
          </cell>
          <cell r="BH79" t="str">
            <v>NaN</v>
          </cell>
          <cell r="BI79" t="str">
            <v>NaN</v>
          </cell>
          <cell r="BJ79" t="str">
            <v>NaN</v>
          </cell>
          <cell r="BL79">
            <v>484</v>
          </cell>
          <cell r="BM79">
            <v>1492</v>
          </cell>
          <cell r="BN79">
            <v>519</v>
          </cell>
          <cell r="BO79">
            <v>1500</v>
          </cell>
          <cell r="BP79">
            <v>482</v>
          </cell>
          <cell r="BQ79">
            <v>1395</v>
          </cell>
          <cell r="BT79">
            <v>0.32400000000000001</v>
          </cell>
          <cell r="BU79">
            <v>0.34599999999999997</v>
          </cell>
          <cell r="BV79">
            <v>0.34599999999999997</v>
          </cell>
          <cell r="BX79">
            <v>1127</v>
          </cell>
          <cell r="BY79">
            <v>1485</v>
          </cell>
          <cell r="BZ79">
            <v>1124</v>
          </cell>
          <cell r="CA79">
            <v>1525</v>
          </cell>
          <cell r="CB79">
            <v>1058</v>
          </cell>
          <cell r="CC79">
            <v>1510</v>
          </cell>
          <cell r="CF79">
            <v>0.75900000000000001</v>
          </cell>
          <cell r="CG79">
            <v>0.73699999999999999</v>
          </cell>
          <cell r="CH79">
            <v>0.70099999999999996</v>
          </cell>
          <cell r="CJ79">
            <v>336</v>
          </cell>
          <cell r="CK79">
            <v>1574</v>
          </cell>
          <cell r="CL79">
            <v>296</v>
          </cell>
          <cell r="CM79">
            <v>1431</v>
          </cell>
          <cell r="CN79">
            <v>318</v>
          </cell>
          <cell r="CO79">
            <v>1460</v>
          </cell>
          <cell r="CR79">
            <v>0.21299999999999999</v>
          </cell>
          <cell r="CS79">
            <v>0.20699999999999999</v>
          </cell>
          <cell r="CT79">
            <v>0.218</v>
          </cell>
          <cell r="CV79" t="str">
            <v>DK</v>
          </cell>
          <cell r="CW79" t="str">
            <v>DK</v>
          </cell>
          <cell r="CX79" t="str">
            <v>DK</v>
          </cell>
          <cell r="CY79" t="str">
            <v>DK</v>
          </cell>
          <cell r="CZ79" t="str">
            <v>DK</v>
          </cell>
          <cell r="DA79" t="str">
            <v>DK</v>
          </cell>
          <cell r="DD79" t="str">
            <v>NA</v>
          </cell>
          <cell r="DE79" t="str">
            <v>NA</v>
          </cell>
          <cell r="DF79" t="str">
            <v>NA</v>
          </cell>
          <cell r="DH79" t="str">
            <v/>
          </cell>
        </row>
        <row r="80">
          <cell r="B80" t="str">
            <v>E10000020</v>
          </cell>
          <cell r="C80" t="str">
            <v>Claire Gummerson</v>
          </cell>
          <cell r="D80" t="str">
            <v>claire.gummerson@norfolk.gov.uk</v>
          </cell>
          <cell r="E80" t="str">
            <v>Advanced Public Health Information Officer</v>
          </cell>
          <cell r="F80" t="str">
            <v>Suzanne Meredith (interim DPH)</v>
          </cell>
          <cell r="G80" t="str">
            <v>Suzanne.Meredith@norfolk.gov.uk</v>
          </cell>
          <cell r="H80">
            <v>1643</v>
          </cell>
          <cell r="I80">
            <v>1568</v>
          </cell>
          <cell r="J80">
            <v>1476</v>
          </cell>
          <cell r="L80">
            <v>2006</v>
          </cell>
          <cell r="M80">
            <v>134</v>
          </cell>
          <cell r="N80">
            <v>2200</v>
          </cell>
          <cell r="O80">
            <v>2133</v>
          </cell>
          <cell r="P80">
            <v>31</v>
          </cell>
          <cell r="Q80">
            <v>2202</v>
          </cell>
          <cell r="R80">
            <v>2048</v>
          </cell>
          <cell r="S80">
            <v>103</v>
          </cell>
          <cell r="T80">
            <v>2225</v>
          </cell>
          <cell r="X80">
            <v>0.91200000000000003</v>
          </cell>
          <cell r="Y80">
            <v>6.0999999999999999E-2</v>
          </cell>
          <cell r="Z80">
            <v>0.96899999999999997</v>
          </cell>
          <cell r="AA80">
            <v>1.4E-2</v>
          </cell>
          <cell r="AB80">
            <v>0.92</v>
          </cell>
          <cell r="AC80">
            <v>4.5999999999999999E-2</v>
          </cell>
          <cell r="AF80">
            <v>2037</v>
          </cell>
          <cell r="AG80">
            <v>2194</v>
          </cell>
          <cell r="AH80">
            <v>2212</v>
          </cell>
          <cell r="AI80">
            <v>2305</v>
          </cell>
          <cell r="AJ80">
            <v>1996</v>
          </cell>
          <cell r="AK80">
            <v>2165</v>
          </cell>
          <cell r="AN80">
            <v>0.92800000000000005</v>
          </cell>
          <cell r="AO80">
            <v>0.96</v>
          </cell>
          <cell r="AP80">
            <v>0.92200000000000004</v>
          </cell>
          <cell r="AR80" t="str">
            <v>DK</v>
          </cell>
          <cell r="AS80">
            <v>1013</v>
          </cell>
          <cell r="AT80">
            <v>1181</v>
          </cell>
          <cell r="AU80">
            <v>2194</v>
          </cell>
          <cell r="AV80" t="str">
            <v>DK</v>
          </cell>
          <cell r="AW80">
            <v>1038</v>
          </cell>
          <cell r="AX80">
            <v>1263</v>
          </cell>
          <cell r="AY80">
            <v>2305</v>
          </cell>
          <cell r="AZ80">
            <v>761</v>
          </cell>
          <cell r="BA80">
            <v>204</v>
          </cell>
          <cell r="BB80">
            <v>917</v>
          </cell>
          <cell r="BC80">
            <v>2165</v>
          </cell>
          <cell r="BH80" t="str">
            <v>NaN</v>
          </cell>
          <cell r="BI80" t="str">
            <v>NaN</v>
          </cell>
          <cell r="BJ80">
            <v>0.44600000000000001</v>
          </cell>
          <cell r="BL80">
            <v>1962</v>
          </cell>
          <cell r="BM80">
            <v>2331</v>
          </cell>
          <cell r="BN80">
            <v>2141</v>
          </cell>
          <cell r="BO80">
            <v>2421</v>
          </cell>
          <cell r="BP80">
            <v>1268</v>
          </cell>
          <cell r="BQ80">
            <v>1447</v>
          </cell>
          <cell r="BT80">
            <v>0.84199999999999997</v>
          </cell>
          <cell r="BU80">
            <v>0.88400000000000001</v>
          </cell>
          <cell r="BV80">
            <v>0.876</v>
          </cell>
          <cell r="BX80">
            <v>1974</v>
          </cell>
          <cell r="BY80">
            <v>2252</v>
          </cell>
          <cell r="BZ80">
            <v>2107</v>
          </cell>
          <cell r="CA80">
            <v>2373</v>
          </cell>
          <cell r="CB80">
            <v>1495</v>
          </cell>
          <cell r="CC80">
            <v>1651</v>
          </cell>
          <cell r="CF80">
            <v>0.877</v>
          </cell>
          <cell r="CG80">
            <v>0.88800000000000001</v>
          </cell>
          <cell r="CH80">
            <v>0.90600000000000003</v>
          </cell>
          <cell r="CJ80">
            <v>1900</v>
          </cell>
          <cell r="CK80">
            <v>2565</v>
          </cell>
          <cell r="CL80">
            <v>2020</v>
          </cell>
          <cell r="CM80">
            <v>2427</v>
          </cell>
          <cell r="CN80">
            <v>1980</v>
          </cell>
          <cell r="CO80">
            <v>2307</v>
          </cell>
          <cell r="CR80">
            <v>0.74099999999999999</v>
          </cell>
          <cell r="CS80">
            <v>0.83199999999999996</v>
          </cell>
          <cell r="CT80">
            <v>0.85799999999999998</v>
          </cell>
          <cell r="CV80">
            <v>1853</v>
          </cell>
          <cell r="CW80">
            <v>1983</v>
          </cell>
          <cell r="CX80">
            <v>1948</v>
          </cell>
          <cell r="CY80">
            <v>2041</v>
          </cell>
          <cell r="CZ80">
            <v>1953</v>
          </cell>
          <cell r="DA80">
            <v>1980</v>
          </cell>
          <cell r="DD80">
            <v>0.93400000000000005</v>
          </cell>
          <cell r="DE80">
            <v>0.95399999999999996</v>
          </cell>
          <cell r="DF80">
            <v>0.98599999999999999</v>
          </cell>
          <cell r="DH80" t="str">
            <v/>
          </cell>
        </row>
        <row r="81">
          <cell r="B81" t="str">
            <v>E06000012</v>
          </cell>
          <cell r="C81" t="str">
            <v>Lewis Perkins</v>
          </cell>
          <cell r="D81" t="str">
            <v>lewis.perkins@nelincs.gov.uk</v>
          </cell>
          <cell r="E81" t="str">
            <v>Technical Professional Officer</v>
          </cell>
          <cell r="F81" t="str">
            <v>Stephen Pintus</v>
          </cell>
          <cell r="G81" t="str">
            <v>stephen.pintus@nelincs.gov.uk</v>
          </cell>
          <cell r="H81">
            <v>198</v>
          </cell>
          <cell r="I81">
            <v>252</v>
          </cell>
          <cell r="J81">
            <v>207</v>
          </cell>
          <cell r="L81">
            <v>289</v>
          </cell>
          <cell r="M81">
            <v>148</v>
          </cell>
          <cell r="N81">
            <v>468</v>
          </cell>
          <cell r="O81">
            <v>332</v>
          </cell>
          <cell r="P81">
            <v>143</v>
          </cell>
          <cell r="Q81">
            <v>516</v>
          </cell>
          <cell r="R81">
            <v>254</v>
          </cell>
          <cell r="S81">
            <v>146</v>
          </cell>
          <cell r="T81">
            <v>450</v>
          </cell>
          <cell r="X81">
            <v>0.61799999999999999</v>
          </cell>
          <cell r="Y81">
            <v>0.316</v>
          </cell>
          <cell r="Z81">
            <v>0.64300000000000002</v>
          </cell>
          <cell r="AA81">
            <v>0.27700000000000002</v>
          </cell>
          <cell r="AB81">
            <v>0.56399999999999995</v>
          </cell>
          <cell r="AC81">
            <v>0.32400000000000001</v>
          </cell>
          <cell r="AF81">
            <v>404</v>
          </cell>
          <cell r="AG81">
            <v>477</v>
          </cell>
          <cell r="AH81">
            <v>382</v>
          </cell>
          <cell r="AI81">
            <v>496</v>
          </cell>
          <cell r="AJ81">
            <v>402</v>
          </cell>
          <cell r="AK81">
            <v>508</v>
          </cell>
          <cell r="AN81">
            <v>0.84699999999999998</v>
          </cell>
          <cell r="AO81">
            <v>0.77</v>
          </cell>
          <cell r="AP81">
            <v>0.79100000000000004</v>
          </cell>
          <cell r="AR81">
            <v>81</v>
          </cell>
          <cell r="AS81">
            <v>21</v>
          </cell>
          <cell r="AT81">
            <v>360</v>
          </cell>
          <cell r="AU81">
            <v>477</v>
          </cell>
          <cell r="AV81">
            <v>93</v>
          </cell>
          <cell r="AW81">
            <v>34</v>
          </cell>
          <cell r="AX81">
            <v>353</v>
          </cell>
          <cell r="AY81">
            <v>496</v>
          </cell>
          <cell r="AZ81">
            <v>91</v>
          </cell>
          <cell r="BA81">
            <v>35</v>
          </cell>
          <cell r="BB81">
            <v>362</v>
          </cell>
          <cell r="BC81">
            <v>508</v>
          </cell>
          <cell r="BH81">
            <v>0.214</v>
          </cell>
          <cell r="BI81">
            <v>0.25600000000000001</v>
          </cell>
          <cell r="BJ81">
            <v>0.248</v>
          </cell>
          <cell r="BL81">
            <v>435</v>
          </cell>
          <cell r="BM81">
            <v>470</v>
          </cell>
          <cell r="BN81">
            <v>436</v>
          </cell>
          <cell r="BO81">
            <v>501</v>
          </cell>
          <cell r="BP81">
            <v>483</v>
          </cell>
          <cell r="BQ81">
            <v>520</v>
          </cell>
          <cell r="BT81">
            <v>0.92600000000000005</v>
          </cell>
          <cell r="BU81">
            <v>0.87</v>
          </cell>
          <cell r="BV81">
            <v>0.92900000000000005</v>
          </cell>
          <cell r="BX81">
            <v>427</v>
          </cell>
          <cell r="BY81">
            <v>455</v>
          </cell>
          <cell r="BZ81">
            <v>438</v>
          </cell>
          <cell r="CA81">
            <v>482</v>
          </cell>
          <cell r="CB81">
            <v>454</v>
          </cell>
          <cell r="CC81">
            <v>500</v>
          </cell>
          <cell r="CF81">
            <v>0.93799999999999994</v>
          </cell>
          <cell r="CG81">
            <v>0.90900000000000003</v>
          </cell>
          <cell r="CH81">
            <v>0.90800000000000003</v>
          </cell>
          <cell r="CJ81">
            <v>456</v>
          </cell>
          <cell r="CK81">
            <v>496</v>
          </cell>
          <cell r="CL81">
            <v>421</v>
          </cell>
          <cell r="CM81">
            <v>477</v>
          </cell>
          <cell r="CN81">
            <v>393</v>
          </cell>
          <cell r="CO81">
            <v>474</v>
          </cell>
          <cell r="CR81">
            <v>0.91900000000000004</v>
          </cell>
          <cell r="CS81">
            <v>0.88300000000000001</v>
          </cell>
          <cell r="CT81">
            <v>0.82899999999999996</v>
          </cell>
          <cell r="CV81">
            <v>0</v>
          </cell>
          <cell r="CW81">
            <v>456</v>
          </cell>
          <cell r="CX81">
            <v>5</v>
          </cell>
          <cell r="CY81">
            <v>421</v>
          </cell>
          <cell r="CZ81">
            <v>347</v>
          </cell>
          <cell r="DA81">
            <v>407</v>
          </cell>
          <cell r="DD81">
            <v>0</v>
          </cell>
          <cell r="DE81">
            <v>1.2E-2</v>
          </cell>
          <cell r="DF81">
            <v>0.85299999999999998</v>
          </cell>
          <cell r="DH81" t="str">
            <v>Figures for Q1 and Q2 for indicators C8i and C8ii have been revised due to clarifying reporting dates with HSCIC.  The guidance for these indicators was not clear on which date range should be used.</v>
          </cell>
        </row>
        <row r="82">
          <cell r="B82" t="str">
            <v>E06000013</v>
          </cell>
          <cell r="C82" t="str">
            <v>Susan  Twemlow</v>
          </cell>
          <cell r="D82" t="str">
            <v>susan.twemlow@northlincs.gov.uk</v>
          </cell>
          <cell r="E82" t="str">
            <v>Servcie Manager Health Improvment Team</v>
          </cell>
          <cell r="F82" t="str">
            <v>Fiona Phillips (acting)</v>
          </cell>
          <cell r="G82" t="str">
            <v>fiona.phillips@northlincs.gov.uk</v>
          </cell>
          <cell r="H82">
            <v>381</v>
          </cell>
          <cell r="I82">
            <v>355</v>
          </cell>
          <cell r="J82">
            <v>323</v>
          </cell>
          <cell r="L82">
            <v>393</v>
          </cell>
          <cell r="M82">
            <v>39</v>
          </cell>
          <cell r="N82">
            <v>443</v>
          </cell>
          <cell r="O82">
            <v>416</v>
          </cell>
          <cell r="P82">
            <v>32</v>
          </cell>
          <cell r="Q82">
            <v>458</v>
          </cell>
          <cell r="R82">
            <v>433</v>
          </cell>
          <cell r="S82">
            <v>45</v>
          </cell>
          <cell r="T82">
            <v>481</v>
          </cell>
          <cell r="X82">
            <v>0.88700000000000001</v>
          </cell>
          <cell r="Y82">
            <v>8.7999999999999995E-2</v>
          </cell>
          <cell r="Z82">
            <v>0.90800000000000003</v>
          </cell>
          <cell r="AA82">
            <v>7.0000000000000007E-2</v>
          </cell>
          <cell r="AB82">
            <v>0.9</v>
          </cell>
          <cell r="AC82">
            <v>9.4E-2</v>
          </cell>
          <cell r="AF82">
            <v>349</v>
          </cell>
          <cell r="AG82">
            <v>431</v>
          </cell>
          <cell r="AH82">
            <v>386</v>
          </cell>
          <cell r="AI82">
            <v>463</v>
          </cell>
          <cell r="AJ82">
            <v>426</v>
          </cell>
          <cell r="AK82">
            <v>491</v>
          </cell>
          <cell r="AN82">
            <v>0.81</v>
          </cell>
          <cell r="AO82">
            <v>0.83399999999999996</v>
          </cell>
          <cell r="AP82">
            <v>0.86799999999999999</v>
          </cell>
          <cell r="AR82">
            <v>83</v>
          </cell>
          <cell r="AS82">
            <v>26</v>
          </cell>
          <cell r="AT82">
            <v>234</v>
          </cell>
          <cell r="AU82">
            <v>431</v>
          </cell>
          <cell r="AV82">
            <v>86</v>
          </cell>
          <cell r="AW82">
            <v>20</v>
          </cell>
          <cell r="AX82">
            <v>357</v>
          </cell>
          <cell r="AY82">
            <v>463</v>
          </cell>
          <cell r="AZ82">
            <v>87</v>
          </cell>
          <cell r="BA82">
            <v>22</v>
          </cell>
          <cell r="BB82">
            <v>379</v>
          </cell>
          <cell r="BC82">
            <v>491</v>
          </cell>
          <cell r="BH82">
            <v>0.253</v>
          </cell>
          <cell r="BI82">
            <v>0.22899999999999998</v>
          </cell>
          <cell r="BJ82">
            <v>0.222</v>
          </cell>
          <cell r="BL82">
            <v>408</v>
          </cell>
          <cell r="BM82">
            <v>428</v>
          </cell>
          <cell r="BN82">
            <v>409</v>
          </cell>
          <cell r="BO82">
            <v>436</v>
          </cell>
          <cell r="BP82">
            <v>409</v>
          </cell>
          <cell r="BQ82">
            <v>455</v>
          </cell>
          <cell r="BT82">
            <v>0.95299999999999996</v>
          </cell>
          <cell r="BU82">
            <v>0.93799999999999994</v>
          </cell>
          <cell r="BV82">
            <v>0.89900000000000002</v>
          </cell>
          <cell r="BX82">
            <v>413</v>
          </cell>
          <cell r="BY82">
            <v>439</v>
          </cell>
          <cell r="BZ82">
            <v>413</v>
          </cell>
          <cell r="CA82">
            <v>430</v>
          </cell>
          <cell r="CB82">
            <v>439</v>
          </cell>
          <cell r="CC82">
            <v>463</v>
          </cell>
          <cell r="CF82">
            <v>0.94099999999999995</v>
          </cell>
          <cell r="CG82">
            <v>0.96</v>
          </cell>
          <cell r="CH82">
            <v>0.94799999999999995</v>
          </cell>
          <cell r="CJ82">
            <v>473</v>
          </cell>
          <cell r="CK82">
            <v>515</v>
          </cell>
          <cell r="CL82">
            <v>443</v>
          </cell>
          <cell r="CM82">
            <v>479</v>
          </cell>
          <cell r="CN82">
            <v>427</v>
          </cell>
          <cell r="CO82">
            <v>471</v>
          </cell>
          <cell r="CR82">
            <v>0.91800000000000004</v>
          </cell>
          <cell r="CS82">
            <v>0.92500000000000004</v>
          </cell>
          <cell r="CT82">
            <v>0.90700000000000003</v>
          </cell>
          <cell r="CV82">
            <v>148</v>
          </cell>
          <cell r="CW82">
            <v>501</v>
          </cell>
          <cell r="CX82">
            <v>362</v>
          </cell>
          <cell r="CY82">
            <v>443</v>
          </cell>
          <cell r="CZ82">
            <v>404</v>
          </cell>
          <cell r="DA82">
            <v>429</v>
          </cell>
          <cell r="DD82">
            <v>0.29499999999999998</v>
          </cell>
          <cell r="DE82">
            <v>0.81699999999999995</v>
          </cell>
          <cell r="DF82">
            <v>0.94199999999999995</v>
          </cell>
          <cell r="DH82" t="str">
            <v/>
          </cell>
        </row>
        <row r="83">
          <cell r="B83" t="str">
            <v>E06000024</v>
          </cell>
          <cell r="C83" t="str">
            <v>Nina Robery</v>
          </cell>
          <cell r="D83" t="str">
            <v>nina.robery@n-somerset.gov.uk</v>
          </cell>
          <cell r="E83" t="str">
            <v>Public Health Intelligence Specialist</v>
          </cell>
          <cell r="F83" t="str">
            <v>Natalie Field</v>
          </cell>
          <cell r="G83" t="str">
            <v>Natalie.Field@n-somerset.gov.uk</v>
          </cell>
          <cell r="H83" t="str">
            <v>DK</v>
          </cell>
          <cell r="I83">
            <v>95</v>
          </cell>
          <cell r="J83">
            <v>426</v>
          </cell>
          <cell r="L83" t="str">
            <v>DK</v>
          </cell>
          <cell r="M83" t="str">
            <v>DK</v>
          </cell>
          <cell r="N83" t="str">
            <v>DK</v>
          </cell>
          <cell r="O83">
            <v>71</v>
          </cell>
          <cell r="P83">
            <v>108</v>
          </cell>
          <cell r="Q83">
            <v>179</v>
          </cell>
          <cell r="R83">
            <v>413</v>
          </cell>
          <cell r="S83">
            <v>105</v>
          </cell>
          <cell r="T83">
            <v>518</v>
          </cell>
          <cell r="X83" t="str">
            <v>NA</v>
          </cell>
          <cell r="Y83" t="str">
            <v>NA</v>
          </cell>
          <cell r="Z83">
            <v>0.39700000000000002</v>
          </cell>
          <cell r="AA83">
            <v>0.60299999999999998</v>
          </cell>
          <cell r="AB83">
            <v>0.79700000000000004</v>
          </cell>
          <cell r="AC83">
            <v>0.20300000000000001</v>
          </cell>
          <cell r="AF83" t="str">
            <v>DK</v>
          </cell>
          <cell r="AG83" t="str">
            <v>DK</v>
          </cell>
          <cell r="AH83">
            <v>183</v>
          </cell>
          <cell r="AI83">
            <v>213</v>
          </cell>
          <cell r="AJ83">
            <v>543</v>
          </cell>
          <cell r="AK83">
            <v>630</v>
          </cell>
          <cell r="AN83" t="str">
            <v>NA</v>
          </cell>
          <cell r="AO83">
            <v>0.85899999999999999</v>
          </cell>
          <cell r="AP83">
            <v>0.86199999999999999</v>
          </cell>
          <cell r="AR83" t="str">
            <v>DK</v>
          </cell>
          <cell r="AS83" t="str">
            <v>DK</v>
          </cell>
          <cell r="AT83" t="str">
            <v>DK</v>
          </cell>
          <cell r="AU83" t="str">
            <v>DK</v>
          </cell>
          <cell r="AV83">
            <v>76</v>
          </cell>
          <cell r="AW83">
            <v>38</v>
          </cell>
          <cell r="AX83">
            <v>99</v>
          </cell>
          <cell r="AY83">
            <v>213</v>
          </cell>
          <cell r="AZ83">
            <v>273</v>
          </cell>
          <cell r="BA83">
            <v>40</v>
          </cell>
          <cell r="BB83">
            <v>317</v>
          </cell>
          <cell r="BC83">
            <v>630</v>
          </cell>
          <cell r="BH83" t="str">
            <v>NaN</v>
          </cell>
          <cell r="BI83">
            <v>0.53500000000000003</v>
          </cell>
          <cell r="BJ83">
            <v>0.49700000000000005</v>
          </cell>
          <cell r="BL83" t="str">
            <v>DK</v>
          </cell>
          <cell r="BM83" t="str">
            <v>DK</v>
          </cell>
          <cell r="BN83">
            <v>153</v>
          </cell>
          <cell r="BO83">
            <v>177</v>
          </cell>
          <cell r="BP83">
            <v>473</v>
          </cell>
          <cell r="BQ83">
            <v>572</v>
          </cell>
          <cell r="BT83" t="str">
            <v>NA</v>
          </cell>
          <cell r="BU83">
            <v>0.86399999999999999</v>
          </cell>
          <cell r="BV83">
            <v>0.82699999999999996</v>
          </cell>
          <cell r="BX83" t="str">
            <v>DK</v>
          </cell>
          <cell r="BY83" t="str">
            <v>DK</v>
          </cell>
          <cell r="BZ83">
            <v>173</v>
          </cell>
          <cell r="CA83">
            <v>189</v>
          </cell>
          <cell r="CB83">
            <v>1111</v>
          </cell>
          <cell r="CC83">
            <v>1129</v>
          </cell>
          <cell r="CF83" t="str">
            <v>NA</v>
          </cell>
          <cell r="CG83">
            <v>0.91500000000000004</v>
          </cell>
          <cell r="CH83">
            <v>0.98399999999999999</v>
          </cell>
          <cell r="CJ83" t="str">
            <v>DK</v>
          </cell>
          <cell r="CK83" t="str">
            <v>DK</v>
          </cell>
          <cell r="CL83">
            <v>17</v>
          </cell>
          <cell r="CM83">
            <v>207</v>
          </cell>
          <cell r="CN83">
            <v>246</v>
          </cell>
          <cell r="CO83">
            <v>247</v>
          </cell>
          <cell r="CR83" t="str">
            <v>NA</v>
          </cell>
          <cell r="CS83">
            <v>8.2000000000000003E-2</v>
          </cell>
          <cell r="CT83">
            <v>0.996</v>
          </cell>
          <cell r="CV83" t="str">
            <v>DK</v>
          </cell>
          <cell r="CW83" t="str">
            <v>DK</v>
          </cell>
          <cell r="CX83">
            <v>17</v>
          </cell>
          <cell r="CY83">
            <v>17</v>
          </cell>
          <cell r="CZ83">
            <v>106</v>
          </cell>
          <cell r="DA83">
            <v>245</v>
          </cell>
          <cell r="DD83" t="str">
            <v>NA</v>
          </cell>
          <cell r="DE83">
            <v>1</v>
          </cell>
          <cell r="DF83">
            <v>0.433</v>
          </cell>
          <cell r="DH83" t="str">
            <v>This data does not include NBT as data was incomplete, but numbers are very small so unlikely to effect overall percentages.</v>
          </cell>
        </row>
        <row r="84">
          <cell r="B84" t="str">
            <v>E08000022</v>
          </cell>
          <cell r="C84" t="str">
            <v>Mike Armstrong</v>
          </cell>
          <cell r="D84" t="str">
            <v>mike.armstrong@northtyneside.gov.uk</v>
          </cell>
          <cell r="E84" t="str">
            <v>Commissioning Analyst</v>
          </cell>
          <cell r="F84" t="str">
            <v>Wendy Burke</v>
          </cell>
          <cell r="G84" t="str">
            <v>wendy.burke@northtyneside.gov.uk</v>
          </cell>
          <cell r="H84">
            <v>479</v>
          </cell>
          <cell r="I84">
            <v>437</v>
          </cell>
          <cell r="J84">
            <v>516</v>
          </cell>
          <cell r="L84">
            <v>506</v>
          </cell>
          <cell r="M84">
            <v>55</v>
          </cell>
          <cell r="N84">
            <v>564</v>
          </cell>
          <cell r="O84">
            <v>532</v>
          </cell>
          <cell r="P84">
            <v>49</v>
          </cell>
          <cell r="Q84">
            <v>585</v>
          </cell>
          <cell r="R84">
            <v>473</v>
          </cell>
          <cell r="S84">
            <v>53</v>
          </cell>
          <cell r="T84">
            <v>529</v>
          </cell>
          <cell r="X84">
            <v>0.89700000000000002</v>
          </cell>
          <cell r="Y84">
            <v>9.8000000000000004E-2</v>
          </cell>
          <cell r="Z84">
            <v>0.90900000000000003</v>
          </cell>
          <cell r="AA84">
            <v>8.4000000000000005E-2</v>
          </cell>
          <cell r="AB84">
            <v>0.89400000000000002</v>
          </cell>
          <cell r="AC84">
            <v>0.1</v>
          </cell>
          <cell r="AF84">
            <v>425</v>
          </cell>
          <cell r="AG84">
            <v>490</v>
          </cell>
          <cell r="AH84">
            <v>546</v>
          </cell>
          <cell r="AI84">
            <v>616</v>
          </cell>
          <cell r="AJ84">
            <v>556</v>
          </cell>
          <cell r="AK84">
            <v>562</v>
          </cell>
          <cell r="AN84">
            <v>0.86699999999999999</v>
          </cell>
          <cell r="AO84">
            <v>0.88600000000000001</v>
          </cell>
          <cell r="AP84">
            <v>0.98899999999999999</v>
          </cell>
          <cell r="AR84">
            <v>154</v>
          </cell>
          <cell r="AS84">
            <v>42</v>
          </cell>
          <cell r="AT84">
            <v>291</v>
          </cell>
          <cell r="AU84">
            <v>490</v>
          </cell>
          <cell r="AV84">
            <v>173</v>
          </cell>
          <cell r="AW84">
            <v>64</v>
          </cell>
          <cell r="AX84">
            <v>378</v>
          </cell>
          <cell r="AY84">
            <v>616</v>
          </cell>
          <cell r="AZ84">
            <v>154</v>
          </cell>
          <cell r="BA84">
            <v>51</v>
          </cell>
          <cell r="BB84">
            <v>351</v>
          </cell>
          <cell r="BC84">
            <v>562</v>
          </cell>
          <cell r="BH84">
            <v>0.4</v>
          </cell>
          <cell r="BI84">
            <v>0.38500000000000001</v>
          </cell>
          <cell r="BJ84">
            <v>0.36499999999999999</v>
          </cell>
          <cell r="BL84">
            <v>413</v>
          </cell>
          <cell r="BM84">
            <v>547</v>
          </cell>
          <cell r="BN84">
            <v>519</v>
          </cell>
          <cell r="BO84">
            <v>609</v>
          </cell>
          <cell r="BP84">
            <v>422</v>
          </cell>
          <cell r="BQ84">
            <v>550</v>
          </cell>
          <cell r="BT84">
            <v>0.755</v>
          </cell>
          <cell r="BU84">
            <v>0.85199999999999998</v>
          </cell>
          <cell r="BV84">
            <v>0.76700000000000002</v>
          </cell>
          <cell r="BX84">
            <v>503</v>
          </cell>
          <cell r="BY84">
            <v>574</v>
          </cell>
          <cell r="BZ84">
            <v>482</v>
          </cell>
          <cell r="CA84">
            <v>546</v>
          </cell>
          <cell r="CB84">
            <v>589</v>
          </cell>
          <cell r="CC84">
            <v>612</v>
          </cell>
          <cell r="CF84">
            <v>0.876</v>
          </cell>
          <cell r="CG84">
            <v>0.88300000000000001</v>
          </cell>
          <cell r="CH84">
            <v>0.96199999999999997</v>
          </cell>
          <cell r="CJ84">
            <v>461</v>
          </cell>
          <cell r="CK84">
            <v>550</v>
          </cell>
          <cell r="CL84">
            <v>472</v>
          </cell>
          <cell r="CM84">
            <v>550</v>
          </cell>
          <cell r="CN84">
            <v>527</v>
          </cell>
          <cell r="CO84">
            <v>606</v>
          </cell>
          <cell r="CR84">
            <v>0.83799999999999997</v>
          </cell>
          <cell r="CS84">
            <v>0.85799999999999998</v>
          </cell>
          <cell r="CT84">
            <v>0.87</v>
          </cell>
          <cell r="CV84" t="str">
            <v>DK</v>
          </cell>
          <cell r="CW84" t="str">
            <v>DK</v>
          </cell>
          <cell r="CX84">
            <v>278</v>
          </cell>
          <cell r="CY84">
            <v>472</v>
          </cell>
          <cell r="CZ84">
            <v>527</v>
          </cell>
          <cell r="DA84">
            <v>527</v>
          </cell>
          <cell r="DD84" t="str">
            <v>NA</v>
          </cell>
          <cell r="DE84">
            <v>0.58899999999999997</v>
          </cell>
          <cell r="DF84">
            <v>1</v>
          </cell>
          <cell r="DH84" t="str">
            <v/>
          </cell>
        </row>
        <row r="85">
          <cell r="B85" t="str">
            <v>E10000023</v>
          </cell>
          <cell r="C85" t="str">
            <v>Rick Geer</v>
          </cell>
          <cell r="D85" t="str">
            <v>rick.geer@northyorks.gov.uk</v>
          </cell>
          <cell r="E85" t="str">
            <v>Public Health Intelligence Analyst</v>
          </cell>
          <cell r="F85" t="str">
            <v>Lincoln Sargeant</v>
          </cell>
          <cell r="G85" t="str">
            <v>Lincoln.Sargeant@northyorks.gov.uk</v>
          </cell>
          <cell r="H85">
            <v>703</v>
          </cell>
          <cell r="I85">
            <v>657</v>
          </cell>
          <cell r="J85">
            <v>700</v>
          </cell>
          <cell r="L85">
            <v>1100</v>
          </cell>
          <cell r="M85">
            <v>259</v>
          </cell>
          <cell r="N85">
            <v>1410</v>
          </cell>
          <cell r="O85">
            <v>1105</v>
          </cell>
          <cell r="P85">
            <v>218</v>
          </cell>
          <cell r="Q85">
            <v>1382</v>
          </cell>
          <cell r="R85">
            <v>1187</v>
          </cell>
          <cell r="S85">
            <v>232</v>
          </cell>
          <cell r="T85">
            <v>1459</v>
          </cell>
          <cell r="X85">
            <v>0.78</v>
          </cell>
          <cell r="Y85">
            <v>0.184</v>
          </cell>
          <cell r="Z85">
            <v>0.8</v>
          </cell>
          <cell r="AA85">
            <v>0.158</v>
          </cell>
          <cell r="AB85">
            <v>0.81399999999999995</v>
          </cell>
          <cell r="AC85">
            <v>0.159</v>
          </cell>
          <cell r="AF85">
            <v>1140</v>
          </cell>
          <cell r="AG85">
            <v>1378</v>
          </cell>
          <cell r="AH85">
            <v>1184</v>
          </cell>
          <cell r="AI85">
            <v>1431</v>
          </cell>
          <cell r="AJ85">
            <v>1253</v>
          </cell>
          <cell r="AK85">
            <v>1443</v>
          </cell>
          <cell r="AN85">
            <v>0.82699999999999996</v>
          </cell>
          <cell r="AO85">
            <v>0.82699999999999996</v>
          </cell>
          <cell r="AP85">
            <v>0.86799999999999999</v>
          </cell>
          <cell r="AR85">
            <v>470</v>
          </cell>
          <cell r="AS85">
            <v>106</v>
          </cell>
          <cell r="AT85">
            <v>613</v>
          </cell>
          <cell r="AU85">
            <v>1378</v>
          </cell>
          <cell r="AV85">
            <v>447</v>
          </cell>
          <cell r="AW85">
            <v>139</v>
          </cell>
          <cell r="AX85">
            <v>665</v>
          </cell>
          <cell r="AY85">
            <v>1431</v>
          </cell>
          <cell r="AZ85">
            <v>494</v>
          </cell>
          <cell r="BA85">
            <v>138</v>
          </cell>
          <cell r="BB85">
            <v>729</v>
          </cell>
          <cell r="BC85">
            <v>1443</v>
          </cell>
          <cell r="BH85">
            <v>0.41799999999999998</v>
          </cell>
          <cell r="BI85">
            <v>0.41</v>
          </cell>
          <cell r="BJ85">
            <v>0.43799999999999994</v>
          </cell>
          <cell r="BL85">
            <v>1008</v>
          </cell>
          <cell r="BM85">
            <v>1393</v>
          </cell>
          <cell r="BN85">
            <v>1070</v>
          </cell>
          <cell r="BO85">
            <v>1481</v>
          </cell>
          <cell r="BP85">
            <v>1076</v>
          </cell>
          <cell r="BQ85">
            <v>1419</v>
          </cell>
          <cell r="BT85">
            <v>0.72399999999999998</v>
          </cell>
          <cell r="BU85">
            <v>0.72199999999999998</v>
          </cell>
          <cell r="BV85">
            <v>0.75800000000000001</v>
          </cell>
          <cell r="BX85">
            <v>1135</v>
          </cell>
          <cell r="BY85">
            <v>1403</v>
          </cell>
          <cell r="BZ85">
            <v>1180</v>
          </cell>
          <cell r="CA85">
            <v>1417</v>
          </cell>
          <cell r="CB85">
            <v>1224</v>
          </cell>
          <cell r="CC85">
            <v>1497</v>
          </cell>
          <cell r="CF85">
            <v>0.80900000000000005</v>
          </cell>
          <cell r="CG85">
            <v>0.83299999999999996</v>
          </cell>
          <cell r="CH85">
            <v>0.81799999999999995</v>
          </cell>
          <cell r="CJ85">
            <v>1169</v>
          </cell>
          <cell r="CK85">
            <v>1579</v>
          </cell>
          <cell r="CL85">
            <v>1042</v>
          </cell>
          <cell r="CM85">
            <v>1412</v>
          </cell>
          <cell r="CN85">
            <v>1077</v>
          </cell>
          <cell r="CO85">
            <v>1403</v>
          </cell>
          <cell r="CR85">
            <v>0.74</v>
          </cell>
          <cell r="CS85">
            <v>0.73799999999999999</v>
          </cell>
          <cell r="CT85">
            <v>0.76800000000000002</v>
          </cell>
          <cell r="CV85" t="str">
            <v>DK</v>
          </cell>
          <cell r="CW85" t="str">
            <v>DK</v>
          </cell>
          <cell r="CX85" t="str">
            <v>DK</v>
          </cell>
          <cell r="CY85" t="str">
            <v>DK</v>
          </cell>
          <cell r="CZ85">
            <v>1095</v>
          </cell>
          <cell r="DA85">
            <v>1162</v>
          </cell>
          <cell r="DD85" t="str">
            <v>NA</v>
          </cell>
          <cell r="DE85" t="str">
            <v>NA</v>
          </cell>
          <cell r="DF85">
            <v>0.94199999999999995</v>
          </cell>
          <cell r="DH85" t="str">
            <v/>
          </cell>
        </row>
        <row r="86">
          <cell r="B86" t="str">
            <v>E10000021</v>
          </cell>
          <cell r="C86" t="str">
            <v>Kelly Morris</v>
          </cell>
          <cell r="D86" t="str">
            <v>Kemorris@northamptonshire.gov.uk</v>
          </cell>
          <cell r="E86" t="str">
            <v>Service relationship and health protection manager</v>
          </cell>
          <cell r="F86" t="str">
            <v>Professor Akeem Ali</v>
          </cell>
          <cell r="G86" t="str">
            <v>AAli@northamptonshire.gov.uk</v>
          </cell>
          <cell r="H86">
            <v>714</v>
          </cell>
          <cell r="I86">
            <v>731</v>
          </cell>
          <cell r="J86">
            <v>778</v>
          </cell>
          <cell r="L86">
            <v>2066</v>
          </cell>
          <cell r="M86">
            <v>123</v>
          </cell>
          <cell r="N86">
            <v>2213</v>
          </cell>
          <cell r="O86">
            <v>2067</v>
          </cell>
          <cell r="P86">
            <v>117</v>
          </cell>
          <cell r="Q86">
            <v>2228</v>
          </cell>
          <cell r="R86">
            <v>2091</v>
          </cell>
          <cell r="S86">
            <v>120</v>
          </cell>
          <cell r="T86">
            <v>2257</v>
          </cell>
          <cell r="X86">
            <v>0.93400000000000005</v>
          </cell>
          <cell r="Y86">
            <v>5.6000000000000001E-2</v>
          </cell>
          <cell r="Z86">
            <v>0.92800000000000005</v>
          </cell>
          <cell r="AA86">
            <v>5.2999999999999999E-2</v>
          </cell>
          <cell r="AB86">
            <v>0.92600000000000005</v>
          </cell>
          <cell r="AC86">
            <v>5.2999999999999999E-2</v>
          </cell>
          <cell r="AF86">
            <v>2040</v>
          </cell>
          <cell r="AG86">
            <v>2179</v>
          </cell>
          <cell r="AH86">
            <v>2123</v>
          </cell>
          <cell r="AI86">
            <v>2161</v>
          </cell>
          <cell r="AJ86">
            <v>2173</v>
          </cell>
          <cell r="AK86">
            <v>2295</v>
          </cell>
          <cell r="AN86">
            <v>0.93600000000000005</v>
          </cell>
          <cell r="AO86">
            <v>0.98199999999999998</v>
          </cell>
          <cell r="AP86">
            <v>0.94699999999999995</v>
          </cell>
          <cell r="AR86" t="str">
            <v>DK</v>
          </cell>
          <cell r="AS86">
            <v>978</v>
          </cell>
          <cell r="AT86">
            <v>1123</v>
          </cell>
          <cell r="AU86">
            <v>2179</v>
          </cell>
          <cell r="AV86" t="str">
            <v>DK</v>
          </cell>
          <cell r="AW86">
            <v>970</v>
          </cell>
          <cell r="AX86">
            <v>1108</v>
          </cell>
          <cell r="AY86">
            <v>2161</v>
          </cell>
          <cell r="AZ86" t="str">
            <v>DK</v>
          </cell>
          <cell r="BA86">
            <v>1018</v>
          </cell>
          <cell r="BB86">
            <v>1142</v>
          </cell>
          <cell r="BC86">
            <v>2295</v>
          </cell>
          <cell r="BH86" t="str">
            <v>NaN</v>
          </cell>
          <cell r="BI86" t="str">
            <v>NaN</v>
          </cell>
          <cell r="BJ86" t="str">
            <v>NaN</v>
          </cell>
          <cell r="BL86">
            <v>1938</v>
          </cell>
          <cell r="BM86">
            <v>2200</v>
          </cell>
          <cell r="BN86">
            <v>2030</v>
          </cell>
          <cell r="BO86">
            <v>2251</v>
          </cell>
          <cell r="BP86">
            <v>1988</v>
          </cell>
          <cell r="BQ86">
            <v>2175</v>
          </cell>
          <cell r="BT86">
            <v>0.88100000000000001</v>
          </cell>
          <cell r="BU86">
            <v>0.90200000000000002</v>
          </cell>
          <cell r="BV86">
            <v>0.91400000000000003</v>
          </cell>
          <cell r="BX86">
            <v>1850</v>
          </cell>
          <cell r="BY86">
            <v>2066</v>
          </cell>
          <cell r="BZ86">
            <v>1981</v>
          </cell>
          <cell r="CA86">
            <v>2175</v>
          </cell>
          <cell r="CB86">
            <v>2043</v>
          </cell>
          <cell r="CC86">
            <v>2214</v>
          </cell>
          <cell r="CF86">
            <v>0.89500000000000002</v>
          </cell>
          <cell r="CG86">
            <v>0.91100000000000003</v>
          </cell>
          <cell r="CH86">
            <v>0.92300000000000004</v>
          </cell>
          <cell r="CJ86">
            <v>1585</v>
          </cell>
          <cell r="CK86">
            <v>2263</v>
          </cell>
          <cell r="CL86">
            <v>1756</v>
          </cell>
          <cell r="CM86">
            <v>2248</v>
          </cell>
          <cell r="CN86">
            <v>1750</v>
          </cell>
          <cell r="CO86">
            <v>2220</v>
          </cell>
          <cell r="CR86">
            <v>0.7</v>
          </cell>
          <cell r="CS86">
            <v>0.78100000000000003</v>
          </cell>
          <cell r="CT86">
            <v>0.78800000000000003</v>
          </cell>
          <cell r="CV86">
            <v>1585</v>
          </cell>
          <cell r="CW86">
            <v>1774</v>
          </cell>
          <cell r="CX86">
            <v>1084</v>
          </cell>
          <cell r="CY86">
            <v>1320</v>
          </cell>
          <cell r="CZ86">
            <v>1131</v>
          </cell>
          <cell r="DA86">
            <v>1249</v>
          </cell>
          <cell r="DD86">
            <v>0.89300000000000002</v>
          </cell>
          <cell r="DE86">
            <v>0.82099999999999995</v>
          </cell>
          <cell r="DF86">
            <v>0.90600000000000003</v>
          </cell>
          <cell r="DH86" t="str">
            <v/>
          </cell>
        </row>
        <row r="87">
          <cell r="B87" t="str">
            <v>E06000048</v>
          </cell>
          <cell r="C87" t="str">
            <v>pamela forster</v>
          </cell>
          <cell r="D87" t="str">
            <v>pamela.forster@northumberland.gcsx.gov.uk</v>
          </cell>
          <cell r="E87" t="str">
            <v>Public Health Analyst</v>
          </cell>
          <cell r="F87" t="str">
            <v>Penny Spring</v>
          </cell>
          <cell r="G87" t="str">
            <v>penny.spring@northumberland.gcsx.gov.uk</v>
          </cell>
          <cell r="H87">
            <v>572</v>
          </cell>
          <cell r="I87">
            <v>700</v>
          </cell>
          <cell r="J87">
            <v>629</v>
          </cell>
          <cell r="L87">
            <v>659</v>
          </cell>
          <cell r="M87">
            <v>58</v>
          </cell>
          <cell r="N87">
            <v>718</v>
          </cell>
          <cell r="O87">
            <v>663</v>
          </cell>
          <cell r="P87">
            <v>57</v>
          </cell>
          <cell r="Q87">
            <v>725</v>
          </cell>
          <cell r="R87">
            <v>696</v>
          </cell>
          <cell r="S87">
            <v>50</v>
          </cell>
          <cell r="T87">
            <v>760</v>
          </cell>
          <cell r="X87">
            <v>0.91800000000000004</v>
          </cell>
          <cell r="Y87">
            <v>8.1000000000000003E-2</v>
          </cell>
          <cell r="Z87">
            <v>0.91400000000000003</v>
          </cell>
          <cell r="AA87">
            <v>7.9000000000000001E-2</v>
          </cell>
          <cell r="AB87">
            <v>0.91600000000000004</v>
          </cell>
          <cell r="AC87">
            <v>6.6000000000000003E-2</v>
          </cell>
          <cell r="AF87">
            <v>690</v>
          </cell>
          <cell r="AG87">
            <v>718</v>
          </cell>
          <cell r="AH87">
            <v>718</v>
          </cell>
          <cell r="AI87">
            <v>733</v>
          </cell>
          <cell r="AJ87">
            <v>699</v>
          </cell>
          <cell r="AK87">
            <v>759</v>
          </cell>
          <cell r="AN87">
            <v>0.96099999999999997</v>
          </cell>
          <cell r="AO87">
            <v>0.98</v>
          </cell>
          <cell r="AP87">
            <v>0.92100000000000004</v>
          </cell>
          <cell r="AR87">
            <v>185</v>
          </cell>
          <cell r="AS87">
            <v>58</v>
          </cell>
          <cell r="AT87">
            <v>449</v>
          </cell>
          <cell r="AU87">
            <v>718</v>
          </cell>
          <cell r="AV87">
            <v>205</v>
          </cell>
          <cell r="AW87">
            <v>53</v>
          </cell>
          <cell r="AX87">
            <v>472</v>
          </cell>
          <cell r="AY87">
            <v>733</v>
          </cell>
          <cell r="AZ87">
            <v>208</v>
          </cell>
          <cell r="BA87">
            <v>60</v>
          </cell>
          <cell r="BB87">
            <v>480</v>
          </cell>
          <cell r="BC87">
            <v>759</v>
          </cell>
          <cell r="BH87">
            <v>0.33799999999999997</v>
          </cell>
          <cell r="BI87">
            <v>0.35200000000000004</v>
          </cell>
          <cell r="BJ87">
            <v>0.35299999999999998</v>
          </cell>
          <cell r="BL87">
            <v>444</v>
          </cell>
          <cell r="BM87">
            <v>716</v>
          </cell>
          <cell r="BN87">
            <v>488</v>
          </cell>
          <cell r="BO87">
            <v>696</v>
          </cell>
          <cell r="BP87">
            <v>492</v>
          </cell>
          <cell r="BQ87">
            <v>712</v>
          </cell>
          <cell r="BT87">
            <v>0.62</v>
          </cell>
          <cell r="BU87">
            <v>0.70099999999999996</v>
          </cell>
          <cell r="BV87">
            <v>0.69099999999999995</v>
          </cell>
          <cell r="BX87">
            <v>682</v>
          </cell>
          <cell r="BY87">
            <v>778</v>
          </cell>
          <cell r="BZ87">
            <v>642</v>
          </cell>
          <cell r="CA87">
            <v>713</v>
          </cell>
          <cell r="CB87">
            <v>668</v>
          </cell>
          <cell r="CC87">
            <v>698</v>
          </cell>
          <cell r="CF87">
            <v>0.877</v>
          </cell>
          <cell r="CG87">
            <v>0.9</v>
          </cell>
          <cell r="CH87">
            <v>0.95699999999999996</v>
          </cell>
          <cell r="CJ87">
            <v>672</v>
          </cell>
          <cell r="CK87">
            <v>809</v>
          </cell>
          <cell r="CL87">
            <v>797</v>
          </cell>
          <cell r="CM87">
            <v>869</v>
          </cell>
          <cell r="CN87">
            <v>600</v>
          </cell>
          <cell r="CO87">
            <v>741</v>
          </cell>
          <cell r="CR87">
            <v>0.83099999999999996</v>
          </cell>
          <cell r="CS87">
            <v>0.91700000000000004</v>
          </cell>
          <cell r="CT87">
            <v>0.81</v>
          </cell>
          <cell r="CV87" t="str">
            <v>DK</v>
          </cell>
          <cell r="CW87" t="str">
            <v>DK</v>
          </cell>
          <cell r="CX87">
            <v>282</v>
          </cell>
          <cell r="CY87">
            <v>869</v>
          </cell>
          <cell r="CZ87">
            <v>476</v>
          </cell>
          <cell r="DA87">
            <v>580</v>
          </cell>
          <cell r="DD87" t="str">
            <v>NA</v>
          </cell>
          <cell r="DE87">
            <v>0.32500000000000001</v>
          </cell>
          <cell r="DF87">
            <v>0.82099999999999995</v>
          </cell>
          <cell r="DH87" t="str">
            <v/>
          </cell>
        </row>
        <row r="88">
          <cell r="B88" t="str">
            <v>E06000018</v>
          </cell>
          <cell r="C88" t="str">
            <v>Jean Robinson</v>
          </cell>
          <cell r="D88" t="str">
            <v>jean.robinson@nottinghamcity.gov.uk</v>
          </cell>
          <cell r="E88" t="str">
            <v>Strategic Integration and Intelligence Specialist</v>
          </cell>
          <cell r="F88" t="str">
            <v>Alison Challenger</v>
          </cell>
          <cell r="G88" t="str">
            <v>alison.challenger@nottinghamcity.gov.uk</v>
          </cell>
          <cell r="H88">
            <v>420</v>
          </cell>
          <cell r="I88">
            <v>461</v>
          </cell>
          <cell r="J88">
            <v>539</v>
          </cell>
          <cell r="L88">
            <v>773</v>
          </cell>
          <cell r="M88">
            <v>178</v>
          </cell>
          <cell r="N88">
            <v>962</v>
          </cell>
          <cell r="O88">
            <v>954</v>
          </cell>
          <cell r="P88">
            <v>218</v>
          </cell>
          <cell r="Q88">
            <v>1191</v>
          </cell>
          <cell r="R88">
            <v>837</v>
          </cell>
          <cell r="S88">
            <v>205</v>
          </cell>
          <cell r="T88">
            <v>1051</v>
          </cell>
          <cell r="X88">
            <v>0.80400000000000005</v>
          </cell>
          <cell r="Y88">
            <v>0.185</v>
          </cell>
          <cell r="Z88">
            <v>0.80100000000000005</v>
          </cell>
          <cell r="AA88">
            <v>0.183</v>
          </cell>
          <cell r="AB88">
            <v>0.79600000000000004</v>
          </cell>
          <cell r="AC88">
            <v>0.19500000000000001</v>
          </cell>
          <cell r="AF88">
            <v>713</v>
          </cell>
          <cell r="AG88">
            <v>1025</v>
          </cell>
          <cell r="AH88">
            <v>844</v>
          </cell>
          <cell r="AI88">
            <v>1106</v>
          </cell>
          <cell r="AJ88">
            <v>883</v>
          </cell>
          <cell r="AK88">
            <v>1152</v>
          </cell>
          <cell r="AN88">
            <v>0.69599999999999995</v>
          </cell>
          <cell r="AO88">
            <v>0.76300000000000001</v>
          </cell>
          <cell r="AP88">
            <v>0.76600000000000001</v>
          </cell>
          <cell r="AR88">
            <v>322</v>
          </cell>
          <cell r="AS88">
            <v>153</v>
          </cell>
          <cell r="AT88">
            <v>546</v>
          </cell>
          <cell r="AU88">
            <v>1025</v>
          </cell>
          <cell r="AV88">
            <v>352</v>
          </cell>
          <cell r="AW88">
            <v>181</v>
          </cell>
          <cell r="AX88">
            <v>572</v>
          </cell>
          <cell r="AY88">
            <v>1106</v>
          </cell>
          <cell r="AZ88">
            <v>383</v>
          </cell>
          <cell r="BA88">
            <v>169</v>
          </cell>
          <cell r="BB88">
            <v>598</v>
          </cell>
          <cell r="BC88">
            <v>1152</v>
          </cell>
          <cell r="BH88">
            <v>0.46299999999999997</v>
          </cell>
          <cell r="BI88">
            <v>0.48200000000000004</v>
          </cell>
          <cell r="BJ88">
            <v>0.47899999999999998</v>
          </cell>
          <cell r="BL88">
            <v>659</v>
          </cell>
          <cell r="BM88">
            <v>998</v>
          </cell>
          <cell r="BN88">
            <v>715</v>
          </cell>
          <cell r="BO88">
            <v>1109</v>
          </cell>
          <cell r="BP88">
            <v>667</v>
          </cell>
          <cell r="BQ88">
            <v>1012</v>
          </cell>
          <cell r="BT88">
            <v>0.66</v>
          </cell>
          <cell r="BU88">
            <v>0.64500000000000002</v>
          </cell>
          <cell r="BV88">
            <v>0.65900000000000003</v>
          </cell>
          <cell r="BX88">
            <v>905</v>
          </cell>
          <cell r="BY88">
            <v>1014</v>
          </cell>
          <cell r="BZ88">
            <v>1224</v>
          </cell>
          <cell r="CA88">
            <v>1336</v>
          </cell>
          <cell r="CB88">
            <v>1029</v>
          </cell>
          <cell r="CC88">
            <v>1129</v>
          </cell>
          <cell r="CF88">
            <v>0.89300000000000002</v>
          </cell>
          <cell r="CG88">
            <v>0.91600000000000004</v>
          </cell>
          <cell r="CH88">
            <v>0.91100000000000003</v>
          </cell>
          <cell r="CJ88">
            <v>944</v>
          </cell>
          <cell r="CK88">
            <v>1065</v>
          </cell>
          <cell r="CL88">
            <v>921</v>
          </cell>
          <cell r="CM88">
            <v>997</v>
          </cell>
          <cell r="CN88">
            <v>939</v>
          </cell>
          <cell r="CO88">
            <v>1011</v>
          </cell>
          <cell r="CR88">
            <v>0.88600000000000001</v>
          </cell>
          <cell r="CS88">
            <v>0.92400000000000004</v>
          </cell>
          <cell r="CT88">
            <v>0.92900000000000005</v>
          </cell>
          <cell r="CV88">
            <v>1048</v>
          </cell>
          <cell r="CW88">
            <v>1059</v>
          </cell>
          <cell r="CX88">
            <v>900</v>
          </cell>
          <cell r="CY88">
            <v>907</v>
          </cell>
          <cell r="CZ88">
            <v>944</v>
          </cell>
          <cell r="DA88">
            <v>947</v>
          </cell>
          <cell r="DD88">
            <v>0.99</v>
          </cell>
          <cell r="DE88">
            <v>0.99199999999999999</v>
          </cell>
          <cell r="DF88">
            <v>0.997</v>
          </cell>
          <cell r="DH88" t="str">
            <v>C2&amp;C3 C 7 babies are  on the NNU and have not yet had a birth visit but the HV is in contact with the parents.  2 babies have moved in from abroad and there is no evidence of a birth visit.  These babies have had a transfer in visit from the Health Visitor</v>
          </cell>
        </row>
        <row r="89">
          <cell r="B89" t="str">
            <v>E10000024</v>
          </cell>
          <cell r="C89" t="str">
            <v>Helena Cripps</v>
          </cell>
          <cell r="D89" t="str">
            <v>helena.cripps@nottscc.gov.uk</v>
          </cell>
          <cell r="E89" t="str">
            <v>PH and Commissioning Manager</v>
          </cell>
          <cell r="F89" t="str">
            <v>Chris Kenny</v>
          </cell>
          <cell r="G89" t="str">
            <v>chris.kenny@nottscc.gov.uk</v>
          </cell>
          <cell r="H89">
            <v>1403</v>
          </cell>
          <cell r="I89">
            <v>1434</v>
          </cell>
          <cell r="J89">
            <v>1336</v>
          </cell>
          <cell r="L89">
            <v>1880</v>
          </cell>
          <cell r="M89">
            <v>195</v>
          </cell>
          <cell r="N89">
            <v>2132</v>
          </cell>
          <cell r="O89">
            <v>1925</v>
          </cell>
          <cell r="P89">
            <v>181</v>
          </cell>
          <cell r="Q89">
            <v>2165</v>
          </cell>
          <cell r="R89">
            <v>2111</v>
          </cell>
          <cell r="S89">
            <v>196</v>
          </cell>
          <cell r="T89">
            <v>2365</v>
          </cell>
          <cell r="X89">
            <v>0.88200000000000001</v>
          </cell>
          <cell r="Y89">
            <v>9.0999999999999998E-2</v>
          </cell>
          <cell r="Z89">
            <v>0.88900000000000001</v>
          </cell>
          <cell r="AA89">
            <v>8.4000000000000005E-2</v>
          </cell>
          <cell r="AB89">
            <v>0.89300000000000002</v>
          </cell>
          <cell r="AC89">
            <v>8.3000000000000004E-2</v>
          </cell>
          <cell r="AF89">
            <v>1843</v>
          </cell>
          <cell r="AG89">
            <v>2035</v>
          </cell>
          <cell r="AH89">
            <v>1693</v>
          </cell>
          <cell r="AI89">
            <v>1845</v>
          </cell>
          <cell r="AJ89">
            <v>2140</v>
          </cell>
          <cell r="AK89">
            <v>2307</v>
          </cell>
          <cell r="AN89">
            <v>0.90600000000000003</v>
          </cell>
          <cell r="AO89">
            <v>0.91800000000000004</v>
          </cell>
          <cell r="AP89">
            <v>0.92800000000000005</v>
          </cell>
          <cell r="AR89">
            <v>610</v>
          </cell>
          <cell r="AS89">
            <v>176</v>
          </cell>
          <cell r="AT89">
            <v>1096</v>
          </cell>
          <cell r="AU89">
            <v>2035</v>
          </cell>
          <cell r="AV89">
            <v>605</v>
          </cell>
          <cell r="AW89">
            <v>169</v>
          </cell>
          <cell r="AX89">
            <v>1017</v>
          </cell>
          <cell r="AY89">
            <v>1845</v>
          </cell>
          <cell r="AZ89">
            <v>701</v>
          </cell>
          <cell r="BA89">
            <v>244</v>
          </cell>
          <cell r="BB89">
            <v>1273</v>
          </cell>
          <cell r="BC89">
            <v>2307</v>
          </cell>
          <cell r="BH89">
            <v>0.38600000000000001</v>
          </cell>
          <cell r="BI89">
            <v>0.42</v>
          </cell>
          <cell r="BJ89">
            <v>0.41</v>
          </cell>
          <cell r="BL89">
            <v>1921</v>
          </cell>
          <cell r="BM89">
            <v>2114</v>
          </cell>
          <cell r="BN89">
            <v>2127</v>
          </cell>
          <cell r="BO89">
            <v>2328</v>
          </cell>
          <cell r="BP89">
            <v>2135</v>
          </cell>
          <cell r="BQ89">
            <v>2332</v>
          </cell>
          <cell r="BT89">
            <v>0.90900000000000003</v>
          </cell>
          <cell r="BU89">
            <v>0.91400000000000003</v>
          </cell>
          <cell r="BV89">
            <v>0.91600000000000004</v>
          </cell>
          <cell r="BX89">
            <v>2012</v>
          </cell>
          <cell r="BY89">
            <v>2158</v>
          </cell>
          <cell r="BZ89">
            <v>2096</v>
          </cell>
          <cell r="CA89">
            <v>2193</v>
          </cell>
          <cell r="CB89">
            <v>2075</v>
          </cell>
          <cell r="CC89">
            <v>2236</v>
          </cell>
          <cell r="CF89">
            <v>0.93200000000000005</v>
          </cell>
          <cell r="CG89">
            <v>0.95599999999999996</v>
          </cell>
          <cell r="CH89">
            <v>0.92800000000000005</v>
          </cell>
          <cell r="CJ89">
            <v>2167</v>
          </cell>
          <cell r="CK89">
            <v>2381</v>
          </cell>
          <cell r="CL89">
            <v>2037</v>
          </cell>
          <cell r="CM89">
            <v>2228</v>
          </cell>
          <cell r="CN89">
            <v>2040</v>
          </cell>
          <cell r="CO89">
            <v>2204</v>
          </cell>
          <cell r="CR89">
            <v>0.91</v>
          </cell>
          <cell r="CS89">
            <v>0.91400000000000003</v>
          </cell>
          <cell r="CT89">
            <v>0.92600000000000005</v>
          </cell>
          <cell r="CV89">
            <v>1754</v>
          </cell>
          <cell r="CW89">
            <v>2372</v>
          </cell>
          <cell r="CX89">
            <v>1673</v>
          </cell>
          <cell r="CY89">
            <v>2071</v>
          </cell>
          <cell r="CZ89">
            <v>1725</v>
          </cell>
          <cell r="DA89">
            <v>2041</v>
          </cell>
          <cell r="DD89">
            <v>0.73899999999999999</v>
          </cell>
          <cell r="DE89">
            <v>0.80800000000000005</v>
          </cell>
          <cell r="DF89">
            <v>0.84499999999999997</v>
          </cell>
          <cell r="DH89" t="str">
            <v/>
          </cell>
        </row>
        <row r="90">
          <cell r="B90" t="str">
            <v>E08000004</v>
          </cell>
          <cell r="C90" t="str">
            <v>Emily Tunney</v>
          </cell>
          <cell r="D90" t="str">
            <v>emily.tunney@oldham.gov.uk</v>
          </cell>
          <cell r="E90" t="str">
            <v>Research and Intelligence Analyst (Public Health and Social Care)</v>
          </cell>
          <cell r="F90" t="str">
            <v>Maggie Kufeldt</v>
          </cell>
          <cell r="G90" t="str">
            <v>maggie.kufeldt@oldham.gov.uk</v>
          </cell>
          <cell r="H90">
            <v>161</v>
          </cell>
          <cell r="I90">
            <v>302</v>
          </cell>
          <cell r="J90">
            <v>122</v>
          </cell>
          <cell r="L90">
            <v>637</v>
          </cell>
          <cell r="M90">
            <v>147</v>
          </cell>
          <cell r="N90">
            <v>787</v>
          </cell>
          <cell r="O90">
            <v>769</v>
          </cell>
          <cell r="P90">
            <v>25</v>
          </cell>
          <cell r="Q90">
            <v>794</v>
          </cell>
          <cell r="R90">
            <v>771</v>
          </cell>
          <cell r="S90">
            <v>55</v>
          </cell>
          <cell r="T90">
            <v>826</v>
          </cell>
          <cell r="X90">
            <v>0.80900000000000005</v>
          </cell>
          <cell r="Y90">
            <v>0.187</v>
          </cell>
          <cell r="Z90">
            <v>0.96899999999999997</v>
          </cell>
          <cell r="AA90">
            <v>3.1E-2</v>
          </cell>
          <cell r="AB90">
            <v>0.93300000000000005</v>
          </cell>
          <cell r="AC90">
            <v>6.7000000000000004E-2</v>
          </cell>
          <cell r="AF90">
            <v>694</v>
          </cell>
          <cell r="AG90">
            <v>743</v>
          </cell>
          <cell r="AH90">
            <v>823</v>
          </cell>
          <cell r="AI90">
            <v>845</v>
          </cell>
          <cell r="AJ90">
            <v>724</v>
          </cell>
          <cell r="AK90">
            <v>795</v>
          </cell>
          <cell r="AN90">
            <v>0.93400000000000005</v>
          </cell>
          <cell r="AO90">
            <v>0.97399999999999998</v>
          </cell>
          <cell r="AP90">
            <v>0.91100000000000003</v>
          </cell>
          <cell r="AR90">
            <v>264</v>
          </cell>
          <cell r="AS90">
            <v>131</v>
          </cell>
          <cell r="AT90">
            <v>314</v>
          </cell>
          <cell r="AU90">
            <v>743</v>
          </cell>
          <cell r="AV90">
            <v>198</v>
          </cell>
          <cell r="AW90">
            <v>130</v>
          </cell>
          <cell r="AX90">
            <v>485</v>
          </cell>
          <cell r="AY90">
            <v>845</v>
          </cell>
          <cell r="AZ90">
            <v>183</v>
          </cell>
          <cell r="BA90">
            <v>122</v>
          </cell>
          <cell r="BB90">
            <v>456</v>
          </cell>
          <cell r="BC90">
            <v>795</v>
          </cell>
          <cell r="BH90">
            <v>0.53200000000000003</v>
          </cell>
          <cell r="BI90">
            <v>0.38799999999999996</v>
          </cell>
          <cell r="BJ90">
            <v>0.38400000000000001</v>
          </cell>
          <cell r="BL90">
            <v>653</v>
          </cell>
          <cell r="BM90">
            <v>813</v>
          </cell>
          <cell r="BN90">
            <v>850</v>
          </cell>
          <cell r="BO90">
            <v>876</v>
          </cell>
          <cell r="BP90">
            <v>756</v>
          </cell>
          <cell r="BQ90">
            <v>797</v>
          </cell>
          <cell r="BT90">
            <v>0.80300000000000005</v>
          </cell>
          <cell r="BU90">
            <v>0.97</v>
          </cell>
          <cell r="BV90">
            <v>0.94899999999999995</v>
          </cell>
          <cell r="BX90">
            <v>692</v>
          </cell>
          <cell r="BY90">
            <v>788</v>
          </cell>
          <cell r="BZ90">
            <v>816</v>
          </cell>
          <cell r="CA90">
            <v>885</v>
          </cell>
          <cell r="CB90">
            <v>850</v>
          </cell>
          <cell r="CC90">
            <v>876</v>
          </cell>
          <cell r="CF90">
            <v>0.878</v>
          </cell>
          <cell r="CG90">
            <v>0.92200000000000004</v>
          </cell>
          <cell r="CH90">
            <v>0.97</v>
          </cell>
          <cell r="CJ90">
            <v>777</v>
          </cell>
          <cell r="CK90">
            <v>895</v>
          </cell>
          <cell r="CL90">
            <v>894</v>
          </cell>
          <cell r="CM90">
            <v>931</v>
          </cell>
          <cell r="CN90">
            <v>736</v>
          </cell>
          <cell r="CO90">
            <v>777</v>
          </cell>
          <cell r="CR90">
            <v>0.86799999999999999</v>
          </cell>
          <cell r="CS90">
            <v>0.96</v>
          </cell>
          <cell r="CT90">
            <v>0.94699999999999995</v>
          </cell>
          <cell r="CV90">
            <v>967</v>
          </cell>
          <cell r="CW90">
            <v>1021</v>
          </cell>
          <cell r="CX90">
            <v>834</v>
          </cell>
          <cell r="CY90">
            <v>834</v>
          </cell>
          <cell r="CZ90">
            <v>777</v>
          </cell>
          <cell r="DA90">
            <v>777</v>
          </cell>
          <cell r="DD90">
            <v>0.94699999999999995</v>
          </cell>
          <cell r="DE90">
            <v>1</v>
          </cell>
          <cell r="DF90">
            <v>1</v>
          </cell>
          <cell r="DH90" t="str">
            <v>The manual count has been accepted and submitted for this monitoring for all indicators with the exception of IND C8ii breastfeeding figures that were taken from the electronic submission as breastfeeding figures were unavailable on the manual count.</v>
          </cell>
        </row>
        <row r="91">
          <cell r="B91" t="str">
            <v>E10000025</v>
          </cell>
          <cell r="C91" t="str">
            <v>Clare Dodwell</v>
          </cell>
          <cell r="D91" t="str">
            <v>clare.dodwell@oxfordshire.gov.uk</v>
          </cell>
          <cell r="E91" t="str">
            <v>Health Improvement Principal</v>
          </cell>
          <cell r="F91" t="str">
            <v>Jonathan McWilliam</v>
          </cell>
          <cell r="G91" t="str">
            <v>jonathan.mcwilliam@oxfordshire.gov.uk</v>
          </cell>
          <cell r="H91">
            <v>1199</v>
          </cell>
          <cell r="I91">
            <v>1189</v>
          </cell>
          <cell r="J91">
            <v>1428</v>
          </cell>
          <cell r="L91">
            <v>1777</v>
          </cell>
          <cell r="M91">
            <v>210</v>
          </cell>
          <cell r="N91">
            <v>1987</v>
          </cell>
          <cell r="O91">
            <v>1826</v>
          </cell>
          <cell r="P91">
            <v>148</v>
          </cell>
          <cell r="Q91">
            <v>2003</v>
          </cell>
          <cell r="R91">
            <v>1844</v>
          </cell>
          <cell r="S91">
            <v>37</v>
          </cell>
          <cell r="T91">
            <v>1881</v>
          </cell>
          <cell r="X91">
            <v>0.89400000000000002</v>
          </cell>
          <cell r="Y91">
            <v>0.106</v>
          </cell>
          <cell r="Z91">
            <v>0.91200000000000003</v>
          </cell>
          <cell r="AA91">
            <v>7.3999999999999996E-2</v>
          </cell>
          <cell r="AB91">
            <v>0.98</v>
          </cell>
          <cell r="AC91">
            <v>0.02</v>
          </cell>
          <cell r="AF91">
            <v>1878</v>
          </cell>
          <cell r="AG91">
            <v>1882</v>
          </cell>
          <cell r="AH91">
            <v>2057</v>
          </cell>
          <cell r="AI91">
            <v>2079</v>
          </cell>
          <cell r="AJ91">
            <v>1792</v>
          </cell>
          <cell r="AK91">
            <v>1905</v>
          </cell>
          <cell r="AN91">
            <v>0.998</v>
          </cell>
          <cell r="AO91">
            <v>0.98899999999999999</v>
          </cell>
          <cell r="AP91">
            <v>0.94099999999999995</v>
          </cell>
          <cell r="AR91">
            <v>854</v>
          </cell>
          <cell r="AS91">
            <v>289</v>
          </cell>
          <cell r="AT91">
            <v>729</v>
          </cell>
          <cell r="AU91">
            <v>1882</v>
          </cell>
          <cell r="AV91">
            <v>1030</v>
          </cell>
          <cell r="AW91">
            <v>299</v>
          </cell>
          <cell r="AX91">
            <v>728</v>
          </cell>
          <cell r="AY91">
            <v>2079</v>
          </cell>
          <cell r="AZ91" t="str">
            <v>DK</v>
          </cell>
          <cell r="BA91" t="str">
            <v>DK</v>
          </cell>
          <cell r="BB91" t="str">
            <v>DK</v>
          </cell>
          <cell r="BC91">
            <v>1905</v>
          </cell>
          <cell r="BH91">
            <v>0.60699999999999998</v>
          </cell>
          <cell r="BI91">
            <v>0.63900000000000001</v>
          </cell>
          <cell r="BJ91" t="str">
            <v>NaN</v>
          </cell>
          <cell r="BL91">
            <v>1858</v>
          </cell>
          <cell r="BM91">
            <v>1958</v>
          </cell>
          <cell r="BN91">
            <v>1931</v>
          </cell>
          <cell r="BO91">
            <v>2052</v>
          </cell>
          <cell r="BP91">
            <v>1759</v>
          </cell>
          <cell r="BQ91">
            <v>1873</v>
          </cell>
          <cell r="BT91">
            <v>0.94899999999999995</v>
          </cell>
          <cell r="BU91">
            <v>0.94099999999999995</v>
          </cell>
          <cell r="BV91">
            <v>0.93899999999999995</v>
          </cell>
          <cell r="BX91">
            <v>1860</v>
          </cell>
          <cell r="BY91">
            <v>1981</v>
          </cell>
          <cell r="BZ91">
            <v>1934</v>
          </cell>
          <cell r="CA91">
            <v>2045</v>
          </cell>
          <cell r="CB91">
            <v>1870</v>
          </cell>
          <cell r="CC91">
            <v>1991</v>
          </cell>
          <cell r="CF91">
            <v>0.93899999999999995</v>
          </cell>
          <cell r="CG91">
            <v>0.94599999999999995</v>
          </cell>
          <cell r="CH91">
            <v>0.93899999999999995</v>
          </cell>
          <cell r="CJ91">
            <v>2051</v>
          </cell>
          <cell r="CK91">
            <v>2215</v>
          </cell>
          <cell r="CL91">
            <v>1834</v>
          </cell>
          <cell r="CM91">
            <v>1929</v>
          </cell>
          <cell r="CN91">
            <v>1804</v>
          </cell>
          <cell r="CO91">
            <v>1939</v>
          </cell>
          <cell r="CR91">
            <v>0.92600000000000005</v>
          </cell>
          <cell r="CS91">
            <v>0.95099999999999996</v>
          </cell>
          <cell r="CT91">
            <v>0.93</v>
          </cell>
          <cell r="CV91">
            <v>218</v>
          </cell>
          <cell r="CW91">
            <v>2051</v>
          </cell>
          <cell r="CX91">
            <v>87</v>
          </cell>
          <cell r="CY91">
            <v>1834</v>
          </cell>
          <cell r="CZ91" t="str">
            <v>DK</v>
          </cell>
          <cell r="DA91">
            <v>1804</v>
          </cell>
          <cell r="DD91">
            <v>0.106</v>
          </cell>
          <cell r="DE91">
            <v>4.7E-2</v>
          </cell>
          <cell r="DF91" t="str">
            <v>NA</v>
          </cell>
          <cell r="DH91" t="str">
            <v>All children in Oxfordshire are receiving the ASQ 3 review but current data systems do not allow the recording of this which is why the figure is low.   Our provider has introduced a new electronic recording system and is not able to extract breastfeeding data for Q3 or provide complete information for the 2-2.5 year check</v>
          </cell>
        </row>
        <row r="92">
          <cell r="B92" t="str">
            <v>E06000031</v>
          </cell>
          <cell r="C92" t="str">
            <v>Pam Setterfield</v>
          </cell>
          <cell r="D92" t="str">
            <v>pam.setterfield@peterborough.gov.uk</v>
          </cell>
          <cell r="E92" t="str">
            <v>Team Manager - Child Health and Well-being</v>
          </cell>
          <cell r="F92" t="str">
            <v>Wendi Ogle-Welbourn</v>
          </cell>
          <cell r="G92" t="str">
            <v>wendi.ogle-welbourn@peterborough.gov.uk</v>
          </cell>
          <cell r="H92">
            <v>239</v>
          </cell>
          <cell r="I92">
            <v>254</v>
          </cell>
          <cell r="J92">
            <v>366</v>
          </cell>
          <cell r="L92">
            <v>739</v>
          </cell>
          <cell r="M92">
            <v>59</v>
          </cell>
          <cell r="N92">
            <v>813</v>
          </cell>
          <cell r="O92">
            <v>748</v>
          </cell>
          <cell r="P92">
            <v>31</v>
          </cell>
          <cell r="Q92">
            <v>798</v>
          </cell>
          <cell r="R92">
            <v>729</v>
          </cell>
          <cell r="S92">
            <v>38</v>
          </cell>
          <cell r="T92">
            <v>788</v>
          </cell>
          <cell r="X92">
            <v>0.90900000000000003</v>
          </cell>
          <cell r="Y92">
            <v>7.2999999999999995E-2</v>
          </cell>
          <cell r="Z92">
            <v>0.93700000000000006</v>
          </cell>
          <cell r="AA92">
            <v>3.9E-2</v>
          </cell>
          <cell r="AB92">
            <v>0.92500000000000004</v>
          </cell>
          <cell r="AC92">
            <v>4.8000000000000001E-2</v>
          </cell>
          <cell r="AF92">
            <v>703</v>
          </cell>
          <cell r="AG92">
            <v>778</v>
          </cell>
          <cell r="AH92">
            <v>675</v>
          </cell>
          <cell r="AI92">
            <v>774</v>
          </cell>
          <cell r="AJ92">
            <v>785</v>
          </cell>
          <cell r="AK92">
            <v>807</v>
          </cell>
          <cell r="AN92">
            <v>0.90400000000000003</v>
          </cell>
          <cell r="AO92">
            <v>0.872</v>
          </cell>
          <cell r="AP92">
            <v>0.97299999999999998</v>
          </cell>
          <cell r="AR92">
            <v>228</v>
          </cell>
          <cell r="AS92">
            <v>114</v>
          </cell>
          <cell r="AT92">
            <v>418</v>
          </cell>
          <cell r="AU92">
            <v>778</v>
          </cell>
          <cell r="AV92">
            <v>248</v>
          </cell>
          <cell r="AW92">
            <v>98</v>
          </cell>
          <cell r="AX92">
            <v>391</v>
          </cell>
          <cell r="AY92">
            <v>774</v>
          </cell>
          <cell r="AZ92" t="str">
            <v>DK</v>
          </cell>
          <cell r="BA92" t="str">
            <v>DK</v>
          </cell>
          <cell r="BB92" t="str">
            <v>DK</v>
          </cell>
          <cell r="BC92">
            <v>807</v>
          </cell>
          <cell r="BH92">
            <v>0.44</v>
          </cell>
          <cell r="BI92">
            <v>0.44700000000000001</v>
          </cell>
          <cell r="BJ92" t="str">
            <v>NaN</v>
          </cell>
          <cell r="BL92">
            <v>670</v>
          </cell>
          <cell r="BM92">
            <v>734</v>
          </cell>
          <cell r="BN92">
            <v>631</v>
          </cell>
          <cell r="BO92">
            <v>807</v>
          </cell>
          <cell r="BP92">
            <v>693</v>
          </cell>
          <cell r="BQ92">
            <v>733</v>
          </cell>
          <cell r="BT92">
            <v>0.91300000000000003</v>
          </cell>
          <cell r="BU92">
            <v>0.78200000000000003</v>
          </cell>
          <cell r="BV92">
            <v>0.94499999999999995</v>
          </cell>
          <cell r="BX92">
            <v>711</v>
          </cell>
          <cell r="BY92">
            <v>748</v>
          </cell>
          <cell r="BZ92">
            <v>670</v>
          </cell>
          <cell r="CA92">
            <v>745</v>
          </cell>
          <cell r="CB92">
            <v>752</v>
          </cell>
          <cell r="CC92">
            <v>780</v>
          </cell>
          <cell r="CF92">
            <v>0.95099999999999996</v>
          </cell>
          <cell r="CG92">
            <v>0.89900000000000002</v>
          </cell>
          <cell r="CH92">
            <v>0.96399999999999997</v>
          </cell>
          <cell r="CJ92">
            <v>713</v>
          </cell>
          <cell r="CK92">
            <v>772</v>
          </cell>
          <cell r="CL92">
            <v>724</v>
          </cell>
          <cell r="CM92">
            <v>813</v>
          </cell>
          <cell r="CN92">
            <v>663</v>
          </cell>
          <cell r="CO92">
            <v>736</v>
          </cell>
          <cell r="CR92">
            <v>0.92400000000000004</v>
          </cell>
          <cell r="CS92">
            <v>0.89100000000000001</v>
          </cell>
          <cell r="CT92">
            <v>0.90100000000000002</v>
          </cell>
          <cell r="CV92">
            <v>713</v>
          </cell>
          <cell r="CW92">
            <v>713</v>
          </cell>
          <cell r="CX92">
            <v>724</v>
          </cell>
          <cell r="CY92">
            <v>724</v>
          </cell>
          <cell r="CZ92">
            <v>663</v>
          </cell>
          <cell r="DA92">
            <v>663</v>
          </cell>
          <cell r="DD92">
            <v>1</v>
          </cell>
          <cell r="DE92">
            <v>1</v>
          </cell>
          <cell r="DF92">
            <v>1</v>
          </cell>
          <cell r="DH92" t="str">
            <v/>
          </cell>
        </row>
        <row r="93">
          <cell r="B93" t="str">
            <v>E06000026</v>
          </cell>
          <cell r="C93" t="str">
            <v>Simon Hoad</v>
          </cell>
          <cell r="D93" t="str">
            <v>simon.hoad@plymouth.gov.uk</v>
          </cell>
          <cell r="E93" t="str">
            <v>Senior Public Health Analyst</v>
          </cell>
          <cell r="F93" t="str">
            <v>Kelechi Nnoaham</v>
          </cell>
          <cell r="G93" t="str">
            <v>Kelechi.Nnoaham@plymouth.gov.uk</v>
          </cell>
          <cell r="H93" t="str">
            <v>DK</v>
          </cell>
          <cell r="I93">
            <v>283</v>
          </cell>
          <cell r="J93">
            <v>318</v>
          </cell>
          <cell r="L93">
            <v>638</v>
          </cell>
          <cell r="M93">
            <v>84</v>
          </cell>
          <cell r="N93">
            <v>722</v>
          </cell>
          <cell r="O93">
            <v>753</v>
          </cell>
          <cell r="P93">
            <v>78</v>
          </cell>
          <cell r="Q93">
            <v>831</v>
          </cell>
          <cell r="R93">
            <v>708</v>
          </cell>
          <cell r="S93">
            <v>91</v>
          </cell>
          <cell r="T93">
            <v>799</v>
          </cell>
          <cell r="X93">
            <v>0.88400000000000001</v>
          </cell>
          <cell r="Y93">
            <v>0.11600000000000001</v>
          </cell>
          <cell r="Z93">
            <v>0.90600000000000003</v>
          </cell>
          <cell r="AA93">
            <v>9.4E-2</v>
          </cell>
          <cell r="AB93">
            <v>0.88600000000000001</v>
          </cell>
          <cell r="AC93">
            <v>0.114</v>
          </cell>
          <cell r="AF93">
            <v>202</v>
          </cell>
          <cell r="AG93">
            <v>761</v>
          </cell>
          <cell r="AH93">
            <v>651</v>
          </cell>
          <cell r="AI93">
            <v>833</v>
          </cell>
          <cell r="AJ93">
            <v>672</v>
          </cell>
          <cell r="AK93">
            <v>803</v>
          </cell>
          <cell r="AN93">
            <v>0.26500000000000001</v>
          </cell>
          <cell r="AO93">
            <v>0.78200000000000003</v>
          </cell>
          <cell r="AP93">
            <v>0.83699999999999997</v>
          </cell>
          <cell r="AR93" t="str">
            <v>DK</v>
          </cell>
          <cell r="AS93" t="str">
            <v>DK</v>
          </cell>
          <cell r="AT93" t="str">
            <v>DK</v>
          </cell>
          <cell r="AU93">
            <v>761</v>
          </cell>
          <cell r="AV93">
            <v>267</v>
          </cell>
          <cell r="AW93">
            <v>85</v>
          </cell>
          <cell r="AX93">
            <v>444</v>
          </cell>
          <cell r="AY93">
            <v>833</v>
          </cell>
          <cell r="AZ93">
            <v>259</v>
          </cell>
          <cell r="BA93">
            <v>12</v>
          </cell>
          <cell r="BB93">
            <v>532</v>
          </cell>
          <cell r="BC93">
            <v>803</v>
          </cell>
          <cell r="BH93" t="str">
            <v>NaN</v>
          </cell>
          <cell r="BI93">
            <v>0.42</v>
          </cell>
          <cell r="BJ93">
            <v>0.34</v>
          </cell>
          <cell r="BL93">
            <v>684</v>
          </cell>
          <cell r="BM93">
            <v>743</v>
          </cell>
          <cell r="BN93">
            <v>780</v>
          </cell>
          <cell r="BO93">
            <v>845</v>
          </cell>
          <cell r="BP93">
            <v>671</v>
          </cell>
          <cell r="BQ93">
            <v>774</v>
          </cell>
          <cell r="BT93">
            <v>0.92100000000000004</v>
          </cell>
          <cell r="BU93">
            <v>0.92300000000000004</v>
          </cell>
          <cell r="BV93">
            <v>0.86699999999999999</v>
          </cell>
          <cell r="BX93">
            <v>684</v>
          </cell>
          <cell r="BY93">
            <v>742</v>
          </cell>
          <cell r="BZ93">
            <v>704</v>
          </cell>
          <cell r="CA93">
            <v>759</v>
          </cell>
          <cell r="CB93">
            <v>792</v>
          </cell>
          <cell r="CC93">
            <v>838</v>
          </cell>
          <cell r="CF93">
            <v>0.92200000000000004</v>
          </cell>
          <cell r="CG93">
            <v>0.92800000000000005</v>
          </cell>
          <cell r="CH93">
            <v>0.94499999999999995</v>
          </cell>
          <cell r="CJ93">
            <v>656</v>
          </cell>
          <cell r="CK93">
            <v>795</v>
          </cell>
          <cell r="CL93">
            <v>736</v>
          </cell>
          <cell r="CM93">
            <v>816</v>
          </cell>
          <cell r="CN93">
            <v>660</v>
          </cell>
          <cell r="CO93">
            <v>742</v>
          </cell>
          <cell r="CR93">
            <v>0.82499999999999996</v>
          </cell>
          <cell r="CS93">
            <v>0.90200000000000002</v>
          </cell>
          <cell r="CT93">
            <v>0.88900000000000001</v>
          </cell>
          <cell r="CV93">
            <v>142</v>
          </cell>
          <cell r="CW93">
            <v>657</v>
          </cell>
          <cell r="CX93">
            <v>483</v>
          </cell>
          <cell r="CY93">
            <v>737</v>
          </cell>
          <cell r="CZ93">
            <v>636</v>
          </cell>
          <cell r="DA93">
            <v>660</v>
          </cell>
          <cell r="DD93">
            <v>0.216</v>
          </cell>
          <cell r="DE93">
            <v>0.65500000000000003</v>
          </cell>
          <cell r="DF93">
            <v>0.96399999999999997</v>
          </cell>
          <cell r="DH93" t="str">
            <v/>
          </cell>
        </row>
        <row r="94">
          <cell r="B94" t="str">
            <v>E06000029</v>
          </cell>
          <cell r="C94" t="str">
            <v>Kate Harvey</v>
          </cell>
          <cell r="D94" t="str">
            <v>k.harvey@dorsetcc.gov.uk</v>
          </cell>
          <cell r="E94" t="str">
            <v>Consultant in PH</v>
          </cell>
          <cell r="F94" t="str">
            <v>David Phillips</v>
          </cell>
          <cell r="G94" t="str">
            <v>d.phillips@dorsetcc.gov.uk</v>
          </cell>
          <cell r="H94">
            <v>315</v>
          </cell>
          <cell r="I94">
            <v>389</v>
          </cell>
          <cell r="J94">
            <v>289</v>
          </cell>
          <cell r="L94">
            <v>314</v>
          </cell>
          <cell r="M94">
            <v>44</v>
          </cell>
          <cell r="N94">
            <v>358</v>
          </cell>
          <cell r="O94">
            <v>343</v>
          </cell>
          <cell r="P94">
            <v>45</v>
          </cell>
          <cell r="Q94">
            <v>389</v>
          </cell>
          <cell r="R94">
            <v>415</v>
          </cell>
          <cell r="S94">
            <v>31</v>
          </cell>
          <cell r="T94">
            <v>447</v>
          </cell>
          <cell r="X94">
            <v>0.877</v>
          </cell>
          <cell r="Y94">
            <v>0.123</v>
          </cell>
          <cell r="Z94">
            <v>0.88200000000000001</v>
          </cell>
          <cell r="AA94">
            <v>0.11600000000000001</v>
          </cell>
          <cell r="AB94">
            <v>0.92800000000000005</v>
          </cell>
          <cell r="AC94">
            <v>6.9000000000000006E-2</v>
          </cell>
          <cell r="AF94">
            <v>372</v>
          </cell>
          <cell r="AG94">
            <v>375</v>
          </cell>
          <cell r="AH94">
            <v>370</v>
          </cell>
          <cell r="AI94">
            <v>381</v>
          </cell>
          <cell r="AJ94">
            <v>408</v>
          </cell>
          <cell r="AK94">
            <v>420</v>
          </cell>
          <cell r="AN94">
            <v>0.99199999999999999</v>
          </cell>
          <cell r="AO94">
            <v>0.97099999999999997</v>
          </cell>
          <cell r="AP94">
            <v>0.97099999999999997</v>
          </cell>
          <cell r="AR94">
            <v>138</v>
          </cell>
          <cell r="AS94">
            <v>54</v>
          </cell>
          <cell r="AT94">
            <v>183</v>
          </cell>
          <cell r="AU94">
            <v>375</v>
          </cell>
          <cell r="AV94">
            <v>131</v>
          </cell>
          <cell r="AW94">
            <v>52</v>
          </cell>
          <cell r="AX94">
            <v>187</v>
          </cell>
          <cell r="AY94">
            <v>381</v>
          </cell>
          <cell r="AZ94">
            <v>133</v>
          </cell>
          <cell r="BA94">
            <v>53</v>
          </cell>
          <cell r="BB94">
            <v>226</v>
          </cell>
          <cell r="BC94">
            <v>420</v>
          </cell>
          <cell r="BH94">
            <v>0.51200000000000001</v>
          </cell>
          <cell r="BI94">
            <v>0.48</v>
          </cell>
          <cell r="BJ94">
            <v>0.44299999999999995</v>
          </cell>
          <cell r="BL94">
            <v>388</v>
          </cell>
          <cell r="BM94">
            <v>399</v>
          </cell>
          <cell r="BN94">
            <v>442</v>
          </cell>
          <cell r="BO94">
            <v>446</v>
          </cell>
          <cell r="BP94">
            <v>379</v>
          </cell>
          <cell r="BQ94">
            <v>389</v>
          </cell>
          <cell r="BT94">
            <v>0.97199999999999998</v>
          </cell>
          <cell r="BU94">
            <v>0.99099999999999999</v>
          </cell>
          <cell r="BV94">
            <v>0.97399999999999998</v>
          </cell>
          <cell r="BX94">
            <v>365</v>
          </cell>
          <cell r="BY94">
            <v>371</v>
          </cell>
          <cell r="BZ94">
            <v>385</v>
          </cell>
          <cell r="CA94">
            <v>386</v>
          </cell>
          <cell r="CB94">
            <v>430</v>
          </cell>
          <cell r="CC94">
            <v>434</v>
          </cell>
          <cell r="CF94">
            <v>0.98399999999999999</v>
          </cell>
          <cell r="CG94">
            <v>0.997</v>
          </cell>
          <cell r="CH94">
            <v>0.99099999999999999</v>
          </cell>
          <cell r="CJ94">
            <v>330</v>
          </cell>
          <cell r="CK94">
            <v>348</v>
          </cell>
          <cell r="CL94">
            <v>420</v>
          </cell>
          <cell r="CM94">
            <v>427</v>
          </cell>
          <cell r="CN94">
            <v>364</v>
          </cell>
          <cell r="CO94">
            <v>377</v>
          </cell>
          <cell r="CR94">
            <v>0.94799999999999995</v>
          </cell>
          <cell r="CS94">
            <v>0.98399999999999999</v>
          </cell>
          <cell r="CT94">
            <v>0.96599999999999997</v>
          </cell>
          <cell r="CV94" t="str">
            <v>DK</v>
          </cell>
          <cell r="CW94" t="str">
            <v>DK</v>
          </cell>
          <cell r="CX94" t="str">
            <v>DK</v>
          </cell>
          <cell r="CY94" t="str">
            <v>DK</v>
          </cell>
          <cell r="CZ94" t="str">
            <v>DK</v>
          </cell>
          <cell r="DA94" t="str">
            <v>DK</v>
          </cell>
          <cell r="DD94" t="str">
            <v>NA</v>
          </cell>
          <cell r="DE94" t="str">
            <v>NA</v>
          </cell>
          <cell r="DF94" t="str">
            <v>NA</v>
          </cell>
          <cell r="DH94" t="str">
            <v/>
          </cell>
        </row>
        <row r="95">
          <cell r="B95" t="str">
            <v>E06000044</v>
          </cell>
          <cell r="C95" t="str">
            <v>Vicky Toomey</v>
          </cell>
          <cell r="D95" t="str">
            <v>vicky.toomey@portsmouthcc.gov.uk</v>
          </cell>
          <cell r="E95" t="str">
            <v>Public Health Intelligence Analyst</v>
          </cell>
          <cell r="F95" t="str">
            <v>Dr Janet Maxwell - Director of Public Health</v>
          </cell>
          <cell r="G95" t="str">
            <v>Janet.Maxwell@portsmouthcc.gov.uk</v>
          </cell>
          <cell r="H95">
            <v>313</v>
          </cell>
          <cell r="I95">
            <v>278</v>
          </cell>
          <cell r="J95">
            <v>537</v>
          </cell>
          <cell r="L95">
            <v>529</v>
          </cell>
          <cell r="M95">
            <v>73</v>
          </cell>
          <cell r="N95">
            <v>651</v>
          </cell>
          <cell r="O95">
            <v>490</v>
          </cell>
          <cell r="P95">
            <v>81</v>
          </cell>
          <cell r="Q95">
            <v>647</v>
          </cell>
          <cell r="R95">
            <v>577</v>
          </cell>
          <cell r="S95">
            <v>73</v>
          </cell>
          <cell r="T95">
            <v>698</v>
          </cell>
          <cell r="X95">
            <v>0.81299999999999994</v>
          </cell>
          <cell r="Y95">
            <v>0.112</v>
          </cell>
          <cell r="Z95">
            <v>0.75700000000000001</v>
          </cell>
          <cell r="AA95">
            <v>0.125</v>
          </cell>
          <cell r="AB95">
            <v>0.82699999999999996</v>
          </cell>
          <cell r="AC95">
            <v>0.105</v>
          </cell>
          <cell r="AF95">
            <v>582</v>
          </cell>
          <cell r="AG95">
            <v>641</v>
          </cell>
          <cell r="AH95">
            <v>523</v>
          </cell>
          <cell r="AI95">
            <v>678</v>
          </cell>
          <cell r="AJ95">
            <v>593</v>
          </cell>
          <cell r="AK95">
            <v>668</v>
          </cell>
          <cell r="AN95">
            <v>0.90800000000000003</v>
          </cell>
          <cell r="AO95">
            <v>0.77100000000000002</v>
          </cell>
          <cell r="AP95">
            <v>0.88800000000000001</v>
          </cell>
          <cell r="AR95">
            <v>181</v>
          </cell>
          <cell r="AS95">
            <v>84</v>
          </cell>
          <cell r="AT95">
            <v>288</v>
          </cell>
          <cell r="AU95">
            <v>641</v>
          </cell>
          <cell r="AV95">
            <v>141</v>
          </cell>
          <cell r="AW95">
            <v>62</v>
          </cell>
          <cell r="AX95">
            <v>251</v>
          </cell>
          <cell r="AY95">
            <v>678</v>
          </cell>
          <cell r="AZ95">
            <v>197</v>
          </cell>
          <cell r="BA95">
            <v>81</v>
          </cell>
          <cell r="BB95">
            <v>314</v>
          </cell>
          <cell r="BC95">
            <v>668</v>
          </cell>
          <cell r="BH95">
            <v>0.41299999999999998</v>
          </cell>
          <cell r="BI95">
            <v>0.29899999999999999</v>
          </cell>
          <cell r="BJ95">
            <v>0.41600000000000004</v>
          </cell>
          <cell r="BL95">
            <v>514</v>
          </cell>
          <cell r="BM95">
            <v>659</v>
          </cell>
          <cell r="BN95">
            <v>546</v>
          </cell>
          <cell r="BO95">
            <v>678</v>
          </cell>
          <cell r="BP95">
            <v>490</v>
          </cell>
          <cell r="BQ95">
            <v>670</v>
          </cell>
          <cell r="BT95">
            <v>0.78</v>
          </cell>
          <cell r="BU95">
            <v>0.80500000000000005</v>
          </cell>
          <cell r="BV95">
            <v>0.73099999999999998</v>
          </cell>
          <cell r="BX95">
            <v>497</v>
          </cell>
          <cell r="BY95">
            <v>626</v>
          </cell>
          <cell r="BZ95">
            <v>566</v>
          </cell>
          <cell r="CA95">
            <v>657</v>
          </cell>
          <cell r="CB95">
            <v>593</v>
          </cell>
          <cell r="CC95">
            <v>685</v>
          </cell>
          <cell r="CF95">
            <v>0.79400000000000004</v>
          </cell>
          <cell r="CG95">
            <v>0.86099999999999999</v>
          </cell>
          <cell r="CH95">
            <v>0.86599999999999999</v>
          </cell>
          <cell r="CJ95">
            <v>528</v>
          </cell>
          <cell r="CK95">
            <v>658</v>
          </cell>
          <cell r="CL95">
            <v>509</v>
          </cell>
          <cell r="CM95">
            <v>606</v>
          </cell>
          <cell r="CN95">
            <v>561</v>
          </cell>
          <cell r="CO95">
            <v>679</v>
          </cell>
          <cell r="CR95">
            <v>0.80200000000000005</v>
          </cell>
          <cell r="CS95">
            <v>0.84</v>
          </cell>
          <cell r="CT95">
            <v>0.82599999999999996</v>
          </cell>
          <cell r="CV95">
            <v>528</v>
          </cell>
          <cell r="CW95">
            <v>528</v>
          </cell>
          <cell r="CX95">
            <v>509</v>
          </cell>
          <cell r="CY95">
            <v>509</v>
          </cell>
          <cell r="CZ95">
            <v>444</v>
          </cell>
          <cell r="DA95">
            <v>561</v>
          </cell>
          <cell r="DD95">
            <v>1</v>
          </cell>
          <cell r="DE95">
            <v>1</v>
          </cell>
          <cell r="DF95">
            <v>0.79100000000000004</v>
          </cell>
          <cell r="DH95" t="str">
            <v/>
          </cell>
        </row>
        <row r="96">
          <cell r="B96" t="str">
            <v>E06000038</v>
          </cell>
          <cell r="C96" t="str">
            <v>Sarah Shildrick</v>
          </cell>
          <cell r="D96" t="str">
            <v>sarah.shildrick@bracknell-forest.gov.uk</v>
          </cell>
          <cell r="E96" t="str">
            <v>Senior Public Health Information Analyst</v>
          </cell>
          <cell r="F96" t="str">
            <v>Lise Llewellyn</v>
          </cell>
          <cell r="G96" t="str">
            <v>lise.llewellyn@bracknell-forest.gov.uk</v>
          </cell>
          <cell r="H96">
            <v>104</v>
          </cell>
          <cell r="I96">
            <v>158</v>
          </cell>
          <cell r="J96">
            <v>105</v>
          </cell>
          <cell r="L96">
            <v>539</v>
          </cell>
          <cell r="M96">
            <v>56</v>
          </cell>
          <cell r="N96">
            <v>616</v>
          </cell>
          <cell r="O96">
            <v>529</v>
          </cell>
          <cell r="P96">
            <v>59</v>
          </cell>
          <cell r="Q96">
            <v>600</v>
          </cell>
          <cell r="R96">
            <v>620</v>
          </cell>
          <cell r="S96">
            <v>59</v>
          </cell>
          <cell r="T96">
            <v>695</v>
          </cell>
          <cell r="X96">
            <v>0.875</v>
          </cell>
          <cell r="Y96">
            <v>9.0999999999999998E-2</v>
          </cell>
          <cell r="Z96">
            <v>0.88200000000000001</v>
          </cell>
          <cell r="AA96">
            <v>9.8000000000000004E-2</v>
          </cell>
          <cell r="AB96">
            <v>0.89200000000000002</v>
          </cell>
          <cell r="AC96">
            <v>8.5000000000000006E-2</v>
          </cell>
          <cell r="AF96">
            <v>428</v>
          </cell>
          <cell r="AG96">
            <v>599</v>
          </cell>
          <cell r="AH96">
            <v>593</v>
          </cell>
          <cell r="AI96">
            <v>679</v>
          </cell>
          <cell r="AJ96">
            <v>708</v>
          </cell>
          <cell r="AK96">
            <v>779</v>
          </cell>
          <cell r="AN96">
            <v>0.71499999999999997</v>
          </cell>
          <cell r="AO96">
            <v>0.873</v>
          </cell>
          <cell r="AP96">
            <v>0.90900000000000003</v>
          </cell>
          <cell r="AR96">
            <v>206</v>
          </cell>
          <cell r="AS96">
            <v>139</v>
          </cell>
          <cell r="AT96">
            <v>201</v>
          </cell>
          <cell r="AU96">
            <v>599</v>
          </cell>
          <cell r="AV96">
            <v>247</v>
          </cell>
          <cell r="AW96">
            <v>163</v>
          </cell>
          <cell r="AX96">
            <v>244</v>
          </cell>
          <cell r="AY96">
            <v>679</v>
          </cell>
          <cell r="AZ96">
            <v>314</v>
          </cell>
          <cell r="BA96">
            <v>172</v>
          </cell>
          <cell r="BB96">
            <v>283</v>
          </cell>
          <cell r="BC96">
            <v>779</v>
          </cell>
          <cell r="BH96">
            <v>0.57600000000000007</v>
          </cell>
          <cell r="BI96">
            <v>0.60399999999999998</v>
          </cell>
          <cell r="BJ96">
            <v>0.624</v>
          </cell>
          <cell r="BL96">
            <v>483</v>
          </cell>
          <cell r="BM96">
            <v>676</v>
          </cell>
          <cell r="BN96">
            <v>460</v>
          </cell>
          <cell r="BO96">
            <v>650</v>
          </cell>
          <cell r="BP96">
            <v>462</v>
          </cell>
          <cell r="BQ96">
            <v>607</v>
          </cell>
          <cell r="BT96">
            <v>0.71399999999999997</v>
          </cell>
          <cell r="BU96">
            <v>0.70799999999999996</v>
          </cell>
          <cell r="BV96">
            <v>0.76100000000000001</v>
          </cell>
          <cell r="BX96">
            <v>446</v>
          </cell>
          <cell r="BY96">
            <v>657</v>
          </cell>
          <cell r="BZ96">
            <v>507</v>
          </cell>
          <cell r="CA96">
            <v>679</v>
          </cell>
          <cell r="CB96">
            <v>449</v>
          </cell>
          <cell r="CC96">
            <v>635</v>
          </cell>
          <cell r="CF96">
            <v>0.67900000000000005</v>
          </cell>
          <cell r="CG96">
            <v>0.747</v>
          </cell>
          <cell r="CH96">
            <v>0.70699999999999996</v>
          </cell>
          <cell r="CJ96">
            <v>452</v>
          </cell>
          <cell r="CK96">
            <v>705</v>
          </cell>
          <cell r="CL96">
            <v>473</v>
          </cell>
          <cell r="CM96">
            <v>654</v>
          </cell>
          <cell r="CN96">
            <v>501</v>
          </cell>
          <cell r="CO96">
            <v>656</v>
          </cell>
          <cell r="CR96">
            <v>0.64100000000000001</v>
          </cell>
          <cell r="CS96">
            <v>0.72299999999999998</v>
          </cell>
          <cell r="CT96">
            <v>0.76400000000000001</v>
          </cell>
          <cell r="CV96">
            <v>451</v>
          </cell>
          <cell r="CW96">
            <v>452</v>
          </cell>
          <cell r="CX96">
            <v>469</v>
          </cell>
          <cell r="CY96">
            <v>473</v>
          </cell>
          <cell r="CZ96">
            <v>501</v>
          </cell>
          <cell r="DA96">
            <v>501</v>
          </cell>
          <cell r="DD96">
            <v>0.998</v>
          </cell>
          <cell r="DE96">
            <v>0.99199999999999999</v>
          </cell>
          <cell r="DF96">
            <v>1</v>
          </cell>
          <cell r="DH96" t="str">
            <v/>
          </cell>
        </row>
        <row r="97">
          <cell r="B97" t="str">
            <v>E09000026</v>
          </cell>
          <cell r="C97" t="str">
            <v>Indu Srikumar</v>
          </cell>
          <cell r="D97" t="str">
            <v>indu.srikumar@redbridge.gov.uk</v>
          </cell>
          <cell r="E97" t="str">
            <v>Health Intelligence Manager</v>
          </cell>
          <cell r="F97" t="str">
            <v>Vicky Hobart</v>
          </cell>
          <cell r="G97" t="str">
            <v>vicky.hobart@redbridge.gov.uk</v>
          </cell>
          <cell r="H97">
            <v>0</v>
          </cell>
          <cell r="I97">
            <v>0</v>
          </cell>
          <cell r="J97">
            <v>0</v>
          </cell>
          <cell r="L97">
            <v>1083</v>
          </cell>
          <cell r="M97">
            <v>81</v>
          </cell>
          <cell r="N97">
            <v>1181</v>
          </cell>
          <cell r="O97">
            <v>1102</v>
          </cell>
          <cell r="P97">
            <v>81</v>
          </cell>
          <cell r="Q97">
            <v>1220</v>
          </cell>
          <cell r="R97">
            <v>1086</v>
          </cell>
          <cell r="S97">
            <v>81</v>
          </cell>
          <cell r="T97">
            <v>1213</v>
          </cell>
          <cell r="X97">
            <v>0.91700000000000004</v>
          </cell>
          <cell r="Y97">
            <v>6.9000000000000006E-2</v>
          </cell>
          <cell r="Z97">
            <v>0.90300000000000002</v>
          </cell>
          <cell r="AA97">
            <v>6.6000000000000003E-2</v>
          </cell>
          <cell r="AB97">
            <v>0.89500000000000002</v>
          </cell>
          <cell r="AC97">
            <v>6.7000000000000004E-2</v>
          </cell>
          <cell r="AF97">
            <v>1064</v>
          </cell>
          <cell r="AG97">
            <v>1116</v>
          </cell>
          <cell r="AH97">
            <v>693</v>
          </cell>
          <cell r="AI97">
            <v>1270</v>
          </cell>
          <cell r="AJ97">
            <v>1051</v>
          </cell>
          <cell r="AK97">
            <v>1180</v>
          </cell>
          <cell r="AN97">
            <v>0.95299999999999996</v>
          </cell>
          <cell r="AO97">
            <v>0.54600000000000004</v>
          </cell>
          <cell r="AP97">
            <v>0.89100000000000001</v>
          </cell>
          <cell r="AR97">
            <v>406</v>
          </cell>
          <cell r="AS97">
            <v>389</v>
          </cell>
          <cell r="AT97">
            <v>260</v>
          </cell>
          <cell r="AU97">
            <v>1116</v>
          </cell>
          <cell r="AV97">
            <v>409</v>
          </cell>
          <cell r="AW97">
            <v>393</v>
          </cell>
          <cell r="AX97">
            <v>291</v>
          </cell>
          <cell r="AY97">
            <v>1270</v>
          </cell>
          <cell r="AZ97">
            <v>358</v>
          </cell>
          <cell r="BA97">
            <v>363</v>
          </cell>
          <cell r="BB97">
            <v>299</v>
          </cell>
          <cell r="BC97">
            <v>1180</v>
          </cell>
          <cell r="BH97">
            <v>0.71200000000000008</v>
          </cell>
          <cell r="BI97">
            <v>0.63100000000000001</v>
          </cell>
          <cell r="BJ97">
            <v>0.61099999999999999</v>
          </cell>
          <cell r="BL97">
            <v>215</v>
          </cell>
          <cell r="BM97">
            <v>1170</v>
          </cell>
          <cell r="BN97">
            <v>118</v>
          </cell>
          <cell r="BO97">
            <v>1248</v>
          </cell>
          <cell r="BP97">
            <v>782</v>
          </cell>
          <cell r="BQ97">
            <v>1227</v>
          </cell>
          <cell r="BT97">
            <v>0.184</v>
          </cell>
          <cell r="BU97">
            <v>9.5000000000000001E-2</v>
          </cell>
          <cell r="BV97">
            <v>0.63700000000000001</v>
          </cell>
          <cell r="BX97">
            <v>774</v>
          </cell>
          <cell r="BY97">
            <v>1116</v>
          </cell>
          <cell r="BZ97">
            <v>899</v>
          </cell>
          <cell r="CA97">
            <v>1183</v>
          </cell>
          <cell r="CB97">
            <v>694</v>
          </cell>
          <cell r="CC97">
            <v>1184</v>
          </cell>
          <cell r="CF97">
            <v>0.69399999999999995</v>
          </cell>
          <cell r="CG97">
            <v>0.76</v>
          </cell>
          <cell r="CH97">
            <v>0.58599999999999997</v>
          </cell>
          <cell r="CJ97">
            <v>17</v>
          </cell>
          <cell r="CK97">
            <v>1222</v>
          </cell>
          <cell r="CL97">
            <v>8</v>
          </cell>
          <cell r="CM97">
            <v>1286</v>
          </cell>
          <cell r="CN97">
            <v>23</v>
          </cell>
          <cell r="CO97">
            <v>1196</v>
          </cell>
          <cell r="CR97">
            <v>1.4E-2</v>
          </cell>
          <cell r="CS97">
            <v>6.0000000000000001E-3</v>
          </cell>
          <cell r="CT97">
            <v>1.9E-2</v>
          </cell>
          <cell r="CV97" t="str">
            <v>DK</v>
          </cell>
          <cell r="CW97" t="str">
            <v>DK</v>
          </cell>
          <cell r="CX97" t="str">
            <v>DK</v>
          </cell>
          <cell r="CY97" t="str">
            <v>DK</v>
          </cell>
          <cell r="CZ97" t="str">
            <v>DK</v>
          </cell>
          <cell r="DA97" t="str">
            <v>DK</v>
          </cell>
          <cell r="DD97" t="str">
            <v>NA</v>
          </cell>
          <cell r="DE97" t="str">
            <v>NA</v>
          </cell>
          <cell r="DF97" t="str">
            <v>NA</v>
          </cell>
          <cell r="DH97" t="str">
            <v/>
          </cell>
        </row>
        <row r="98">
          <cell r="B98" t="str">
            <v>E06000003</v>
          </cell>
          <cell r="C98" t="str">
            <v>Helen Armstrong</v>
          </cell>
          <cell r="D98" t="str">
            <v>Helen.armstrong@redcar-cleveland.gov.uk</v>
          </cell>
          <cell r="E98" t="str">
            <v>Data Analyst</v>
          </cell>
          <cell r="F98" t="str">
            <v>Paul Edmondson-Jones</v>
          </cell>
          <cell r="G98" t="str">
            <v>paul.edmondson-jones@redcar-cleveland.gov.uk</v>
          </cell>
          <cell r="H98">
            <v>222</v>
          </cell>
          <cell r="I98">
            <v>251</v>
          </cell>
          <cell r="J98">
            <v>265</v>
          </cell>
          <cell r="L98">
            <v>326</v>
          </cell>
          <cell r="M98">
            <v>24</v>
          </cell>
          <cell r="N98">
            <v>350</v>
          </cell>
          <cell r="O98">
            <v>326</v>
          </cell>
          <cell r="P98">
            <v>35</v>
          </cell>
          <cell r="Q98">
            <v>361</v>
          </cell>
          <cell r="R98">
            <v>324</v>
          </cell>
          <cell r="S98">
            <v>31</v>
          </cell>
          <cell r="T98">
            <v>355</v>
          </cell>
          <cell r="X98">
            <v>0.93100000000000005</v>
          </cell>
          <cell r="Y98">
            <v>6.9000000000000006E-2</v>
          </cell>
          <cell r="Z98">
            <v>0.90300000000000002</v>
          </cell>
          <cell r="AA98">
            <v>9.7000000000000003E-2</v>
          </cell>
          <cell r="AB98">
            <v>0.91300000000000003</v>
          </cell>
          <cell r="AC98">
            <v>8.6999999999999994E-2</v>
          </cell>
          <cell r="AF98">
            <v>320</v>
          </cell>
          <cell r="AG98">
            <v>350</v>
          </cell>
          <cell r="AH98">
            <v>334</v>
          </cell>
          <cell r="AI98">
            <v>364</v>
          </cell>
          <cell r="AJ98">
            <v>340</v>
          </cell>
          <cell r="AK98">
            <v>355</v>
          </cell>
          <cell r="AN98">
            <v>0.91400000000000003</v>
          </cell>
          <cell r="AO98">
            <v>0.91800000000000004</v>
          </cell>
          <cell r="AP98">
            <v>0.95799999999999996</v>
          </cell>
          <cell r="AR98">
            <v>53</v>
          </cell>
          <cell r="AS98">
            <v>24</v>
          </cell>
          <cell r="AT98" t="str">
            <v>DK</v>
          </cell>
          <cell r="AU98">
            <v>350</v>
          </cell>
          <cell r="AV98">
            <v>69</v>
          </cell>
          <cell r="AW98">
            <v>17</v>
          </cell>
          <cell r="AX98">
            <v>278</v>
          </cell>
          <cell r="AY98">
            <v>364</v>
          </cell>
          <cell r="AZ98">
            <v>70</v>
          </cell>
          <cell r="BA98">
            <v>19</v>
          </cell>
          <cell r="BB98">
            <v>266</v>
          </cell>
          <cell r="BC98">
            <v>355</v>
          </cell>
          <cell r="BH98">
            <v>0.22</v>
          </cell>
          <cell r="BI98">
            <v>0.23600000000000002</v>
          </cell>
          <cell r="BJ98">
            <v>0.251</v>
          </cell>
          <cell r="BL98">
            <v>322</v>
          </cell>
          <cell r="BM98">
            <v>344</v>
          </cell>
          <cell r="BN98">
            <v>374</v>
          </cell>
          <cell r="BO98">
            <v>391</v>
          </cell>
          <cell r="BP98">
            <v>315</v>
          </cell>
          <cell r="BQ98">
            <v>335</v>
          </cell>
          <cell r="BT98">
            <v>0.93600000000000005</v>
          </cell>
          <cell r="BU98">
            <v>0.95699999999999996</v>
          </cell>
          <cell r="BV98">
            <v>0.94</v>
          </cell>
          <cell r="BX98">
            <v>316</v>
          </cell>
          <cell r="BY98">
            <v>323</v>
          </cell>
          <cell r="BZ98">
            <v>339</v>
          </cell>
          <cell r="CA98">
            <v>348</v>
          </cell>
          <cell r="CB98">
            <v>382</v>
          </cell>
          <cell r="CC98">
            <v>392</v>
          </cell>
          <cell r="CF98">
            <v>0.97799999999999998</v>
          </cell>
          <cell r="CG98">
            <v>0.97399999999999998</v>
          </cell>
          <cell r="CH98">
            <v>0.97399999999999998</v>
          </cell>
          <cell r="CJ98">
            <v>366</v>
          </cell>
          <cell r="CK98">
            <v>396</v>
          </cell>
          <cell r="CL98">
            <v>378</v>
          </cell>
          <cell r="CM98">
            <v>406</v>
          </cell>
          <cell r="CN98">
            <v>327</v>
          </cell>
          <cell r="CO98">
            <v>344</v>
          </cell>
          <cell r="CR98">
            <v>0.92400000000000004</v>
          </cell>
          <cell r="CS98">
            <v>0.93100000000000005</v>
          </cell>
          <cell r="CT98">
            <v>0.95099999999999996</v>
          </cell>
          <cell r="CV98">
            <v>0</v>
          </cell>
          <cell r="CW98">
            <v>0</v>
          </cell>
          <cell r="CX98">
            <v>72</v>
          </cell>
          <cell r="CY98">
            <v>378</v>
          </cell>
          <cell r="CZ98">
            <v>327</v>
          </cell>
          <cell r="DA98">
            <v>344</v>
          </cell>
          <cell r="DD98" t="str">
            <v>NaN %</v>
          </cell>
          <cell r="DE98">
            <v>0.19</v>
          </cell>
          <cell r="DF98">
            <v>0.95099999999999996</v>
          </cell>
          <cell r="DH98" t="str">
            <v>Please note that there are 46 children to transfer in from North Yorkshire to R&amp;C</v>
          </cell>
        </row>
        <row r="99">
          <cell r="B99" t="str">
            <v>E09000027</v>
          </cell>
          <cell r="C99" t="str">
            <v>Sonia Borrero</v>
          </cell>
          <cell r="D99" t="str">
            <v>sonia.borrero@richmond.gov.uk</v>
          </cell>
          <cell r="E99" t="str">
            <v>Public Health Commissionig Support Officer</v>
          </cell>
          <cell r="F99" t="str">
            <v>Anna Bryden</v>
          </cell>
          <cell r="G99" t="str">
            <v>Anna.Bryden@richmond.gov.uk</v>
          </cell>
          <cell r="H99">
            <v>60</v>
          </cell>
          <cell r="I99">
            <v>34</v>
          </cell>
          <cell r="J99">
            <v>0</v>
          </cell>
          <cell r="L99">
            <v>550</v>
          </cell>
          <cell r="M99">
            <v>30</v>
          </cell>
          <cell r="N99">
            <v>594</v>
          </cell>
          <cell r="O99">
            <v>601</v>
          </cell>
          <cell r="P99">
            <v>27</v>
          </cell>
          <cell r="Q99">
            <v>639</v>
          </cell>
          <cell r="R99">
            <v>616</v>
          </cell>
          <cell r="S99">
            <v>15</v>
          </cell>
          <cell r="T99">
            <v>666</v>
          </cell>
          <cell r="X99">
            <v>0.92600000000000005</v>
          </cell>
          <cell r="Y99">
            <v>5.0999999999999997E-2</v>
          </cell>
          <cell r="Z99">
            <v>0.94099999999999995</v>
          </cell>
          <cell r="AA99">
            <v>4.2000000000000003E-2</v>
          </cell>
          <cell r="AB99">
            <v>0.92500000000000004</v>
          </cell>
          <cell r="AC99">
            <v>2.3E-2</v>
          </cell>
          <cell r="AF99">
            <v>76</v>
          </cell>
          <cell r="AG99">
            <v>649</v>
          </cell>
          <cell r="AH99">
            <v>50</v>
          </cell>
          <cell r="AI99">
            <v>657</v>
          </cell>
          <cell r="AJ99">
            <v>424</v>
          </cell>
          <cell r="AK99">
            <v>659</v>
          </cell>
          <cell r="AN99">
            <v>0.11700000000000001</v>
          </cell>
          <cell r="AO99">
            <v>7.5999999999999998E-2</v>
          </cell>
          <cell r="AP99">
            <v>0.64300000000000002</v>
          </cell>
          <cell r="AR99">
            <v>0</v>
          </cell>
          <cell r="AS99">
            <v>101</v>
          </cell>
          <cell r="AT99">
            <v>27</v>
          </cell>
          <cell r="AU99">
            <v>649</v>
          </cell>
          <cell r="AV99">
            <v>0</v>
          </cell>
          <cell r="AW99">
            <v>57</v>
          </cell>
          <cell r="AX99">
            <v>27</v>
          </cell>
          <cell r="AY99">
            <v>657</v>
          </cell>
          <cell r="AZ99">
            <v>0</v>
          </cell>
          <cell r="BA99">
            <v>28</v>
          </cell>
          <cell r="BB99">
            <v>0</v>
          </cell>
          <cell r="BC99">
            <v>659</v>
          </cell>
          <cell r="BH99">
            <v>0.156</v>
          </cell>
          <cell r="BI99">
            <v>8.6999999999999994E-2</v>
          </cell>
          <cell r="BJ99">
            <v>4.2000000000000003E-2</v>
          </cell>
          <cell r="BL99">
            <v>309</v>
          </cell>
          <cell r="BM99">
            <v>655</v>
          </cell>
          <cell r="BN99">
            <v>292</v>
          </cell>
          <cell r="BO99">
            <v>688</v>
          </cell>
          <cell r="BP99">
            <v>310</v>
          </cell>
          <cell r="BQ99">
            <v>727</v>
          </cell>
          <cell r="BT99">
            <v>0.47199999999999998</v>
          </cell>
          <cell r="BU99">
            <v>0.42399999999999999</v>
          </cell>
          <cell r="BV99">
            <v>0.42599999999999999</v>
          </cell>
          <cell r="BX99">
            <v>317</v>
          </cell>
          <cell r="BY99">
            <v>641</v>
          </cell>
          <cell r="BZ99">
            <v>343</v>
          </cell>
          <cell r="CA99">
            <v>650</v>
          </cell>
          <cell r="CB99">
            <v>295</v>
          </cell>
          <cell r="CC99">
            <v>757</v>
          </cell>
          <cell r="CF99">
            <v>0.495</v>
          </cell>
          <cell r="CG99">
            <v>0.52800000000000002</v>
          </cell>
          <cell r="CH99">
            <v>0.39</v>
          </cell>
          <cell r="CJ99">
            <v>317</v>
          </cell>
          <cell r="CK99">
            <v>767</v>
          </cell>
          <cell r="CL99">
            <v>268</v>
          </cell>
          <cell r="CM99">
            <v>681</v>
          </cell>
          <cell r="CN99">
            <v>264</v>
          </cell>
          <cell r="CO99">
            <v>699</v>
          </cell>
          <cell r="CR99">
            <v>0.41299999999999998</v>
          </cell>
          <cell r="CS99">
            <v>0.39400000000000002</v>
          </cell>
          <cell r="CT99">
            <v>0.378</v>
          </cell>
          <cell r="CV99">
            <v>0</v>
          </cell>
          <cell r="CW99">
            <v>0</v>
          </cell>
          <cell r="CX99">
            <v>0</v>
          </cell>
          <cell r="CY99">
            <v>0</v>
          </cell>
          <cell r="CZ99">
            <v>0</v>
          </cell>
          <cell r="DA99">
            <v>0</v>
          </cell>
          <cell r="DD99" t="str">
            <v>NaN %</v>
          </cell>
          <cell r="DE99" t="str">
            <v>NaN %</v>
          </cell>
          <cell r="DF99" t="str">
            <v>NaN %</v>
          </cell>
          <cell r="DH99" t="str">
            <v>Our local provider does not split the Indicator C8ii into total and partial therefore we have include the total and partial figure into Aii and lefte 0 in Ai</v>
          </cell>
        </row>
        <row r="100">
          <cell r="B100" t="str">
            <v>E08000005</v>
          </cell>
          <cell r="C100" t="str">
            <v>Richard Pinkney</v>
          </cell>
          <cell r="D100" t="str">
            <v>richard.pinkney@rochdale.gov.uk</v>
          </cell>
          <cell r="E100" t="str">
            <v>Public Health Intelligence Analyst</v>
          </cell>
          <cell r="F100" t="str">
            <v>Andrea Fallon</v>
          </cell>
          <cell r="G100" t="str">
            <v>andrea.fallon@rochdale.gov.uk</v>
          </cell>
          <cell r="H100">
            <v>115</v>
          </cell>
          <cell r="I100">
            <v>61</v>
          </cell>
          <cell r="J100">
            <v>132</v>
          </cell>
          <cell r="L100">
            <v>590</v>
          </cell>
          <cell r="M100">
            <v>65</v>
          </cell>
          <cell r="N100">
            <v>655</v>
          </cell>
          <cell r="O100">
            <v>627</v>
          </cell>
          <cell r="P100">
            <v>88</v>
          </cell>
          <cell r="Q100">
            <v>715</v>
          </cell>
          <cell r="R100">
            <v>619</v>
          </cell>
          <cell r="S100">
            <v>57</v>
          </cell>
          <cell r="T100">
            <v>698</v>
          </cell>
          <cell r="X100">
            <v>0.90100000000000002</v>
          </cell>
          <cell r="Y100">
            <v>9.9000000000000005E-2</v>
          </cell>
          <cell r="Z100">
            <v>0.877</v>
          </cell>
          <cell r="AA100">
            <v>0.123</v>
          </cell>
          <cell r="AB100">
            <v>0.88700000000000001</v>
          </cell>
          <cell r="AC100">
            <v>8.2000000000000003E-2</v>
          </cell>
          <cell r="AF100">
            <v>659</v>
          </cell>
          <cell r="AG100">
            <v>672</v>
          </cell>
          <cell r="AH100">
            <v>721</v>
          </cell>
          <cell r="AI100">
            <v>725</v>
          </cell>
          <cell r="AJ100">
            <v>725</v>
          </cell>
          <cell r="AK100">
            <v>736</v>
          </cell>
          <cell r="AN100">
            <v>0.98099999999999998</v>
          </cell>
          <cell r="AO100">
            <v>0.99399999999999999</v>
          </cell>
          <cell r="AP100">
            <v>0.98499999999999999</v>
          </cell>
          <cell r="AR100">
            <v>161</v>
          </cell>
          <cell r="AS100">
            <v>76</v>
          </cell>
          <cell r="AT100">
            <v>402</v>
          </cell>
          <cell r="AU100">
            <v>672</v>
          </cell>
          <cell r="AV100">
            <v>188</v>
          </cell>
          <cell r="AW100">
            <v>90</v>
          </cell>
          <cell r="AX100">
            <v>443</v>
          </cell>
          <cell r="AY100">
            <v>725</v>
          </cell>
          <cell r="AZ100">
            <v>146</v>
          </cell>
          <cell r="BA100">
            <v>88</v>
          </cell>
          <cell r="BB100">
            <v>491</v>
          </cell>
          <cell r="BC100">
            <v>736</v>
          </cell>
          <cell r="BH100">
            <v>0.35299999999999998</v>
          </cell>
          <cell r="BI100">
            <v>0.38299999999999995</v>
          </cell>
          <cell r="BJ100">
            <v>0.318</v>
          </cell>
          <cell r="BL100">
            <v>556</v>
          </cell>
          <cell r="BM100">
            <v>676</v>
          </cell>
          <cell r="BN100">
            <v>701</v>
          </cell>
          <cell r="BO100">
            <v>775</v>
          </cell>
          <cell r="BP100">
            <v>725</v>
          </cell>
          <cell r="BQ100">
            <v>737</v>
          </cell>
          <cell r="BT100">
            <v>0.82199999999999995</v>
          </cell>
          <cell r="BU100">
            <v>0.90500000000000003</v>
          </cell>
          <cell r="BV100">
            <v>0.98399999999999999</v>
          </cell>
          <cell r="BX100">
            <v>637</v>
          </cell>
          <cell r="BY100">
            <v>685</v>
          </cell>
          <cell r="BZ100">
            <v>556</v>
          </cell>
          <cell r="CA100">
            <v>675</v>
          </cell>
          <cell r="CB100">
            <v>709</v>
          </cell>
          <cell r="CC100">
            <v>777</v>
          </cell>
          <cell r="CF100">
            <v>0.93</v>
          </cell>
          <cell r="CG100">
            <v>0.82399999999999995</v>
          </cell>
          <cell r="CH100">
            <v>0.91200000000000003</v>
          </cell>
          <cell r="CJ100">
            <v>664</v>
          </cell>
          <cell r="CK100">
            <v>722</v>
          </cell>
          <cell r="CL100">
            <v>706</v>
          </cell>
          <cell r="CM100">
            <v>767</v>
          </cell>
          <cell r="CN100">
            <v>668</v>
          </cell>
          <cell r="CO100">
            <v>741</v>
          </cell>
          <cell r="CR100">
            <v>0.92</v>
          </cell>
          <cell r="CS100">
            <v>0.92</v>
          </cell>
          <cell r="CT100">
            <v>0.90100000000000002</v>
          </cell>
          <cell r="CV100">
            <v>664</v>
          </cell>
          <cell r="CW100">
            <v>722</v>
          </cell>
          <cell r="CX100">
            <v>706</v>
          </cell>
          <cell r="CY100">
            <v>767</v>
          </cell>
          <cell r="CZ100">
            <v>668</v>
          </cell>
          <cell r="DA100">
            <v>741</v>
          </cell>
          <cell r="DD100">
            <v>0.92</v>
          </cell>
          <cell r="DE100">
            <v>0.92</v>
          </cell>
          <cell r="DF100">
            <v>0.90100000000000002</v>
          </cell>
          <cell r="DH100" t="str">
            <v/>
          </cell>
        </row>
        <row r="101">
          <cell r="B101" t="str">
            <v>E08000018</v>
          </cell>
          <cell r="C101" t="str">
            <v>Marcus Williamson</v>
          </cell>
          <cell r="D101" t="str">
            <v>Marcus.Williamson@rotherham.gov.uk</v>
          </cell>
          <cell r="E101" t="str">
            <v>Public Health Information Analyst</v>
          </cell>
          <cell r="F101" t="str">
            <v>Teresa Roche</v>
          </cell>
          <cell r="G101" t="str">
            <v>Teresa.Roche@rotherham.gov.uk</v>
          </cell>
          <cell r="H101">
            <v>184</v>
          </cell>
          <cell r="I101">
            <v>218</v>
          </cell>
          <cell r="J101">
            <v>240</v>
          </cell>
          <cell r="L101">
            <v>678</v>
          </cell>
          <cell r="M101">
            <v>49</v>
          </cell>
          <cell r="N101">
            <v>751</v>
          </cell>
          <cell r="O101">
            <v>660</v>
          </cell>
          <cell r="P101">
            <v>52</v>
          </cell>
          <cell r="Q101">
            <v>734</v>
          </cell>
          <cell r="R101">
            <v>781</v>
          </cell>
          <cell r="S101">
            <v>41</v>
          </cell>
          <cell r="T101">
            <v>847</v>
          </cell>
          <cell r="X101">
            <v>0.90300000000000002</v>
          </cell>
          <cell r="Y101">
            <v>6.5000000000000002E-2</v>
          </cell>
          <cell r="Z101">
            <v>0.89900000000000002</v>
          </cell>
          <cell r="AA101">
            <v>7.0999999999999994E-2</v>
          </cell>
          <cell r="AB101">
            <v>0.92200000000000004</v>
          </cell>
          <cell r="AC101">
            <v>4.8000000000000001E-2</v>
          </cell>
          <cell r="AF101">
            <v>681</v>
          </cell>
          <cell r="AG101">
            <v>737</v>
          </cell>
          <cell r="AH101">
            <v>681</v>
          </cell>
          <cell r="AI101">
            <v>725</v>
          </cell>
          <cell r="AJ101">
            <v>774</v>
          </cell>
          <cell r="AK101">
            <v>848</v>
          </cell>
          <cell r="AN101">
            <v>0.92400000000000004</v>
          </cell>
          <cell r="AO101">
            <v>0.93899999999999995</v>
          </cell>
          <cell r="AP101">
            <v>0.91300000000000003</v>
          </cell>
          <cell r="AR101">
            <v>155</v>
          </cell>
          <cell r="AS101">
            <v>26</v>
          </cell>
          <cell r="AT101">
            <v>339</v>
          </cell>
          <cell r="AU101">
            <v>737</v>
          </cell>
          <cell r="AV101">
            <v>131</v>
          </cell>
          <cell r="AW101">
            <v>26</v>
          </cell>
          <cell r="AX101">
            <v>260</v>
          </cell>
          <cell r="AY101">
            <v>725</v>
          </cell>
          <cell r="AZ101">
            <v>173</v>
          </cell>
          <cell r="BA101">
            <v>55</v>
          </cell>
          <cell r="BB101">
            <v>343</v>
          </cell>
          <cell r="BC101">
            <v>848</v>
          </cell>
          <cell r="BH101">
            <v>0.24600000000000002</v>
          </cell>
          <cell r="BI101">
            <v>0.217</v>
          </cell>
          <cell r="BJ101">
            <v>0.26899999999999996</v>
          </cell>
          <cell r="BL101">
            <v>706</v>
          </cell>
          <cell r="BM101">
            <v>760</v>
          </cell>
          <cell r="BN101">
            <v>775</v>
          </cell>
          <cell r="BO101">
            <v>828</v>
          </cell>
          <cell r="BP101">
            <v>730</v>
          </cell>
          <cell r="BQ101">
            <v>759</v>
          </cell>
          <cell r="BT101">
            <v>0.92900000000000005</v>
          </cell>
          <cell r="BU101">
            <v>0.93600000000000005</v>
          </cell>
          <cell r="BV101">
            <v>0.96199999999999997</v>
          </cell>
          <cell r="BX101">
            <v>756</v>
          </cell>
          <cell r="BY101">
            <v>802</v>
          </cell>
          <cell r="BZ101">
            <v>647</v>
          </cell>
          <cell r="CA101">
            <v>709</v>
          </cell>
          <cell r="CB101">
            <v>727</v>
          </cell>
          <cell r="CC101">
            <v>784</v>
          </cell>
          <cell r="CF101">
            <v>0.94299999999999995</v>
          </cell>
          <cell r="CG101">
            <v>0.91300000000000003</v>
          </cell>
          <cell r="CH101">
            <v>0.92700000000000005</v>
          </cell>
          <cell r="CJ101">
            <v>727</v>
          </cell>
          <cell r="CK101">
            <v>849</v>
          </cell>
          <cell r="CL101">
            <v>671</v>
          </cell>
          <cell r="CM101">
            <v>776</v>
          </cell>
          <cell r="CN101">
            <v>772</v>
          </cell>
          <cell r="CO101">
            <v>835</v>
          </cell>
          <cell r="CR101">
            <v>0.85599999999999998</v>
          </cell>
          <cell r="CS101">
            <v>0.86499999999999999</v>
          </cell>
          <cell r="CT101">
            <v>0.92500000000000004</v>
          </cell>
          <cell r="CV101">
            <v>0</v>
          </cell>
          <cell r="CW101">
            <v>727</v>
          </cell>
          <cell r="CX101">
            <v>12</v>
          </cell>
          <cell r="CY101">
            <v>671</v>
          </cell>
          <cell r="CZ101">
            <v>111</v>
          </cell>
          <cell r="DA101">
            <v>772</v>
          </cell>
          <cell r="DD101">
            <v>0</v>
          </cell>
          <cell r="DE101">
            <v>1.7999999999999999E-2</v>
          </cell>
          <cell r="DF101">
            <v>0.14399999999999999</v>
          </cell>
          <cell r="DH101" t="str">
            <v>Above numbers include Rotherham residents accessing non-Rotherham Providers via Barnsley, Doncaster and Sheffield Local Authorities.</v>
          </cell>
        </row>
        <row r="102">
          <cell r="B102" t="str">
            <v>E06000017</v>
          </cell>
          <cell r="C102" t="str">
            <v>Shaun Tweed</v>
          </cell>
          <cell r="D102" t="str">
            <v>Shaun.Tweed@leics.gov.uk</v>
          </cell>
          <cell r="E102" t="str">
            <v>Contracts &amp; Performance Support Officer</v>
          </cell>
          <cell r="F102" t="str">
            <v>Rob Howard</v>
          </cell>
          <cell r="G102" t="str">
            <v>Rob.Howard@leics.gov.uk</v>
          </cell>
          <cell r="H102">
            <v>55</v>
          </cell>
          <cell r="I102">
            <v>84</v>
          </cell>
          <cell r="J102">
            <v>58</v>
          </cell>
          <cell r="L102">
            <v>82</v>
          </cell>
          <cell r="M102">
            <v>3</v>
          </cell>
          <cell r="N102">
            <v>89</v>
          </cell>
          <cell r="O102">
            <v>71</v>
          </cell>
          <cell r="P102">
            <v>4</v>
          </cell>
          <cell r="Q102">
            <v>79</v>
          </cell>
          <cell r="R102">
            <v>75</v>
          </cell>
          <cell r="S102">
            <v>6</v>
          </cell>
          <cell r="T102">
            <v>91</v>
          </cell>
          <cell r="X102">
            <v>0.92100000000000004</v>
          </cell>
          <cell r="Y102">
            <v>3.4000000000000002E-2</v>
          </cell>
          <cell r="Z102">
            <v>0.89900000000000002</v>
          </cell>
          <cell r="AA102">
            <v>5.0999999999999997E-2</v>
          </cell>
          <cell r="AB102">
            <v>0.82399999999999995</v>
          </cell>
          <cell r="AC102">
            <v>6.6000000000000003E-2</v>
          </cell>
          <cell r="AF102">
            <v>74</v>
          </cell>
          <cell r="AG102">
            <v>84</v>
          </cell>
          <cell r="AH102">
            <v>82</v>
          </cell>
          <cell r="AI102">
            <v>105</v>
          </cell>
          <cell r="AJ102">
            <v>77</v>
          </cell>
          <cell r="AK102">
            <v>90</v>
          </cell>
          <cell r="AN102">
            <v>0.88100000000000001</v>
          </cell>
          <cell r="AO102">
            <v>0.78100000000000003</v>
          </cell>
          <cell r="AP102">
            <v>0.85599999999999998</v>
          </cell>
          <cell r="AR102">
            <v>30</v>
          </cell>
          <cell r="AS102">
            <v>8</v>
          </cell>
          <cell r="AT102">
            <v>28</v>
          </cell>
          <cell r="AU102">
            <v>84</v>
          </cell>
          <cell r="AV102">
            <v>43</v>
          </cell>
          <cell r="AW102">
            <v>10</v>
          </cell>
          <cell r="AX102">
            <v>50</v>
          </cell>
          <cell r="AY102">
            <v>105</v>
          </cell>
          <cell r="AZ102">
            <v>36</v>
          </cell>
          <cell r="BA102">
            <v>6</v>
          </cell>
          <cell r="BB102">
            <v>35</v>
          </cell>
          <cell r="BC102">
            <v>90</v>
          </cell>
          <cell r="BH102">
            <v>0.45200000000000001</v>
          </cell>
          <cell r="BI102">
            <v>0.505</v>
          </cell>
          <cell r="BJ102">
            <v>0.46700000000000003</v>
          </cell>
          <cell r="BL102">
            <v>76</v>
          </cell>
          <cell r="BM102">
            <v>84</v>
          </cell>
          <cell r="BN102">
            <v>70</v>
          </cell>
          <cell r="BO102">
            <v>79</v>
          </cell>
          <cell r="BP102">
            <v>84</v>
          </cell>
          <cell r="BQ102">
            <v>96</v>
          </cell>
          <cell r="BT102">
            <v>0.90500000000000003</v>
          </cell>
          <cell r="BU102">
            <v>0.88600000000000001</v>
          </cell>
          <cell r="BV102">
            <v>0.875</v>
          </cell>
          <cell r="BX102">
            <v>55</v>
          </cell>
          <cell r="BY102">
            <v>66</v>
          </cell>
          <cell r="BZ102">
            <v>86</v>
          </cell>
          <cell r="CA102">
            <v>93</v>
          </cell>
          <cell r="CB102">
            <v>76</v>
          </cell>
          <cell r="CC102">
            <v>84</v>
          </cell>
          <cell r="CF102">
            <v>0.83299999999999996</v>
          </cell>
          <cell r="CG102">
            <v>0.92500000000000004</v>
          </cell>
          <cell r="CH102">
            <v>0.90500000000000003</v>
          </cell>
          <cell r="CJ102">
            <v>65</v>
          </cell>
          <cell r="CK102">
            <v>82</v>
          </cell>
          <cell r="CL102">
            <v>86</v>
          </cell>
          <cell r="CM102">
            <v>97</v>
          </cell>
          <cell r="CN102">
            <v>82</v>
          </cell>
          <cell r="CO102">
            <v>103</v>
          </cell>
          <cell r="CR102">
            <v>0.79300000000000004</v>
          </cell>
          <cell r="CS102">
            <v>0.88700000000000001</v>
          </cell>
          <cell r="CT102">
            <v>0.79600000000000004</v>
          </cell>
          <cell r="CV102">
            <v>65</v>
          </cell>
          <cell r="CW102">
            <v>82</v>
          </cell>
          <cell r="CX102">
            <v>86</v>
          </cell>
          <cell r="CY102">
            <v>97</v>
          </cell>
          <cell r="CZ102">
            <v>7</v>
          </cell>
          <cell r="DA102">
            <v>7</v>
          </cell>
          <cell r="DD102">
            <v>0.79300000000000004</v>
          </cell>
          <cell r="DE102">
            <v>0.88700000000000001</v>
          </cell>
          <cell r="DF102">
            <v>1</v>
          </cell>
          <cell r="DH102" t="str">
            <v>We are still waiting to hear from other local authorities who may have some Rutland residents.   2-2 1/2 year reviews is currently under development and will be reviewed once LPT have finalised the report.</v>
          </cell>
        </row>
        <row r="103">
          <cell r="B103" t="str">
            <v>E08000006</v>
          </cell>
          <cell r="C103" t="str">
            <v>Michelle Whittaker</v>
          </cell>
          <cell r="D103" t="str">
            <v>michelle.whittaker@salford.gov.uk</v>
          </cell>
          <cell r="E103" t="str">
            <v>Health Development Manager</v>
          </cell>
          <cell r="F103" t="str">
            <v>David Herne</v>
          </cell>
          <cell r="G103" t="str">
            <v>david.herne@salford.gov.uk</v>
          </cell>
          <cell r="H103">
            <v>280</v>
          </cell>
          <cell r="I103">
            <v>203</v>
          </cell>
          <cell r="J103">
            <v>372</v>
          </cell>
          <cell r="L103">
            <v>832</v>
          </cell>
          <cell r="M103">
            <v>41</v>
          </cell>
          <cell r="N103">
            <v>879</v>
          </cell>
          <cell r="O103">
            <v>854</v>
          </cell>
          <cell r="P103">
            <v>40</v>
          </cell>
          <cell r="Q103">
            <v>898</v>
          </cell>
          <cell r="R103">
            <v>870</v>
          </cell>
          <cell r="S103">
            <v>41</v>
          </cell>
          <cell r="T103">
            <v>917</v>
          </cell>
          <cell r="X103">
            <v>0.94699999999999995</v>
          </cell>
          <cell r="Y103">
            <v>4.7E-2</v>
          </cell>
          <cell r="Z103">
            <v>0.95099999999999996</v>
          </cell>
          <cell r="AA103">
            <v>4.4999999999999998E-2</v>
          </cell>
          <cell r="AB103">
            <v>0.94899999999999995</v>
          </cell>
          <cell r="AC103">
            <v>4.4999999999999998E-2</v>
          </cell>
          <cell r="AF103">
            <v>759</v>
          </cell>
          <cell r="AG103">
            <v>830</v>
          </cell>
          <cell r="AH103">
            <v>759</v>
          </cell>
          <cell r="AI103">
            <v>917</v>
          </cell>
          <cell r="AJ103">
            <v>791</v>
          </cell>
          <cell r="AK103">
            <v>882</v>
          </cell>
          <cell r="AN103">
            <v>0.91400000000000003</v>
          </cell>
          <cell r="AO103">
            <v>0.82799999999999996</v>
          </cell>
          <cell r="AP103">
            <v>0.89700000000000002</v>
          </cell>
          <cell r="AR103">
            <v>284</v>
          </cell>
          <cell r="AS103">
            <v>76</v>
          </cell>
          <cell r="AT103">
            <v>442</v>
          </cell>
          <cell r="AU103">
            <v>830</v>
          </cell>
          <cell r="AV103">
            <v>318</v>
          </cell>
          <cell r="AW103">
            <v>80</v>
          </cell>
          <cell r="AX103">
            <v>489</v>
          </cell>
          <cell r="AY103">
            <v>917</v>
          </cell>
          <cell r="AZ103">
            <v>287</v>
          </cell>
          <cell r="BA103">
            <v>74</v>
          </cell>
          <cell r="BB103">
            <v>485</v>
          </cell>
          <cell r="BC103">
            <v>882</v>
          </cell>
          <cell r="BH103">
            <v>0.434</v>
          </cell>
          <cell r="BI103">
            <v>0.434</v>
          </cell>
          <cell r="BJ103">
            <v>0.40899999999999997</v>
          </cell>
          <cell r="BL103">
            <v>674</v>
          </cell>
          <cell r="BM103">
            <v>802</v>
          </cell>
          <cell r="BN103">
            <v>740</v>
          </cell>
          <cell r="BO103">
            <v>841</v>
          </cell>
          <cell r="BP103">
            <v>701</v>
          </cell>
          <cell r="BQ103">
            <v>781</v>
          </cell>
          <cell r="BT103">
            <v>0.84</v>
          </cell>
          <cell r="BU103">
            <v>0.88</v>
          </cell>
          <cell r="BV103">
            <v>0.89800000000000002</v>
          </cell>
          <cell r="BX103">
            <v>685</v>
          </cell>
          <cell r="BY103">
            <v>799</v>
          </cell>
          <cell r="BZ103">
            <v>698</v>
          </cell>
          <cell r="CA103">
            <v>797</v>
          </cell>
          <cell r="CB103">
            <v>735</v>
          </cell>
          <cell r="CC103">
            <v>833</v>
          </cell>
          <cell r="CF103">
            <v>0.85699999999999998</v>
          </cell>
          <cell r="CG103">
            <v>0.876</v>
          </cell>
          <cell r="CH103">
            <v>0.88200000000000001</v>
          </cell>
          <cell r="CJ103">
            <v>620</v>
          </cell>
          <cell r="CK103">
            <v>748</v>
          </cell>
          <cell r="CL103">
            <v>589</v>
          </cell>
          <cell r="CM103">
            <v>747</v>
          </cell>
          <cell r="CN103">
            <v>673</v>
          </cell>
          <cell r="CO103">
            <v>763</v>
          </cell>
          <cell r="CR103">
            <v>0.82899999999999996</v>
          </cell>
          <cell r="CS103">
            <v>0.78800000000000003</v>
          </cell>
          <cell r="CT103">
            <v>0.88200000000000001</v>
          </cell>
          <cell r="CV103" t="str">
            <v>DK</v>
          </cell>
          <cell r="CW103" t="str">
            <v>DK</v>
          </cell>
          <cell r="CX103" t="str">
            <v>DK</v>
          </cell>
          <cell r="CY103" t="str">
            <v>DK</v>
          </cell>
          <cell r="CZ103">
            <v>673</v>
          </cell>
          <cell r="DA103">
            <v>763</v>
          </cell>
          <cell r="DD103" t="str">
            <v>NA</v>
          </cell>
          <cell r="DE103" t="str">
            <v>NA</v>
          </cell>
          <cell r="DF103">
            <v>0.88200000000000001</v>
          </cell>
          <cell r="DH103" t="str">
            <v/>
          </cell>
        </row>
        <row r="104">
          <cell r="B104" t="str">
            <v>E08000028</v>
          </cell>
          <cell r="C104" t="str">
            <v>Sarah Farmer</v>
          </cell>
          <cell r="D104" t="str">
            <v>sarah_farmer@sandwell.gov.uk</v>
          </cell>
          <cell r="E104" t="str">
            <v>Early Intervention Programme Manager</v>
          </cell>
          <cell r="F104" t="str">
            <v>Jyoti Atri</v>
          </cell>
          <cell r="G104" t="str">
            <v>jyoti_atri@sandwell.gov.uk</v>
          </cell>
          <cell r="H104">
            <v>99</v>
          </cell>
          <cell r="I104">
            <v>339</v>
          </cell>
          <cell r="J104">
            <v>434</v>
          </cell>
          <cell r="L104">
            <v>957</v>
          </cell>
          <cell r="M104">
            <v>157</v>
          </cell>
          <cell r="N104">
            <v>1145</v>
          </cell>
          <cell r="O104">
            <v>1075</v>
          </cell>
          <cell r="P104">
            <v>118</v>
          </cell>
          <cell r="Q104">
            <v>1216</v>
          </cell>
          <cell r="R104">
            <v>1007</v>
          </cell>
          <cell r="S104">
            <v>100</v>
          </cell>
          <cell r="T104">
            <v>1130</v>
          </cell>
          <cell r="X104">
            <v>0.83599999999999997</v>
          </cell>
          <cell r="Y104">
            <v>0.13700000000000001</v>
          </cell>
          <cell r="Z104">
            <v>0.88400000000000001</v>
          </cell>
          <cell r="AA104">
            <v>9.7000000000000003E-2</v>
          </cell>
          <cell r="AB104">
            <v>0.89100000000000001</v>
          </cell>
          <cell r="AC104">
            <v>8.7999999999999995E-2</v>
          </cell>
          <cell r="AF104">
            <v>842</v>
          </cell>
          <cell r="AG104">
            <v>1113</v>
          </cell>
          <cell r="AH104">
            <v>1111</v>
          </cell>
          <cell r="AI104">
            <v>1234</v>
          </cell>
          <cell r="AJ104">
            <v>1141</v>
          </cell>
          <cell r="AK104">
            <v>1203</v>
          </cell>
          <cell r="AN104">
            <v>0.75700000000000001</v>
          </cell>
          <cell r="AO104">
            <v>0.9</v>
          </cell>
          <cell r="AP104">
            <v>0.94799999999999995</v>
          </cell>
          <cell r="AR104">
            <v>118</v>
          </cell>
          <cell r="AS104">
            <v>89</v>
          </cell>
          <cell r="AT104">
            <v>319</v>
          </cell>
          <cell r="AU104">
            <v>1113</v>
          </cell>
          <cell r="AV104">
            <v>214</v>
          </cell>
          <cell r="AW104">
            <v>155</v>
          </cell>
          <cell r="AX104">
            <v>537</v>
          </cell>
          <cell r="AY104">
            <v>1234</v>
          </cell>
          <cell r="AZ104">
            <v>237</v>
          </cell>
          <cell r="BA104">
            <v>148</v>
          </cell>
          <cell r="BB104">
            <v>657</v>
          </cell>
          <cell r="BC104">
            <v>1203</v>
          </cell>
          <cell r="BH104">
            <v>0.18600000000000003</v>
          </cell>
          <cell r="BI104">
            <v>0.29899999999999999</v>
          </cell>
          <cell r="BJ104">
            <v>0.32</v>
          </cell>
          <cell r="BL104">
            <v>762</v>
          </cell>
          <cell r="BM104">
            <v>1188</v>
          </cell>
          <cell r="BN104">
            <v>1014</v>
          </cell>
          <cell r="BO104">
            <v>1231</v>
          </cell>
          <cell r="BP104">
            <v>996</v>
          </cell>
          <cell r="BQ104">
            <v>1105</v>
          </cell>
          <cell r="BT104">
            <v>0.64100000000000001</v>
          </cell>
          <cell r="BU104">
            <v>0.82399999999999995</v>
          </cell>
          <cell r="BV104">
            <v>0.90100000000000002</v>
          </cell>
          <cell r="BX104">
            <v>967</v>
          </cell>
          <cell r="BY104">
            <v>1188</v>
          </cell>
          <cell r="BZ104">
            <v>1074</v>
          </cell>
          <cell r="CA104">
            <v>1252</v>
          </cell>
          <cell r="CB104">
            <v>1161</v>
          </cell>
          <cell r="CC104">
            <v>1265</v>
          </cell>
          <cell r="CF104">
            <v>0.81399999999999995</v>
          </cell>
          <cell r="CG104">
            <v>0.85799999999999998</v>
          </cell>
          <cell r="CH104">
            <v>0.91800000000000004</v>
          </cell>
          <cell r="CJ104">
            <v>1125</v>
          </cell>
          <cell r="CK104">
            <v>1314</v>
          </cell>
          <cell r="CL104">
            <v>1077</v>
          </cell>
          <cell r="CM104">
            <v>1221</v>
          </cell>
          <cell r="CN104">
            <v>1142</v>
          </cell>
          <cell r="CO104">
            <v>1214</v>
          </cell>
          <cell r="CR104">
            <v>0.85599999999999998</v>
          </cell>
          <cell r="CS104">
            <v>0.88200000000000001</v>
          </cell>
          <cell r="CT104">
            <v>0.94099999999999995</v>
          </cell>
          <cell r="CV104">
            <v>978</v>
          </cell>
          <cell r="CW104">
            <v>1125</v>
          </cell>
          <cell r="CX104">
            <v>929</v>
          </cell>
          <cell r="CY104">
            <v>1077</v>
          </cell>
          <cell r="CZ104">
            <v>925</v>
          </cell>
          <cell r="DA104">
            <v>1214</v>
          </cell>
          <cell r="DD104">
            <v>0.86899999999999999</v>
          </cell>
          <cell r="DE104">
            <v>0.86299999999999999</v>
          </cell>
          <cell r="DF104">
            <v>0.76200000000000001</v>
          </cell>
          <cell r="DH104" t="str">
            <v>We are concerned about the ASQ3 measure as our provider uses SOGS for complex cases and therefore this reduces the number of ASQ3 completed.</v>
          </cell>
        </row>
        <row r="105">
          <cell r="B105" t="str">
            <v>E08000014</v>
          </cell>
          <cell r="C105" t="str">
            <v>Claire Brewer</v>
          </cell>
          <cell r="D105" t="str">
            <v>claire.brewer@sefton.gov.uk</v>
          </cell>
          <cell r="E105" t="str">
            <v>PublicHealth Analyst</v>
          </cell>
          <cell r="F105" t="str">
            <v>Margaret Jones</v>
          </cell>
          <cell r="G105" t="str">
            <v>margaret.jones@sefton.gov.uk</v>
          </cell>
          <cell r="H105">
            <v>31</v>
          </cell>
          <cell r="I105">
            <v>33</v>
          </cell>
          <cell r="J105">
            <v>33</v>
          </cell>
          <cell r="L105">
            <v>479</v>
          </cell>
          <cell r="M105">
            <v>164</v>
          </cell>
          <cell r="N105">
            <v>673</v>
          </cell>
          <cell r="O105">
            <v>518</v>
          </cell>
          <cell r="P105">
            <v>107</v>
          </cell>
          <cell r="Q105">
            <v>651</v>
          </cell>
          <cell r="R105">
            <v>545</v>
          </cell>
          <cell r="S105">
            <v>108</v>
          </cell>
          <cell r="T105">
            <v>675</v>
          </cell>
          <cell r="X105">
            <v>0.71199999999999997</v>
          </cell>
          <cell r="Y105">
            <v>0.24399999999999999</v>
          </cell>
          <cell r="Z105">
            <v>0.79600000000000004</v>
          </cell>
          <cell r="AA105">
            <v>0.16400000000000001</v>
          </cell>
          <cell r="AB105">
            <v>0.80700000000000005</v>
          </cell>
          <cell r="AC105">
            <v>0.16</v>
          </cell>
          <cell r="AF105">
            <v>542</v>
          </cell>
          <cell r="AG105">
            <v>684</v>
          </cell>
          <cell r="AH105">
            <v>532</v>
          </cell>
          <cell r="AI105">
            <v>629</v>
          </cell>
          <cell r="AJ105">
            <v>611</v>
          </cell>
          <cell r="AK105">
            <v>710</v>
          </cell>
          <cell r="AN105">
            <v>0.79200000000000004</v>
          </cell>
          <cell r="AO105">
            <v>0.84599999999999997</v>
          </cell>
          <cell r="AP105">
            <v>0.86099999999999999</v>
          </cell>
          <cell r="AR105">
            <v>133</v>
          </cell>
          <cell r="AS105">
            <v>40</v>
          </cell>
          <cell r="AT105">
            <v>416</v>
          </cell>
          <cell r="AU105">
            <v>684</v>
          </cell>
          <cell r="AV105">
            <v>164</v>
          </cell>
          <cell r="AW105">
            <v>45</v>
          </cell>
          <cell r="AX105">
            <v>404</v>
          </cell>
          <cell r="AY105">
            <v>629</v>
          </cell>
          <cell r="AZ105">
            <v>151</v>
          </cell>
          <cell r="BA105">
            <v>51</v>
          </cell>
          <cell r="BB105">
            <v>482</v>
          </cell>
          <cell r="BC105">
            <v>710</v>
          </cell>
          <cell r="BH105">
            <v>0.253</v>
          </cell>
          <cell r="BI105">
            <v>0.33200000000000002</v>
          </cell>
          <cell r="BJ105">
            <v>0.28499999999999998</v>
          </cell>
          <cell r="BL105">
            <v>532</v>
          </cell>
          <cell r="BM105">
            <v>703</v>
          </cell>
          <cell r="BN105">
            <v>566</v>
          </cell>
          <cell r="BO105">
            <v>715</v>
          </cell>
          <cell r="BP105">
            <v>550</v>
          </cell>
          <cell r="BQ105">
            <v>674</v>
          </cell>
          <cell r="BT105">
            <v>0.75700000000000001</v>
          </cell>
          <cell r="BU105">
            <v>0.79200000000000004</v>
          </cell>
          <cell r="BV105">
            <v>0.81599999999999995</v>
          </cell>
          <cell r="BX105">
            <v>510</v>
          </cell>
          <cell r="BY105">
            <v>691</v>
          </cell>
          <cell r="BZ105">
            <v>534</v>
          </cell>
          <cell r="CA105">
            <v>707</v>
          </cell>
          <cell r="CB105">
            <v>561</v>
          </cell>
          <cell r="CC105">
            <v>713</v>
          </cell>
          <cell r="CF105">
            <v>0.73799999999999999</v>
          </cell>
          <cell r="CG105">
            <v>0.755</v>
          </cell>
          <cell r="CH105">
            <v>0.78700000000000003</v>
          </cell>
          <cell r="CJ105">
            <v>603</v>
          </cell>
          <cell r="CK105">
            <v>742</v>
          </cell>
          <cell r="CL105">
            <v>583</v>
          </cell>
          <cell r="CM105">
            <v>703</v>
          </cell>
          <cell r="CN105">
            <v>582</v>
          </cell>
          <cell r="CO105">
            <v>679</v>
          </cell>
          <cell r="CR105">
            <v>0.81299999999999994</v>
          </cell>
          <cell r="CS105">
            <v>0.82899999999999996</v>
          </cell>
          <cell r="CT105">
            <v>0.85699999999999998</v>
          </cell>
          <cell r="CV105">
            <v>603</v>
          </cell>
          <cell r="CW105">
            <v>742</v>
          </cell>
          <cell r="CX105">
            <v>583</v>
          </cell>
          <cell r="CY105">
            <v>703</v>
          </cell>
          <cell r="CZ105">
            <v>582</v>
          </cell>
          <cell r="DA105">
            <v>679</v>
          </cell>
          <cell r="DD105">
            <v>0.81299999999999994</v>
          </cell>
          <cell r="DE105">
            <v>0.82899999999999996</v>
          </cell>
          <cell r="DF105">
            <v>0.85699999999999998</v>
          </cell>
          <cell r="DH105" t="str">
            <v/>
          </cell>
        </row>
        <row r="106">
          <cell r="B106" t="str">
            <v>E08000019</v>
          </cell>
          <cell r="C106" t="str">
            <v>Ian Baxter</v>
          </cell>
          <cell r="D106" t="str">
            <v>ian.baxter@sheffield.gcsx.gov.uk</v>
          </cell>
          <cell r="E106" t="str">
            <v>Senior Public Health Analyst</v>
          </cell>
          <cell r="F106" t="str">
            <v>Greg Fell</v>
          </cell>
          <cell r="G106" t="str">
            <v>Greg.Fell@sheffield.gcsx.gov.uk</v>
          </cell>
          <cell r="H106">
            <v>865</v>
          </cell>
          <cell r="I106">
            <v>856</v>
          </cell>
          <cell r="J106">
            <v>977</v>
          </cell>
          <cell r="L106">
            <v>1396</v>
          </cell>
          <cell r="M106">
            <v>141</v>
          </cell>
          <cell r="N106">
            <v>1557</v>
          </cell>
          <cell r="O106">
            <v>1430</v>
          </cell>
          <cell r="P106">
            <v>162</v>
          </cell>
          <cell r="Q106">
            <v>1615</v>
          </cell>
          <cell r="R106">
            <v>1494</v>
          </cell>
          <cell r="S106">
            <v>174</v>
          </cell>
          <cell r="T106">
            <v>1688</v>
          </cell>
          <cell r="X106">
            <v>0.89700000000000002</v>
          </cell>
          <cell r="Y106">
            <v>9.0999999999999998E-2</v>
          </cell>
          <cell r="Z106">
            <v>0.88500000000000001</v>
          </cell>
          <cell r="AA106">
            <v>0.1</v>
          </cell>
          <cell r="AB106">
            <v>0.88500000000000001</v>
          </cell>
          <cell r="AC106">
            <v>0.10299999999999999</v>
          </cell>
          <cell r="AF106">
            <v>1473</v>
          </cell>
          <cell r="AG106">
            <v>1559</v>
          </cell>
          <cell r="AH106">
            <v>1544</v>
          </cell>
          <cell r="AI106">
            <v>1640</v>
          </cell>
          <cell r="AJ106">
            <v>1562</v>
          </cell>
          <cell r="AK106">
            <v>1642</v>
          </cell>
          <cell r="AN106">
            <v>0.94499999999999995</v>
          </cell>
          <cell r="AO106">
            <v>0.94099999999999995</v>
          </cell>
          <cell r="AP106">
            <v>0.95099999999999996</v>
          </cell>
          <cell r="AR106">
            <v>571</v>
          </cell>
          <cell r="AS106">
            <v>266</v>
          </cell>
          <cell r="AT106">
            <v>622</v>
          </cell>
          <cell r="AU106">
            <v>1559</v>
          </cell>
          <cell r="AV106">
            <v>595</v>
          </cell>
          <cell r="AW106">
            <v>268</v>
          </cell>
          <cell r="AX106">
            <v>676</v>
          </cell>
          <cell r="AY106">
            <v>1640</v>
          </cell>
          <cell r="AZ106">
            <v>603</v>
          </cell>
          <cell r="BA106">
            <v>260</v>
          </cell>
          <cell r="BB106">
            <v>691</v>
          </cell>
          <cell r="BC106">
            <v>1642</v>
          </cell>
          <cell r="BH106">
            <v>0.53700000000000003</v>
          </cell>
          <cell r="BI106">
            <v>0.52600000000000002</v>
          </cell>
          <cell r="BJ106">
            <v>0.52600000000000002</v>
          </cell>
          <cell r="BL106">
            <v>1484</v>
          </cell>
          <cell r="BM106">
            <v>1588</v>
          </cell>
          <cell r="BN106">
            <v>1507</v>
          </cell>
          <cell r="BO106">
            <v>1634</v>
          </cell>
          <cell r="BP106">
            <v>1506</v>
          </cell>
          <cell r="BQ106">
            <v>1617</v>
          </cell>
          <cell r="BT106">
            <v>0.93500000000000005</v>
          </cell>
          <cell r="BU106">
            <v>0.92200000000000004</v>
          </cell>
          <cell r="BV106">
            <v>0.93100000000000005</v>
          </cell>
          <cell r="BX106">
            <v>1572</v>
          </cell>
          <cell r="BY106">
            <v>1601</v>
          </cell>
          <cell r="BZ106">
            <v>1586</v>
          </cell>
          <cell r="CA106">
            <v>1612</v>
          </cell>
          <cell r="CB106">
            <v>1612</v>
          </cell>
          <cell r="CC106">
            <v>1644</v>
          </cell>
          <cell r="CF106">
            <v>0.98199999999999998</v>
          </cell>
          <cell r="CG106">
            <v>0.98399999999999999</v>
          </cell>
          <cell r="CH106">
            <v>0.98099999999999998</v>
          </cell>
          <cell r="CJ106">
            <v>1550</v>
          </cell>
          <cell r="CK106">
            <v>1642</v>
          </cell>
          <cell r="CL106">
            <v>1479</v>
          </cell>
          <cell r="CM106">
            <v>1617</v>
          </cell>
          <cell r="CN106">
            <v>1466</v>
          </cell>
          <cell r="CO106">
            <v>1624</v>
          </cell>
          <cell r="CR106">
            <v>0.94399999999999995</v>
          </cell>
          <cell r="CS106">
            <v>0.91500000000000004</v>
          </cell>
          <cell r="CT106">
            <v>0.90300000000000002</v>
          </cell>
          <cell r="CV106">
            <v>275</v>
          </cell>
          <cell r="CW106">
            <v>1551</v>
          </cell>
          <cell r="CX106">
            <v>1047</v>
          </cell>
          <cell r="CY106">
            <v>1479</v>
          </cell>
          <cell r="CZ106">
            <v>1340</v>
          </cell>
          <cell r="DA106">
            <v>1466</v>
          </cell>
          <cell r="DD106">
            <v>0.17699999999999999</v>
          </cell>
          <cell r="DE106">
            <v>0.70799999999999996</v>
          </cell>
          <cell r="DF106">
            <v>0.91400000000000003</v>
          </cell>
          <cell r="DH106" t="str">
            <v/>
          </cell>
        </row>
        <row r="107">
          <cell r="B107" t="str">
            <v>E06000051</v>
          </cell>
          <cell r="C107" t="str">
            <v>Mark Trenfield</v>
          </cell>
          <cell r="D107" t="str">
            <v>mark.trenfield@shropshire.gov.uk</v>
          </cell>
          <cell r="E107" t="str">
            <v>Public Health Intelligence Analyst</v>
          </cell>
          <cell r="F107" t="str">
            <v>Rod Thomson</v>
          </cell>
          <cell r="G107" t="str">
            <v>Rod.Thomson@shropshire.gov.uk</v>
          </cell>
          <cell r="H107">
            <v>168</v>
          </cell>
          <cell r="I107">
            <v>170</v>
          </cell>
          <cell r="J107">
            <v>503</v>
          </cell>
          <cell r="L107">
            <v>587</v>
          </cell>
          <cell r="M107">
            <v>110</v>
          </cell>
          <cell r="N107">
            <v>697</v>
          </cell>
          <cell r="O107">
            <v>533</v>
          </cell>
          <cell r="P107">
            <v>85</v>
          </cell>
          <cell r="Q107">
            <v>631</v>
          </cell>
          <cell r="R107">
            <v>684</v>
          </cell>
          <cell r="S107">
            <v>33</v>
          </cell>
          <cell r="T107">
            <v>721</v>
          </cell>
          <cell r="X107">
            <v>0.84199999999999997</v>
          </cell>
          <cell r="Y107">
            <v>0.158</v>
          </cell>
          <cell r="Z107">
            <v>0.84499999999999997</v>
          </cell>
          <cell r="AA107">
            <v>0.13500000000000001</v>
          </cell>
          <cell r="AB107">
            <v>0.94899999999999995</v>
          </cell>
          <cell r="AC107">
            <v>4.5999999999999999E-2</v>
          </cell>
          <cell r="AF107">
            <v>627</v>
          </cell>
          <cell r="AG107">
            <v>837</v>
          </cell>
          <cell r="AH107">
            <v>509</v>
          </cell>
          <cell r="AI107">
            <v>660</v>
          </cell>
          <cell r="AJ107">
            <v>660</v>
          </cell>
          <cell r="AK107">
            <v>721</v>
          </cell>
          <cell r="AN107">
            <v>0.749</v>
          </cell>
          <cell r="AO107">
            <v>0.77100000000000002</v>
          </cell>
          <cell r="AP107">
            <v>0.91500000000000004</v>
          </cell>
          <cell r="AR107">
            <v>241</v>
          </cell>
          <cell r="AS107">
            <v>81</v>
          </cell>
          <cell r="AT107">
            <v>350</v>
          </cell>
          <cell r="AU107">
            <v>837</v>
          </cell>
          <cell r="AV107">
            <v>205</v>
          </cell>
          <cell r="AW107">
            <v>83</v>
          </cell>
          <cell r="AX107">
            <v>349</v>
          </cell>
          <cell r="AY107">
            <v>660</v>
          </cell>
          <cell r="AZ107">
            <v>255</v>
          </cell>
          <cell r="BA107">
            <v>88</v>
          </cell>
          <cell r="BB107">
            <v>373</v>
          </cell>
          <cell r="BC107">
            <v>721</v>
          </cell>
          <cell r="BH107">
            <v>0.38500000000000001</v>
          </cell>
          <cell r="BI107">
            <v>0.436</v>
          </cell>
          <cell r="BJ107">
            <v>0.47600000000000003</v>
          </cell>
          <cell r="BL107">
            <v>366</v>
          </cell>
          <cell r="BM107">
            <v>705</v>
          </cell>
          <cell r="BN107">
            <v>315</v>
          </cell>
          <cell r="BO107">
            <v>716</v>
          </cell>
          <cell r="BP107">
            <v>356</v>
          </cell>
          <cell r="BQ107">
            <v>609</v>
          </cell>
          <cell r="BT107">
            <v>0.51900000000000002</v>
          </cell>
          <cell r="BU107">
            <v>0.44</v>
          </cell>
          <cell r="BV107">
            <v>0.58499999999999996</v>
          </cell>
          <cell r="BX107">
            <v>389</v>
          </cell>
          <cell r="BY107">
            <v>696</v>
          </cell>
          <cell r="BZ107">
            <v>404</v>
          </cell>
          <cell r="CA107">
            <v>703</v>
          </cell>
          <cell r="CB107">
            <v>412</v>
          </cell>
          <cell r="CC107">
            <v>716</v>
          </cell>
          <cell r="CF107">
            <v>0.55900000000000005</v>
          </cell>
          <cell r="CG107">
            <v>0.57499999999999996</v>
          </cell>
          <cell r="CH107">
            <v>0.57499999999999996</v>
          </cell>
          <cell r="CJ107">
            <v>464</v>
          </cell>
          <cell r="CK107">
            <v>716</v>
          </cell>
          <cell r="CL107">
            <v>455</v>
          </cell>
          <cell r="CM107">
            <v>734</v>
          </cell>
          <cell r="CN107">
            <v>459</v>
          </cell>
          <cell r="CO107">
            <v>641</v>
          </cell>
          <cell r="CR107">
            <v>0.64800000000000002</v>
          </cell>
          <cell r="CS107">
            <v>0.62</v>
          </cell>
          <cell r="CT107">
            <v>0.71599999999999997</v>
          </cell>
          <cell r="CV107">
            <v>464</v>
          </cell>
          <cell r="CW107">
            <v>716</v>
          </cell>
          <cell r="CX107">
            <v>455</v>
          </cell>
          <cell r="CY107">
            <v>455</v>
          </cell>
          <cell r="CZ107">
            <v>459</v>
          </cell>
          <cell r="DA107">
            <v>459</v>
          </cell>
          <cell r="DD107">
            <v>0.64800000000000002</v>
          </cell>
          <cell r="DE107">
            <v>1</v>
          </cell>
          <cell r="DF107">
            <v>1</v>
          </cell>
          <cell r="DH107" t="str">
            <v>Q2 Indicator C8iib - total of 23 infants without BF status recorded  at 6-8 weeks</v>
          </cell>
        </row>
        <row r="108">
          <cell r="B108" t="str">
            <v>E06000039</v>
          </cell>
          <cell r="C108" t="str">
            <v>Sarah Shildrick</v>
          </cell>
          <cell r="D108" t="str">
            <v>sarah.shildrick@bracknell-forest.gov.uk</v>
          </cell>
          <cell r="E108" t="str">
            <v>Senior Public Health Information Analyst</v>
          </cell>
          <cell r="F108" t="str">
            <v>Lise Llewellyn</v>
          </cell>
          <cell r="G108" t="str">
            <v>lise.llewellyn@bracknell-forest.gov.uk</v>
          </cell>
          <cell r="H108">
            <v>171</v>
          </cell>
          <cell r="I108">
            <v>166</v>
          </cell>
          <cell r="J108">
            <v>186</v>
          </cell>
          <cell r="L108">
            <v>577</v>
          </cell>
          <cell r="M108">
            <v>33</v>
          </cell>
          <cell r="N108">
            <v>637</v>
          </cell>
          <cell r="O108">
            <v>593</v>
          </cell>
          <cell r="P108">
            <v>35</v>
          </cell>
          <cell r="Q108">
            <v>652</v>
          </cell>
          <cell r="R108">
            <v>643</v>
          </cell>
          <cell r="S108">
            <v>16</v>
          </cell>
          <cell r="T108">
            <v>676</v>
          </cell>
          <cell r="X108">
            <v>0.90600000000000003</v>
          </cell>
          <cell r="Y108">
            <v>5.1999999999999998E-2</v>
          </cell>
          <cell r="Z108">
            <v>0.91</v>
          </cell>
          <cell r="AA108">
            <v>5.3999999999999999E-2</v>
          </cell>
          <cell r="AB108">
            <v>0.95099999999999996</v>
          </cell>
          <cell r="AC108">
            <v>2.4E-2</v>
          </cell>
          <cell r="AF108">
            <v>483</v>
          </cell>
          <cell r="AG108">
            <v>609</v>
          </cell>
          <cell r="AH108">
            <v>705</v>
          </cell>
          <cell r="AI108">
            <v>732</v>
          </cell>
          <cell r="AJ108">
            <v>737</v>
          </cell>
          <cell r="AK108">
            <v>804</v>
          </cell>
          <cell r="AN108">
            <v>0.79300000000000004</v>
          </cell>
          <cell r="AO108">
            <v>0.96299999999999997</v>
          </cell>
          <cell r="AP108">
            <v>0.91700000000000004</v>
          </cell>
          <cell r="AR108">
            <v>172</v>
          </cell>
          <cell r="AS108">
            <v>148</v>
          </cell>
          <cell r="AT108">
            <v>212</v>
          </cell>
          <cell r="AU108">
            <v>609</v>
          </cell>
          <cell r="AV108">
            <v>238</v>
          </cell>
          <cell r="AW108">
            <v>207</v>
          </cell>
          <cell r="AX108">
            <v>278</v>
          </cell>
          <cell r="AY108">
            <v>732</v>
          </cell>
          <cell r="AZ108">
            <v>264</v>
          </cell>
          <cell r="BA108">
            <v>225</v>
          </cell>
          <cell r="BB108">
            <v>308</v>
          </cell>
          <cell r="BC108">
            <v>804</v>
          </cell>
          <cell r="BH108">
            <v>0.52500000000000002</v>
          </cell>
          <cell r="BI108">
            <v>0.60799999999999998</v>
          </cell>
          <cell r="BJ108">
            <v>0.60799999999999998</v>
          </cell>
          <cell r="BL108">
            <v>452</v>
          </cell>
          <cell r="BM108">
            <v>657</v>
          </cell>
          <cell r="BN108">
            <v>491</v>
          </cell>
          <cell r="BO108">
            <v>726</v>
          </cell>
          <cell r="BP108">
            <v>477</v>
          </cell>
          <cell r="BQ108">
            <v>657</v>
          </cell>
          <cell r="BT108">
            <v>0.68799999999999994</v>
          </cell>
          <cell r="BU108">
            <v>0.67600000000000005</v>
          </cell>
          <cell r="BV108">
            <v>0.72599999999999998</v>
          </cell>
          <cell r="BX108">
            <v>510</v>
          </cell>
          <cell r="BY108">
            <v>755</v>
          </cell>
          <cell r="BZ108">
            <v>470</v>
          </cell>
          <cell r="CA108">
            <v>681</v>
          </cell>
          <cell r="CB108">
            <v>486</v>
          </cell>
          <cell r="CC108">
            <v>736</v>
          </cell>
          <cell r="CF108">
            <v>0.67500000000000004</v>
          </cell>
          <cell r="CG108">
            <v>0.69</v>
          </cell>
          <cell r="CH108">
            <v>0.66</v>
          </cell>
          <cell r="CJ108">
            <v>545</v>
          </cell>
          <cell r="CK108">
            <v>819</v>
          </cell>
          <cell r="CL108">
            <v>505</v>
          </cell>
          <cell r="CM108">
            <v>677</v>
          </cell>
          <cell r="CN108">
            <v>530</v>
          </cell>
          <cell r="CO108">
            <v>677</v>
          </cell>
          <cell r="CR108">
            <v>0.66500000000000004</v>
          </cell>
          <cell r="CS108">
            <v>0.746</v>
          </cell>
          <cell r="CT108">
            <v>0.78300000000000003</v>
          </cell>
          <cell r="CV108">
            <v>545</v>
          </cell>
          <cell r="CW108">
            <v>545</v>
          </cell>
          <cell r="CX108">
            <v>505</v>
          </cell>
          <cell r="CY108">
            <v>505</v>
          </cell>
          <cell r="CZ108">
            <v>530</v>
          </cell>
          <cell r="DA108">
            <v>530</v>
          </cell>
          <cell r="DD108">
            <v>1</v>
          </cell>
          <cell r="DE108">
            <v>1</v>
          </cell>
          <cell r="DF108">
            <v>1</v>
          </cell>
          <cell r="DH108" t="str">
            <v/>
          </cell>
        </row>
        <row r="109">
          <cell r="B109" t="str">
            <v>E08000029</v>
          </cell>
          <cell r="C109" t="str">
            <v>Denise Milnes</v>
          </cell>
          <cell r="D109" t="str">
            <v>denise.milnes@solihull.gov.uk</v>
          </cell>
          <cell r="E109" t="str">
            <v>Health Improvement Specialist - Children and Families</v>
          </cell>
          <cell r="F109" t="str">
            <v>Dr Stephen Munday</v>
          </cell>
          <cell r="G109" t="str">
            <v>stephen.munday@solihull.gov.uk</v>
          </cell>
          <cell r="H109">
            <v>214</v>
          </cell>
          <cell r="I109">
            <v>126</v>
          </cell>
          <cell r="J109">
            <v>75</v>
          </cell>
          <cell r="L109">
            <v>537</v>
          </cell>
          <cell r="M109">
            <v>27</v>
          </cell>
          <cell r="N109">
            <v>564</v>
          </cell>
          <cell r="O109">
            <v>500</v>
          </cell>
          <cell r="P109">
            <v>72</v>
          </cell>
          <cell r="Q109">
            <v>572</v>
          </cell>
          <cell r="R109">
            <v>488</v>
          </cell>
          <cell r="S109">
            <v>59</v>
          </cell>
          <cell r="T109">
            <v>566</v>
          </cell>
          <cell r="X109">
            <v>0.95199999999999996</v>
          </cell>
          <cell r="Y109">
            <v>4.8000000000000001E-2</v>
          </cell>
          <cell r="Z109">
            <v>0.874</v>
          </cell>
          <cell r="AA109">
            <v>0.126</v>
          </cell>
          <cell r="AB109">
            <v>0.86199999999999999</v>
          </cell>
          <cell r="AC109">
            <v>0.104</v>
          </cell>
          <cell r="AF109">
            <v>573</v>
          </cell>
          <cell r="AG109">
            <v>613</v>
          </cell>
          <cell r="AH109">
            <v>483</v>
          </cell>
          <cell r="AI109">
            <v>511</v>
          </cell>
          <cell r="AJ109">
            <v>522</v>
          </cell>
          <cell r="AK109">
            <v>573</v>
          </cell>
          <cell r="AN109">
            <v>0.93500000000000005</v>
          </cell>
          <cell r="AO109">
            <v>0.94499999999999995</v>
          </cell>
          <cell r="AP109">
            <v>0.91100000000000003</v>
          </cell>
          <cell r="AR109">
            <v>201</v>
          </cell>
          <cell r="AS109">
            <v>75</v>
          </cell>
          <cell r="AT109">
            <v>330</v>
          </cell>
          <cell r="AU109">
            <v>613</v>
          </cell>
          <cell r="AV109">
            <v>150</v>
          </cell>
          <cell r="AW109">
            <v>68</v>
          </cell>
          <cell r="AX109">
            <v>284</v>
          </cell>
          <cell r="AY109">
            <v>511</v>
          </cell>
          <cell r="AZ109">
            <v>167</v>
          </cell>
          <cell r="BA109">
            <v>87</v>
          </cell>
          <cell r="BB109">
            <v>307</v>
          </cell>
          <cell r="BC109">
            <v>573</v>
          </cell>
          <cell r="BH109">
            <v>0.45</v>
          </cell>
          <cell r="BI109">
            <v>0.42700000000000005</v>
          </cell>
          <cell r="BJ109">
            <v>0.44299999999999995</v>
          </cell>
          <cell r="BL109">
            <v>566</v>
          </cell>
          <cell r="BM109">
            <v>588</v>
          </cell>
          <cell r="BN109">
            <v>604</v>
          </cell>
          <cell r="BO109">
            <v>631</v>
          </cell>
          <cell r="BP109">
            <v>452</v>
          </cell>
          <cell r="BQ109">
            <v>474</v>
          </cell>
          <cell r="BT109">
            <v>0.96299999999999997</v>
          </cell>
          <cell r="BU109">
            <v>0.95699999999999996</v>
          </cell>
          <cell r="BV109">
            <v>0.95399999999999996</v>
          </cell>
          <cell r="BX109">
            <v>587</v>
          </cell>
          <cell r="BY109">
            <v>636</v>
          </cell>
          <cell r="BZ109">
            <v>566</v>
          </cell>
          <cell r="CA109">
            <v>613</v>
          </cell>
          <cell r="CB109">
            <v>520</v>
          </cell>
          <cell r="CC109">
            <v>573</v>
          </cell>
          <cell r="CF109">
            <v>0.92300000000000004</v>
          </cell>
          <cell r="CG109">
            <v>0.92300000000000004</v>
          </cell>
          <cell r="CH109">
            <v>0.90800000000000003</v>
          </cell>
          <cell r="CJ109">
            <v>337</v>
          </cell>
          <cell r="CK109">
            <v>602</v>
          </cell>
          <cell r="CL109">
            <v>480</v>
          </cell>
          <cell r="CM109">
            <v>586</v>
          </cell>
          <cell r="CN109">
            <v>461</v>
          </cell>
          <cell r="CO109">
            <v>572</v>
          </cell>
          <cell r="CR109">
            <v>0.56000000000000005</v>
          </cell>
          <cell r="CS109">
            <v>0.81899999999999995</v>
          </cell>
          <cell r="CT109">
            <v>0.80600000000000005</v>
          </cell>
          <cell r="CV109" t="str">
            <v>DK</v>
          </cell>
          <cell r="CW109" t="str">
            <v>DK</v>
          </cell>
          <cell r="CX109" t="str">
            <v>DK</v>
          </cell>
          <cell r="CY109" t="str">
            <v>DK</v>
          </cell>
          <cell r="CZ109" t="str">
            <v>DK</v>
          </cell>
          <cell r="DA109" t="str">
            <v>DK</v>
          </cell>
          <cell r="DD109" t="str">
            <v>NA</v>
          </cell>
          <cell r="DE109" t="str">
            <v>NA</v>
          </cell>
          <cell r="DF109" t="str">
            <v>NA</v>
          </cell>
          <cell r="DH109" t="str">
            <v>Unable to report this figure for Q3 as the recording function to indicate on TPP when a practitioner has used the ASQ tool had not been in place for this period.</v>
          </cell>
        </row>
        <row r="110">
          <cell r="B110" t="str">
            <v>E10000027</v>
          </cell>
          <cell r="C110" t="str">
            <v>Alison Bell</v>
          </cell>
          <cell r="D110" t="str">
            <v>AZBell@somerset.gov.uk</v>
          </cell>
          <cell r="E110" t="str">
            <v>Consultant in Public Health</v>
          </cell>
          <cell r="F110" t="str">
            <v>Trudi Grant</v>
          </cell>
          <cell r="G110" t="str">
            <v>TGrant@somerset.gov.uk</v>
          </cell>
          <cell r="H110">
            <v>1010</v>
          </cell>
          <cell r="I110">
            <v>975</v>
          </cell>
          <cell r="J110">
            <v>916</v>
          </cell>
          <cell r="L110">
            <v>1330</v>
          </cell>
          <cell r="M110">
            <v>65</v>
          </cell>
          <cell r="N110">
            <v>1396</v>
          </cell>
          <cell r="O110">
            <v>1372</v>
          </cell>
          <cell r="P110">
            <v>38</v>
          </cell>
          <cell r="Q110">
            <v>1410</v>
          </cell>
          <cell r="R110">
            <v>1322</v>
          </cell>
          <cell r="S110">
            <v>62</v>
          </cell>
          <cell r="T110">
            <v>1385</v>
          </cell>
          <cell r="X110">
            <v>0.95299999999999996</v>
          </cell>
          <cell r="Y110">
            <v>4.7E-2</v>
          </cell>
          <cell r="Z110">
            <v>0.97299999999999998</v>
          </cell>
          <cell r="AA110">
            <v>2.7E-2</v>
          </cell>
          <cell r="AB110">
            <v>0.95499999999999996</v>
          </cell>
          <cell r="AC110">
            <v>4.4999999999999998E-2</v>
          </cell>
          <cell r="AF110">
            <v>1250</v>
          </cell>
          <cell r="AG110">
            <v>1392</v>
          </cell>
          <cell r="AH110">
            <v>1199</v>
          </cell>
          <cell r="AI110">
            <v>1408</v>
          </cell>
          <cell r="AJ110">
            <v>1318</v>
          </cell>
          <cell r="AK110">
            <v>1422</v>
          </cell>
          <cell r="AN110">
            <v>0.89800000000000002</v>
          </cell>
          <cell r="AO110">
            <v>0.85199999999999998</v>
          </cell>
          <cell r="AP110">
            <v>0.92700000000000005</v>
          </cell>
          <cell r="AR110">
            <v>555</v>
          </cell>
          <cell r="AS110">
            <v>137</v>
          </cell>
          <cell r="AT110">
            <v>656</v>
          </cell>
          <cell r="AU110">
            <v>1392</v>
          </cell>
          <cell r="AV110">
            <v>471</v>
          </cell>
          <cell r="AW110">
            <v>133</v>
          </cell>
          <cell r="AX110">
            <v>798</v>
          </cell>
          <cell r="AY110">
            <v>1408</v>
          </cell>
          <cell r="AZ110">
            <v>549</v>
          </cell>
          <cell r="BA110">
            <v>130</v>
          </cell>
          <cell r="BB110">
            <v>738</v>
          </cell>
          <cell r="BC110">
            <v>1422</v>
          </cell>
          <cell r="BH110">
            <v>0.49700000000000005</v>
          </cell>
          <cell r="BI110">
            <v>0.42899999999999999</v>
          </cell>
          <cell r="BJ110">
            <v>0.47700000000000004</v>
          </cell>
          <cell r="BL110">
            <v>1314</v>
          </cell>
          <cell r="BM110">
            <v>1474</v>
          </cell>
          <cell r="BN110">
            <v>1258</v>
          </cell>
          <cell r="BO110">
            <v>1481</v>
          </cell>
          <cell r="BP110">
            <v>1269</v>
          </cell>
          <cell r="BQ110">
            <v>1510</v>
          </cell>
          <cell r="BT110">
            <v>0.89100000000000001</v>
          </cell>
          <cell r="BU110">
            <v>0.84899999999999998</v>
          </cell>
          <cell r="BV110">
            <v>0.84</v>
          </cell>
          <cell r="BX110">
            <v>1064</v>
          </cell>
          <cell r="BY110">
            <v>1390</v>
          </cell>
          <cell r="BZ110">
            <v>1427</v>
          </cell>
          <cell r="CA110">
            <v>1504</v>
          </cell>
          <cell r="CB110">
            <v>1350</v>
          </cell>
          <cell r="CC110">
            <v>1638</v>
          </cell>
          <cell r="CF110">
            <v>0.76500000000000001</v>
          </cell>
          <cell r="CG110">
            <v>0.94899999999999995</v>
          </cell>
          <cell r="CH110">
            <v>0.82399999999999995</v>
          </cell>
          <cell r="CJ110">
            <v>1133</v>
          </cell>
          <cell r="CK110">
            <v>1430</v>
          </cell>
          <cell r="CL110">
            <v>1180</v>
          </cell>
          <cell r="CM110">
            <v>1494</v>
          </cell>
          <cell r="CN110">
            <v>894</v>
          </cell>
          <cell r="CO110">
            <v>1274</v>
          </cell>
          <cell r="CR110">
            <v>0.79200000000000004</v>
          </cell>
          <cell r="CS110">
            <v>0.79</v>
          </cell>
          <cell r="CT110">
            <v>0.70199999999999996</v>
          </cell>
          <cell r="CV110">
            <v>114</v>
          </cell>
          <cell r="CW110">
            <v>1133</v>
          </cell>
          <cell r="CX110">
            <v>1069</v>
          </cell>
          <cell r="CY110">
            <v>1076</v>
          </cell>
          <cell r="CZ110">
            <v>893</v>
          </cell>
          <cell r="DA110">
            <v>894</v>
          </cell>
          <cell r="DD110">
            <v>0.10100000000000001</v>
          </cell>
          <cell r="DE110">
            <v>0.99299999999999999</v>
          </cell>
          <cell r="DF110">
            <v>0.999</v>
          </cell>
          <cell r="DH110" t="str">
            <v>we have amended the Q2 data which was of poor quality, data cleansing has resulted in an improvement in performance data</v>
          </cell>
        </row>
        <row r="111">
          <cell r="B111" t="str">
            <v>E06000025</v>
          </cell>
          <cell r="C111" t="str">
            <v>Samuel Coleborn</v>
          </cell>
          <cell r="D111" t="str">
            <v>Samuel.coleborn@southglos.gov.uk</v>
          </cell>
          <cell r="E111" t="str">
            <v>Graduate Performance Assistant</v>
          </cell>
          <cell r="F111" t="str">
            <v>Mark Pietroni</v>
          </cell>
          <cell r="G111" t="str">
            <v>Mark.Pietroni@southglos.gov.uk</v>
          </cell>
          <cell r="H111">
            <v>88</v>
          </cell>
          <cell r="I111">
            <v>91</v>
          </cell>
          <cell r="J111">
            <v>89</v>
          </cell>
          <cell r="L111">
            <v>376</v>
          </cell>
          <cell r="M111">
            <v>364</v>
          </cell>
          <cell r="N111">
            <v>753</v>
          </cell>
          <cell r="O111">
            <v>429</v>
          </cell>
          <cell r="P111">
            <v>330</v>
          </cell>
          <cell r="Q111">
            <v>805</v>
          </cell>
          <cell r="R111">
            <v>475</v>
          </cell>
          <cell r="S111">
            <v>267</v>
          </cell>
          <cell r="T111">
            <v>826</v>
          </cell>
          <cell r="X111">
            <v>0.499</v>
          </cell>
          <cell r="Y111">
            <v>0.48299999999999998</v>
          </cell>
          <cell r="Z111">
            <v>0.53300000000000003</v>
          </cell>
          <cell r="AA111">
            <v>0.41</v>
          </cell>
          <cell r="AB111">
            <v>0.57499999999999996</v>
          </cell>
          <cell r="AC111">
            <v>0.32300000000000001</v>
          </cell>
          <cell r="AF111">
            <v>666</v>
          </cell>
          <cell r="AG111">
            <v>743</v>
          </cell>
          <cell r="AH111">
            <v>756</v>
          </cell>
          <cell r="AI111">
            <v>824</v>
          </cell>
          <cell r="AJ111">
            <v>711</v>
          </cell>
          <cell r="AK111">
            <v>818</v>
          </cell>
          <cell r="AN111">
            <v>0.89600000000000002</v>
          </cell>
          <cell r="AO111">
            <v>0.91700000000000004</v>
          </cell>
          <cell r="AP111">
            <v>0.86899999999999999</v>
          </cell>
          <cell r="AR111">
            <v>255</v>
          </cell>
          <cell r="AS111">
            <v>106</v>
          </cell>
          <cell r="AT111">
            <v>369</v>
          </cell>
          <cell r="AU111">
            <v>743</v>
          </cell>
          <cell r="AV111">
            <v>274</v>
          </cell>
          <cell r="AW111">
            <v>105</v>
          </cell>
          <cell r="AX111">
            <v>389</v>
          </cell>
          <cell r="AY111">
            <v>824</v>
          </cell>
          <cell r="AZ111">
            <v>303</v>
          </cell>
          <cell r="BA111">
            <v>89</v>
          </cell>
          <cell r="BB111">
            <v>382</v>
          </cell>
          <cell r="BC111">
            <v>818</v>
          </cell>
          <cell r="BH111">
            <v>0.48599999999999999</v>
          </cell>
          <cell r="BI111">
            <v>0.46</v>
          </cell>
          <cell r="BJ111">
            <v>0.47899999999999998</v>
          </cell>
          <cell r="BL111">
            <v>445</v>
          </cell>
          <cell r="BM111">
            <v>819</v>
          </cell>
          <cell r="BN111">
            <v>512</v>
          </cell>
          <cell r="BO111">
            <v>789</v>
          </cell>
          <cell r="BP111">
            <v>473</v>
          </cell>
          <cell r="BQ111">
            <v>792</v>
          </cell>
          <cell r="BT111">
            <v>0.54300000000000004</v>
          </cell>
          <cell r="BU111">
            <v>0.64900000000000002</v>
          </cell>
          <cell r="BV111">
            <v>0.59699999999999998</v>
          </cell>
          <cell r="BX111">
            <v>605</v>
          </cell>
          <cell r="BY111">
            <v>787</v>
          </cell>
          <cell r="BZ111">
            <v>699</v>
          </cell>
          <cell r="CA111">
            <v>829</v>
          </cell>
          <cell r="CB111">
            <v>696</v>
          </cell>
          <cell r="CC111">
            <v>805</v>
          </cell>
          <cell r="CF111">
            <v>0.76900000000000002</v>
          </cell>
          <cell r="CG111">
            <v>0.84299999999999997</v>
          </cell>
          <cell r="CH111">
            <v>0.86499999999999999</v>
          </cell>
          <cell r="CJ111">
            <v>189</v>
          </cell>
          <cell r="CK111">
            <v>847</v>
          </cell>
          <cell r="CL111">
            <v>238</v>
          </cell>
          <cell r="CM111">
            <v>785</v>
          </cell>
          <cell r="CN111">
            <v>355</v>
          </cell>
          <cell r="CO111">
            <v>784</v>
          </cell>
          <cell r="CR111">
            <v>0.223</v>
          </cell>
          <cell r="CS111">
            <v>0.30299999999999999</v>
          </cell>
          <cell r="CT111">
            <v>0.45300000000000001</v>
          </cell>
          <cell r="CV111">
            <v>187</v>
          </cell>
          <cell r="CW111">
            <v>202</v>
          </cell>
          <cell r="CX111">
            <v>237</v>
          </cell>
          <cell r="CY111">
            <v>240</v>
          </cell>
          <cell r="CZ111">
            <v>355</v>
          </cell>
          <cell r="DA111">
            <v>355</v>
          </cell>
          <cell r="DD111">
            <v>0.92600000000000005</v>
          </cell>
          <cell r="DE111">
            <v>0.98799999999999999</v>
          </cell>
          <cell r="DF111">
            <v>1</v>
          </cell>
          <cell r="DH111" t="str">
            <v>- Breast feeding coverage does not meet 95% coverage required for validation. South Gloucestershire PHWB use the Child Health System to report on this indicator. The DOB parameters used to identify 6-8 week cohort differ from those used historically in South Gloucestershire. As a result, the mop-up process used to ensure at least 95% coverage in South Gloucestershire, did not match the cohort that has been reported on in this submission.  - Similarly, the mop-up used in South Gloucestershire identified outstanding BF statuses to be uploaded to CHIS by GP registered population - a pending switch to focus on the resident breast feeding statuses will likely result in improved reported coverage for the Health Visitor specific cohorts.   - It has not been possible to obtain provider data at patient level so interrogation of provider figures by South Gloucestershire Public Health has been limited. However we hope to be able to do this in future quarters and may amend previous quarters should we find reasons to do so.</v>
          </cell>
        </row>
        <row r="112">
          <cell r="B112" t="str">
            <v>E08000023</v>
          </cell>
          <cell r="C112" t="str">
            <v>Paula Phillips</v>
          </cell>
          <cell r="D112" t="str">
            <v>paula.phillips@southtyneside.gov.uk</v>
          </cell>
          <cell r="E112" t="str">
            <v>Public Health Strategic Manager</v>
          </cell>
          <cell r="F112" t="str">
            <v>Amanda Healy</v>
          </cell>
          <cell r="G112" t="str">
            <v>amanda.healy@southtyneside.gov.uk</v>
          </cell>
          <cell r="H112">
            <v>294</v>
          </cell>
          <cell r="I112">
            <v>328</v>
          </cell>
          <cell r="J112">
            <v>364</v>
          </cell>
          <cell r="L112">
            <v>350</v>
          </cell>
          <cell r="M112">
            <v>21</v>
          </cell>
          <cell r="N112">
            <v>374</v>
          </cell>
          <cell r="O112">
            <v>397</v>
          </cell>
          <cell r="P112">
            <v>18</v>
          </cell>
          <cell r="Q112">
            <v>470</v>
          </cell>
          <cell r="R112">
            <v>402</v>
          </cell>
          <cell r="S112">
            <v>15</v>
          </cell>
          <cell r="T112">
            <v>424</v>
          </cell>
          <cell r="X112">
            <v>0.93600000000000005</v>
          </cell>
          <cell r="Y112">
            <v>5.6000000000000001E-2</v>
          </cell>
          <cell r="Z112">
            <v>0.84499999999999997</v>
          </cell>
          <cell r="AA112">
            <v>3.7999999999999999E-2</v>
          </cell>
          <cell r="AB112">
            <v>0.94799999999999995</v>
          </cell>
          <cell r="AC112">
            <v>3.5000000000000003E-2</v>
          </cell>
          <cell r="AF112">
            <v>341</v>
          </cell>
          <cell r="AG112">
            <v>363</v>
          </cell>
          <cell r="AH112">
            <v>404</v>
          </cell>
          <cell r="AI112">
            <v>411</v>
          </cell>
          <cell r="AJ112">
            <v>420</v>
          </cell>
          <cell r="AK112">
            <v>422</v>
          </cell>
          <cell r="AN112">
            <v>0.93899999999999995</v>
          </cell>
          <cell r="AO112">
            <v>0.98299999999999998</v>
          </cell>
          <cell r="AP112">
            <v>0.995</v>
          </cell>
          <cell r="AR112">
            <v>63</v>
          </cell>
          <cell r="AS112">
            <v>25</v>
          </cell>
          <cell r="AT112">
            <v>246</v>
          </cell>
          <cell r="AU112">
            <v>363</v>
          </cell>
          <cell r="AV112">
            <v>54</v>
          </cell>
          <cell r="AW112">
            <v>30</v>
          </cell>
          <cell r="AX112">
            <v>263</v>
          </cell>
          <cell r="AY112">
            <v>411</v>
          </cell>
          <cell r="AZ112">
            <v>58</v>
          </cell>
          <cell r="BA112">
            <v>30</v>
          </cell>
          <cell r="BB112">
            <v>286</v>
          </cell>
          <cell r="BC112">
            <v>422</v>
          </cell>
          <cell r="BH112">
            <v>0.24199999999999999</v>
          </cell>
          <cell r="BI112">
            <v>0.20399999999999999</v>
          </cell>
          <cell r="BJ112">
            <v>0.20899999999999999</v>
          </cell>
          <cell r="BL112">
            <v>346</v>
          </cell>
          <cell r="BM112">
            <v>392</v>
          </cell>
          <cell r="BN112">
            <v>345</v>
          </cell>
          <cell r="BO112">
            <v>374</v>
          </cell>
          <cell r="BP112">
            <v>414</v>
          </cell>
          <cell r="BQ112">
            <v>426</v>
          </cell>
          <cell r="BT112">
            <v>0.88300000000000001</v>
          </cell>
          <cell r="BU112">
            <v>0.92200000000000004</v>
          </cell>
          <cell r="BV112">
            <v>0.97199999999999998</v>
          </cell>
          <cell r="BX112">
            <v>389</v>
          </cell>
          <cell r="BY112">
            <v>399</v>
          </cell>
          <cell r="BZ112">
            <v>380</v>
          </cell>
          <cell r="CA112">
            <v>385</v>
          </cell>
          <cell r="CB112">
            <v>371</v>
          </cell>
          <cell r="CC112">
            <v>377</v>
          </cell>
          <cell r="CF112">
            <v>0.97499999999999998</v>
          </cell>
          <cell r="CG112">
            <v>0.98699999999999999</v>
          </cell>
          <cell r="CH112">
            <v>0.98399999999999999</v>
          </cell>
          <cell r="CJ112">
            <v>391</v>
          </cell>
          <cell r="CK112">
            <v>422</v>
          </cell>
          <cell r="CL112">
            <v>351</v>
          </cell>
          <cell r="CM112">
            <v>370</v>
          </cell>
          <cell r="CN112">
            <v>364</v>
          </cell>
          <cell r="CO112">
            <v>385</v>
          </cell>
          <cell r="CR112">
            <v>0.92700000000000005</v>
          </cell>
          <cell r="CS112">
            <v>0.94899999999999995</v>
          </cell>
          <cell r="CT112">
            <v>0.94499999999999995</v>
          </cell>
          <cell r="CV112">
            <v>391</v>
          </cell>
          <cell r="CW112">
            <v>422</v>
          </cell>
          <cell r="CX112">
            <v>351</v>
          </cell>
          <cell r="CY112">
            <v>370</v>
          </cell>
          <cell r="CZ112">
            <v>364</v>
          </cell>
          <cell r="DA112">
            <v>385</v>
          </cell>
          <cell r="DD112">
            <v>0.92700000000000005</v>
          </cell>
          <cell r="DE112">
            <v>0.94899999999999995</v>
          </cell>
          <cell r="DF112">
            <v>0.94499999999999995</v>
          </cell>
          <cell r="DH112" t="str">
            <v/>
          </cell>
        </row>
        <row r="113">
          <cell r="B113" t="str">
            <v>E06000045</v>
          </cell>
          <cell r="C113" t="str">
            <v>Philip Lovegrove</v>
          </cell>
          <cell r="D113" t="str">
            <v>phil.lovegrove@southamptoncityccg.nhs.uk</v>
          </cell>
          <cell r="E113" t="str">
            <v>Service Development Officer</v>
          </cell>
          <cell r="F113" t="str">
            <v>Andrew Mortimore</v>
          </cell>
          <cell r="G113" t="str">
            <v>andrew.mortimore@southampton.gov.uk</v>
          </cell>
          <cell r="H113">
            <v>268</v>
          </cell>
          <cell r="I113">
            <v>173</v>
          </cell>
          <cell r="J113">
            <v>243</v>
          </cell>
          <cell r="L113">
            <v>630</v>
          </cell>
          <cell r="M113">
            <v>114</v>
          </cell>
          <cell r="N113">
            <v>803</v>
          </cell>
          <cell r="O113">
            <v>717</v>
          </cell>
          <cell r="P113">
            <v>70</v>
          </cell>
          <cell r="Q113">
            <v>890</v>
          </cell>
          <cell r="R113">
            <v>711</v>
          </cell>
          <cell r="S113">
            <v>65</v>
          </cell>
          <cell r="T113">
            <v>821</v>
          </cell>
          <cell r="X113">
            <v>0.78500000000000003</v>
          </cell>
          <cell r="Y113">
            <v>0.14199999999999999</v>
          </cell>
          <cell r="Z113">
            <v>0.80600000000000005</v>
          </cell>
          <cell r="AA113">
            <v>7.9000000000000001E-2</v>
          </cell>
          <cell r="AB113">
            <v>0.86599999999999999</v>
          </cell>
          <cell r="AC113">
            <v>7.9000000000000001E-2</v>
          </cell>
          <cell r="AF113">
            <v>679</v>
          </cell>
          <cell r="AG113">
            <v>766</v>
          </cell>
          <cell r="AH113">
            <v>664</v>
          </cell>
          <cell r="AI113">
            <v>865</v>
          </cell>
          <cell r="AJ113">
            <v>683</v>
          </cell>
          <cell r="AK113">
            <v>836</v>
          </cell>
          <cell r="AN113">
            <v>0.88600000000000001</v>
          </cell>
          <cell r="AO113">
            <v>0.76800000000000002</v>
          </cell>
          <cell r="AP113">
            <v>0.81699999999999995</v>
          </cell>
          <cell r="AR113">
            <v>236</v>
          </cell>
          <cell r="AS113">
            <v>89</v>
          </cell>
          <cell r="AT113">
            <v>278</v>
          </cell>
          <cell r="AU113">
            <v>766</v>
          </cell>
          <cell r="AV113">
            <v>215</v>
          </cell>
          <cell r="AW113">
            <v>71</v>
          </cell>
          <cell r="AX113">
            <v>317</v>
          </cell>
          <cell r="AY113">
            <v>865</v>
          </cell>
          <cell r="AZ113">
            <v>232</v>
          </cell>
          <cell r="BA113">
            <v>84</v>
          </cell>
          <cell r="BB113">
            <v>367</v>
          </cell>
          <cell r="BC113">
            <v>836</v>
          </cell>
          <cell r="BH113">
            <v>0.42399999999999999</v>
          </cell>
          <cell r="BI113">
            <v>0.33100000000000002</v>
          </cell>
          <cell r="BJ113">
            <v>0.37799999999999995</v>
          </cell>
          <cell r="BL113">
            <v>467</v>
          </cell>
          <cell r="BM113">
            <v>792</v>
          </cell>
          <cell r="BN113">
            <v>519</v>
          </cell>
          <cell r="BO113">
            <v>868</v>
          </cell>
          <cell r="BP113">
            <v>551</v>
          </cell>
          <cell r="BQ113">
            <v>820</v>
          </cell>
          <cell r="BT113">
            <v>0.59</v>
          </cell>
          <cell r="BU113">
            <v>0.59799999999999998</v>
          </cell>
          <cell r="BV113">
            <v>0.67200000000000004</v>
          </cell>
          <cell r="BX113">
            <v>598</v>
          </cell>
          <cell r="BY113">
            <v>807</v>
          </cell>
          <cell r="BZ113">
            <v>591</v>
          </cell>
          <cell r="CA113">
            <v>856</v>
          </cell>
          <cell r="CB113">
            <v>682</v>
          </cell>
          <cell r="CC113">
            <v>858</v>
          </cell>
          <cell r="CF113">
            <v>0.74099999999999999</v>
          </cell>
          <cell r="CG113">
            <v>0.69</v>
          </cell>
          <cell r="CH113">
            <v>0.79500000000000004</v>
          </cell>
          <cell r="CJ113">
            <v>523</v>
          </cell>
          <cell r="CK113">
            <v>886</v>
          </cell>
          <cell r="CL113">
            <v>532</v>
          </cell>
          <cell r="CM113">
            <v>846</v>
          </cell>
          <cell r="CN113">
            <v>599</v>
          </cell>
          <cell r="CO113">
            <v>753</v>
          </cell>
          <cell r="CR113">
            <v>0.59</v>
          </cell>
          <cell r="CS113">
            <v>0.629</v>
          </cell>
          <cell r="CT113">
            <v>0.79500000000000004</v>
          </cell>
          <cell r="CV113">
            <v>523</v>
          </cell>
          <cell r="CW113">
            <v>524</v>
          </cell>
          <cell r="CX113">
            <v>532</v>
          </cell>
          <cell r="CY113">
            <v>532</v>
          </cell>
          <cell r="CZ113">
            <v>558</v>
          </cell>
          <cell r="DA113">
            <v>599</v>
          </cell>
          <cell r="DD113">
            <v>0.998</v>
          </cell>
          <cell r="DE113">
            <v>1</v>
          </cell>
          <cell r="DF113">
            <v>0.93200000000000005</v>
          </cell>
          <cell r="DH113" t="str">
            <v/>
          </cell>
        </row>
        <row r="114">
          <cell r="B114" t="str">
            <v>E06000033</v>
          </cell>
          <cell r="C114" t="str">
            <v>Andrea Atherton</v>
          </cell>
          <cell r="D114" t="str">
            <v>andreaatherton@southend.gov.uk</v>
          </cell>
          <cell r="E114" t="str">
            <v>Director of Public Health</v>
          </cell>
          <cell r="F114" t="str">
            <v>Andrea Atherton</v>
          </cell>
          <cell r="G114" t="str">
            <v>andreaatherton@southend.gov.uk</v>
          </cell>
          <cell r="H114">
            <v>53</v>
          </cell>
          <cell r="I114">
            <v>76</v>
          </cell>
          <cell r="J114">
            <v>96</v>
          </cell>
          <cell r="L114">
            <v>468</v>
          </cell>
          <cell r="M114">
            <v>22</v>
          </cell>
          <cell r="N114">
            <v>490</v>
          </cell>
          <cell r="O114">
            <v>441</v>
          </cell>
          <cell r="P114">
            <v>43</v>
          </cell>
          <cell r="Q114">
            <v>484</v>
          </cell>
          <cell r="R114">
            <v>514</v>
          </cell>
          <cell r="S114">
            <v>27</v>
          </cell>
          <cell r="T114">
            <v>541</v>
          </cell>
          <cell r="X114">
            <v>0.95499999999999996</v>
          </cell>
          <cell r="Y114">
            <v>4.4999999999999998E-2</v>
          </cell>
          <cell r="Z114">
            <v>0.91100000000000003</v>
          </cell>
          <cell r="AA114">
            <v>8.8999999999999996E-2</v>
          </cell>
          <cell r="AB114">
            <v>0.95</v>
          </cell>
          <cell r="AC114">
            <v>0.05</v>
          </cell>
          <cell r="AF114">
            <v>511</v>
          </cell>
          <cell r="AG114">
            <v>512</v>
          </cell>
          <cell r="AH114">
            <v>533</v>
          </cell>
          <cell r="AI114">
            <v>533</v>
          </cell>
          <cell r="AJ114">
            <v>549</v>
          </cell>
          <cell r="AK114">
            <v>552</v>
          </cell>
          <cell r="AN114">
            <v>0.998</v>
          </cell>
          <cell r="AO114">
            <v>1</v>
          </cell>
          <cell r="AP114">
            <v>0.995</v>
          </cell>
          <cell r="AR114">
            <v>172</v>
          </cell>
          <cell r="AS114">
            <v>60</v>
          </cell>
          <cell r="AT114">
            <v>279</v>
          </cell>
          <cell r="AU114">
            <v>512</v>
          </cell>
          <cell r="AV114">
            <v>176</v>
          </cell>
          <cell r="AW114">
            <v>58</v>
          </cell>
          <cell r="AX114">
            <v>299</v>
          </cell>
          <cell r="AY114">
            <v>533</v>
          </cell>
          <cell r="AZ114">
            <v>180</v>
          </cell>
          <cell r="BA114">
            <v>69</v>
          </cell>
          <cell r="BB114">
            <v>300</v>
          </cell>
          <cell r="BC114">
            <v>552</v>
          </cell>
          <cell r="BH114">
            <v>0.45299999999999996</v>
          </cell>
          <cell r="BI114">
            <v>0.439</v>
          </cell>
          <cell r="BJ114">
            <v>0.45100000000000001</v>
          </cell>
          <cell r="BL114">
            <v>398</v>
          </cell>
          <cell r="BM114">
            <v>518</v>
          </cell>
          <cell r="BN114">
            <v>485</v>
          </cell>
          <cell r="BO114">
            <v>549</v>
          </cell>
          <cell r="BP114">
            <v>458</v>
          </cell>
          <cell r="BQ114">
            <v>515</v>
          </cell>
          <cell r="BT114">
            <v>0.76800000000000002</v>
          </cell>
          <cell r="BU114">
            <v>0.88300000000000001</v>
          </cell>
          <cell r="BV114">
            <v>0.88900000000000001</v>
          </cell>
          <cell r="BX114">
            <v>470</v>
          </cell>
          <cell r="BY114">
            <v>517</v>
          </cell>
          <cell r="BZ114">
            <v>517</v>
          </cell>
          <cell r="CA114">
            <v>536</v>
          </cell>
          <cell r="CB114">
            <v>517</v>
          </cell>
          <cell r="CC114">
            <v>547</v>
          </cell>
          <cell r="CF114">
            <v>0.90900000000000003</v>
          </cell>
          <cell r="CG114">
            <v>0.96499999999999997</v>
          </cell>
          <cell r="CH114">
            <v>0.94499999999999995</v>
          </cell>
          <cell r="CJ114">
            <v>516</v>
          </cell>
          <cell r="CK114">
            <v>599</v>
          </cell>
          <cell r="CL114">
            <v>514</v>
          </cell>
          <cell r="CM114">
            <v>552</v>
          </cell>
          <cell r="CN114">
            <v>559</v>
          </cell>
          <cell r="CO114">
            <v>599</v>
          </cell>
          <cell r="CR114">
            <v>0.86099999999999999</v>
          </cell>
          <cell r="CS114">
            <v>0.93100000000000005</v>
          </cell>
          <cell r="CT114">
            <v>0.93300000000000005</v>
          </cell>
          <cell r="CV114">
            <v>601</v>
          </cell>
          <cell r="CW114">
            <v>635</v>
          </cell>
          <cell r="CX114">
            <v>706</v>
          </cell>
          <cell r="CY114">
            <v>773</v>
          </cell>
          <cell r="CZ114">
            <v>642</v>
          </cell>
          <cell r="DA114">
            <v>699</v>
          </cell>
          <cell r="DD114">
            <v>0.94599999999999995</v>
          </cell>
          <cell r="DE114">
            <v>0.91300000000000003</v>
          </cell>
          <cell r="DF114">
            <v>0.91800000000000004</v>
          </cell>
          <cell r="DH114" t="str">
            <v/>
          </cell>
        </row>
        <row r="115">
          <cell r="B115" t="str">
            <v>E09000028</v>
          </cell>
          <cell r="C115" t="str">
            <v>Layla Davidson</v>
          </cell>
          <cell r="D115" t="str">
            <v>Layla.Davidson@southwark.gov.uk</v>
          </cell>
          <cell r="E115" t="str">
            <v>Principal Strategy Officer</v>
          </cell>
          <cell r="F115" t="str">
            <v>Rory Patterson, Director of Children's Services</v>
          </cell>
          <cell r="G115" t="str">
            <v>Rory.Patterson@southwark.gov.uk</v>
          </cell>
          <cell r="H115">
            <v>892</v>
          </cell>
          <cell r="I115">
            <v>300</v>
          </cell>
          <cell r="J115" t="str">
            <v>DK</v>
          </cell>
          <cell r="L115">
            <v>778</v>
          </cell>
          <cell r="M115">
            <v>17</v>
          </cell>
          <cell r="N115">
            <v>796</v>
          </cell>
          <cell r="O115">
            <v>1027</v>
          </cell>
          <cell r="P115">
            <v>72</v>
          </cell>
          <cell r="Q115">
            <v>1238</v>
          </cell>
          <cell r="R115" t="str">
            <v>DK</v>
          </cell>
          <cell r="S115" t="str">
            <v>DK</v>
          </cell>
          <cell r="T115" t="str">
            <v>DK</v>
          </cell>
          <cell r="X115">
            <v>0.97699999999999998</v>
          </cell>
          <cell r="Y115">
            <v>2.1000000000000001E-2</v>
          </cell>
          <cell r="Z115">
            <v>0.83</v>
          </cell>
          <cell r="AA115">
            <v>5.8000000000000003E-2</v>
          </cell>
          <cell r="AB115" t="str">
            <v>NA</v>
          </cell>
          <cell r="AC115" t="str">
            <v>NA</v>
          </cell>
          <cell r="AF115">
            <v>962</v>
          </cell>
          <cell r="AG115">
            <v>981</v>
          </cell>
          <cell r="AH115">
            <v>716</v>
          </cell>
          <cell r="AI115">
            <v>1165</v>
          </cell>
          <cell r="AJ115" t="str">
            <v>DK</v>
          </cell>
          <cell r="AK115" t="str">
            <v>DK</v>
          </cell>
          <cell r="AN115">
            <v>0.98099999999999998</v>
          </cell>
          <cell r="AO115">
            <v>0.61499999999999999</v>
          </cell>
          <cell r="AP115" t="str">
            <v>NA</v>
          </cell>
          <cell r="AR115">
            <v>807</v>
          </cell>
          <cell r="AS115" t="str">
            <v>DK</v>
          </cell>
          <cell r="AT115">
            <v>174</v>
          </cell>
          <cell r="AU115">
            <v>981</v>
          </cell>
          <cell r="AV115">
            <v>850</v>
          </cell>
          <cell r="AW115" t="str">
            <v>DK</v>
          </cell>
          <cell r="AX115">
            <v>95</v>
          </cell>
          <cell r="AY115">
            <v>1165</v>
          </cell>
          <cell r="AZ115" t="str">
            <v>DK</v>
          </cell>
          <cell r="BA115" t="str">
            <v>DK</v>
          </cell>
          <cell r="BB115" t="str">
            <v>DK</v>
          </cell>
          <cell r="BC115" t="str">
            <v>DK</v>
          </cell>
          <cell r="BH115" t="str">
            <v>NaN</v>
          </cell>
          <cell r="BI115" t="str">
            <v>NaN</v>
          </cell>
          <cell r="BJ115" t="str">
            <v>NaN</v>
          </cell>
          <cell r="BL115">
            <v>797</v>
          </cell>
          <cell r="BM115">
            <v>957</v>
          </cell>
          <cell r="BN115">
            <v>950</v>
          </cell>
          <cell r="BO115">
            <v>1276</v>
          </cell>
          <cell r="BP115" t="str">
            <v>DK</v>
          </cell>
          <cell r="BQ115" t="str">
            <v>DK</v>
          </cell>
          <cell r="BT115">
            <v>0.83299999999999996</v>
          </cell>
          <cell r="BU115">
            <v>0.745</v>
          </cell>
          <cell r="BV115" t="str">
            <v>NA</v>
          </cell>
          <cell r="BX115">
            <v>810</v>
          </cell>
          <cell r="BY115">
            <v>925</v>
          </cell>
          <cell r="BZ115">
            <v>1043</v>
          </cell>
          <cell r="CA115">
            <v>1247</v>
          </cell>
          <cell r="CB115" t="str">
            <v>DK</v>
          </cell>
          <cell r="CC115" t="str">
            <v>DK</v>
          </cell>
          <cell r="CF115">
            <v>0.876</v>
          </cell>
          <cell r="CG115">
            <v>0.83599999999999997</v>
          </cell>
          <cell r="CH115" t="str">
            <v>NA</v>
          </cell>
          <cell r="CJ115">
            <v>758</v>
          </cell>
          <cell r="CK115">
            <v>891</v>
          </cell>
          <cell r="CL115">
            <v>912</v>
          </cell>
          <cell r="CM115">
            <v>1124</v>
          </cell>
          <cell r="CN115" t="str">
            <v>DK</v>
          </cell>
          <cell r="CO115" t="str">
            <v>DK</v>
          </cell>
          <cell r="CR115">
            <v>0.85099999999999998</v>
          </cell>
          <cell r="CS115">
            <v>0.81100000000000005</v>
          </cell>
          <cell r="CT115" t="str">
            <v>NA</v>
          </cell>
          <cell r="CV115" t="str">
            <v>DK</v>
          </cell>
          <cell r="CW115">
            <v>758</v>
          </cell>
          <cell r="CX115" t="str">
            <v>DK</v>
          </cell>
          <cell r="CY115">
            <v>912</v>
          </cell>
          <cell r="CZ115" t="str">
            <v>DK</v>
          </cell>
          <cell r="DA115" t="str">
            <v>DK</v>
          </cell>
          <cell r="DD115" t="str">
            <v>NA</v>
          </cell>
          <cell r="DE115" t="str">
            <v>NA</v>
          </cell>
          <cell r="DF115" t="str">
            <v>NA</v>
          </cell>
          <cell r="DH115" t="str">
            <v>The provider currently only has data for M7 &amp; M8 of Q3. We will submit full figures when M9 is available.  - unable to give breakdown of totally and partially breastfed - unable to give Total number of children due a 2-2.5year review by the end of the quarter for whom the ASQ3 is completed as part of their 2-2.5year review by the age of 2.5years</v>
          </cell>
        </row>
        <row r="116">
          <cell r="B116" t="str">
            <v>E08000013</v>
          </cell>
          <cell r="C116" t="str">
            <v>Julie Dunning</v>
          </cell>
          <cell r="D116" t="str">
            <v>juliedunning@sthelens.gov.uk</v>
          </cell>
          <cell r="E116" t="str">
            <v>Development and Commissioning Manager - Children's Public Health</v>
          </cell>
          <cell r="F116" t="str">
            <v>Liz Gaulton</v>
          </cell>
          <cell r="G116" t="str">
            <v>LizGaulton@Sthelens.gov.uk</v>
          </cell>
          <cell r="H116">
            <v>106</v>
          </cell>
          <cell r="I116">
            <v>114</v>
          </cell>
          <cell r="J116">
            <v>142</v>
          </cell>
          <cell r="L116">
            <v>456</v>
          </cell>
          <cell r="M116">
            <v>49</v>
          </cell>
          <cell r="N116">
            <v>506</v>
          </cell>
          <cell r="O116">
            <v>426</v>
          </cell>
          <cell r="P116">
            <v>13</v>
          </cell>
          <cell r="Q116">
            <v>447</v>
          </cell>
          <cell r="R116">
            <v>468</v>
          </cell>
          <cell r="S116">
            <v>39</v>
          </cell>
          <cell r="T116">
            <v>507</v>
          </cell>
          <cell r="X116">
            <v>0.90100000000000002</v>
          </cell>
          <cell r="Y116">
            <v>9.7000000000000003E-2</v>
          </cell>
          <cell r="Z116">
            <v>0.95299999999999996</v>
          </cell>
          <cell r="AA116">
            <v>2.9000000000000001E-2</v>
          </cell>
          <cell r="AB116">
            <v>0.92300000000000004</v>
          </cell>
          <cell r="AC116">
            <v>7.6999999999999999E-2</v>
          </cell>
          <cell r="AF116">
            <v>418</v>
          </cell>
          <cell r="AG116">
            <v>477</v>
          </cell>
          <cell r="AH116">
            <v>383</v>
          </cell>
          <cell r="AI116">
            <v>477</v>
          </cell>
          <cell r="AJ116">
            <v>434</v>
          </cell>
          <cell r="AK116">
            <v>524</v>
          </cell>
          <cell r="AN116">
            <v>0.876</v>
          </cell>
          <cell r="AO116">
            <v>0.80300000000000005</v>
          </cell>
          <cell r="AP116">
            <v>0.82799999999999996</v>
          </cell>
          <cell r="AR116">
            <v>79</v>
          </cell>
          <cell r="AS116">
            <v>20</v>
          </cell>
          <cell r="AT116">
            <v>352</v>
          </cell>
          <cell r="AU116">
            <v>477</v>
          </cell>
          <cell r="AV116">
            <v>79</v>
          </cell>
          <cell r="AW116">
            <v>24</v>
          </cell>
          <cell r="AX116">
            <v>346</v>
          </cell>
          <cell r="AY116">
            <v>477</v>
          </cell>
          <cell r="AZ116">
            <v>89</v>
          </cell>
          <cell r="BA116">
            <v>31</v>
          </cell>
          <cell r="BB116">
            <v>389</v>
          </cell>
          <cell r="BC116">
            <v>524</v>
          </cell>
          <cell r="BH116">
            <v>0.20800000000000002</v>
          </cell>
          <cell r="BI116">
            <v>0.21600000000000003</v>
          </cell>
          <cell r="BJ116">
            <v>0.22899999999999998</v>
          </cell>
          <cell r="BL116">
            <v>413</v>
          </cell>
          <cell r="BM116">
            <v>506</v>
          </cell>
          <cell r="BN116">
            <v>411</v>
          </cell>
          <cell r="BO116">
            <v>514</v>
          </cell>
          <cell r="BP116">
            <v>412</v>
          </cell>
          <cell r="BQ116">
            <v>491</v>
          </cell>
          <cell r="BT116">
            <v>0.81599999999999995</v>
          </cell>
          <cell r="BU116">
            <v>0.8</v>
          </cell>
          <cell r="BV116">
            <v>0.83899999999999997</v>
          </cell>
          <cell r="BX116">
            <v>398</v>
          </cell>
          <cell r="BY116">
            <v>439</v>
          </cell>
          <cell r="BZ116">
            <v>430</v>
          </cell>
          <cell r="CA116">
            <v>477</v>
          </cell>
          <cell r="CB116">
            <v>448</v>
          </cell>
          <cell r="CC116">
            <v>516</v>
          </cell>
          <cell r="CF116">
            <v>0.90700000000000003</v>
          </cell>
          <cell r="CG116">
            <v>0.90100000000000002</v>
          </cell>
          <cell r="CH116">
            <v>0.86799999999999999</v>
          </cell>
          <cell r="CJ116">
            <v>439</v>
          </cell>
          <cell r="CK116">
            <v>503</v>
          </cell>
          <cell r="CL116">
            <v>421</v>
          </cell>
          <cell r="CM116">
            <v>487</v>
          </cell>
          <cell r="CN116">
            <v>436</v>
          </cell>
          <cell r="CO116">
            <v>485</v>
          </cell>
          <cell r="CR116">
            <v>0.873</v>
          </cell>
          <cell r="CS116">
            <v>0.86399999999999999</v>
          </cell>
          <cell r="CT116">
            <v>0.89900000000000002</v>
          </cell>
          <cell r="CV116">
            <v>433</v>
          </cell>
          <cell r="CW116">
            <v>434</v>
          </cell>
          <cell r="CX116">
            <v>417</v>
          </cell>
          <cell r="CY116">
            <v>417</v>
          </cell>
          <cell r="CZ116">
            <v>436</v>
          </cell>
          <cell r="DA116">
            <v>437</v>
          </cell>
          <cell r="DD116">
            <v>0.998</v>
          </cell>
          <cell r="DE116">
            <v>1</v>
          </cell>
          <cell r="DF116">
            <v>0.998</v>
          </cell>
          <cell r="DH116" t="str">
            <v/>
          </cell>
        </row>
        <row r="117">
          <cell r="B117" t="str">
            <v>E10000028</v>
          </cell>
          <cell r="C117" t="str">
            <v>Julie Gardiner</v>
          </cell>
          <cell r="D117" t="str">
            <v>julie.gardiner@staffordshire.gov.uk</v>
          </cell>
          <cell r="E117" t="str">
            <v>Admin Officer</v>
          </cell>
          <cell r="F117" t="str">
            <v>Chris Weiner</v>
          </cell>
          <cell r="G117" t="str">
            <v>chris.weiner@staffordshire.gov.uk</v>
          </cell>
          <cell r="H117">
            <v>1088</v>
          </cell>
          <cell r="I117">
            <v>1022</v>
          </cell>
          <cell r="J117">
            <v>892</v>
          </cell>
          <cell r="L117">
            <v>2109</v>
          </cell>
          <cell r="M117">
            <v>87</v>
          </cell>
          <cell r="N117">
            <v>2203</v>
          </cell>
          <cell r="O117">
            <v>2049</v>
          </cell>
          <cell r="P117">
            <v>86</v>
          </cell>
          <cell r="Q117">
            <v>2194</v>
          </cell>
          <cell r="R117">
            <v>2018</v>
          </cell>
          <cell r="S117">
            <v>51</v>
          </cell>
          <cell r="T117">
            <v>2085</v>
          </cell>
          <cell r="X117">
            <v>0.95699999999999996</v>
          </cell>
          <cell r="Y117">
            <v>3.9E-2</v>
          </cell>
          <cell r="Z117">
            <v>0.93400000000000005</v>
          </cell>
          <cell r="AA117">
            <v>3.9E-2</v>
          </cell>
          <cell r="AB117">
            <v>0.96799999999999997</v>
          </cell>
          <cell r="AC117">
            <v>2.4E-2</v>
          </cell>
          <cell r="AF117">
            <v>1805</v>
          </cell>
          <cell r="AG117">
            <v>2172</v>
          </cell>
          <cell r="AH117">
            <v>1772</v>
          </cell>
          <cell r="AI117">
            <v>2216</v>
          </cell>
          <cell r="AJ117">
            <v>1598</v>
          </cell>
          <cell r="AK117">
            <v>2100</v>
          </cell>
          <cell r="AN117">
            <v>0.83099999999999996</v>
          </cell>
          <cell r="AO117">
            <v>0.8</v>
          </cell>
          <cell r="AP117">
            <v>0.76100000000000001</v>
          </cell>
          <cell r="AR117">
            <v>520</v>
          </cell>
          <cell r="AS117">
            <v>185</v>
          </cell>
          <cell r="AT117">
            <v>1100</v>
          </cell>
          <cell r="AU117">
            <v>2172</v>
          </cell>
          <cell r="AV117">
            <v>507</v>
          </cell>
          <cell r="AW117">
            <v>172</v>
          </cell>
          <cell r="AX117">
            <v>1093</v>
          </cell>
          <cell r="AY117">
            <v>2216</v>
          </cell>
          <cell r="AZ117">
            <v>442</v>
          </cell>
          <cell r="BA117">
            <v>140</v>
          </cell>
          <cell r="BB117">
            <v>981</v>
          </cell>
          <cell r="BC117">
            <v>2100</v>
          </cell>
          <cell r="BH117">
            <v>0.32500000000000001</v>
          </cell>
          <cell r="BI117">
            <v>0.30599999999999999</v>
          </cell>
          <cell r="BJ117">
            <v>0.27699999999999997</v>
          </cell>
          <cell r="BL117">
            <v>2003</v>
          </cell>
          <cell r="BM117">
            <v>2144</v>
          </cell>
          <cell r="BN117">
            <v>2006</v>
          </cell>
          <cell r="BO117">
            <v>2146</v>
          </cell>
          <cell r="BP117">
            <v>2086</v>
          </cell>
          <cell r="BQ117">
            <v>2220</v>
          </cell>
          <cell r="BT117">
            <v>0.93400000000000005</v>
          </cell>
          <cell r="BU117">
            <v>0.93500000000000005</v>
          </cell>
          <cell r="BV117">
            <v>0.94</v>
          </cell>
          <cell r="BX117">
            <v>2075</v>
          </cell>
          <cell r="BY117">
            <v>2148</v>
          </cell>
          <cell r="BZ117">
            <v>2120</v>
          </cell>
          <cell r="CA117">
            <v>2158</v>
          </cell>
          <cell r="CB117">
            <v>2132</v>
          </cell>
          <cell r="CC117">
            <v>2197</v>
          </cell>
          <cell r="CF117">
            <v>0.96599999999999997</v>
          </cell>
          <cell r="CG117">
            <v>0.98199999999999998</v>
          </cell>
          <cell r="CH117">
            <v>0.97</v>
          </cell>
          <cell r="CJ117">
            <v>2195</v>
          </cell>
          <cell r="CK117">
            <v>2401</v>
          </cell>
          <cell r="CL117">
            <v>2131</v>
          </cell>
          <cell r="CM117">
            <v>2333</v>
          </cell>
          <cell r="CN117">
            <v>1632</v>
          </cell>
          <cell r="CO117">
            <v>1777</v>
          </cell>
          <cell r="CR117">
            <v>0.91400000000000003</v>
          </cell>
          <cell r="CS117">
            <v>0.91300000000000003</v>
          </cell>
          <cell r="CT117">
            <v>0.91800000000000004</v>
          </cell>
          <cell r="CV117">
            <v>2195</v>
          </cell>
          <cell r="CW117">
            <v>2401</v>
          </cell>
          <cell r="CX117">
            <v>2131</v>
          </cell>
          <cell r="CY117">
            <v>2333</v>
          </cell>
          <cell r="CZ117">
            <v>1632</v>
          </cell>
          <cell r="DA117">
            <v>1777</v>
          </cell>
          <cell r="DD117">
            <v>0.91400000000000003</v>
          </cell>
          <cell r="DE117">
            <v>0.91300000000000003</v>
          </cell>
          <cell r="DF117">
            <v>0.91800000000000004</v>
          </cell>
          <cell r="DH117" t="str">
            <v/>
          </cell>
        </row>
        <row r="118">
          <cell r="B118" t="str">
            <v>E08000007</v>
          </cell>
          <cell r="C118" t="str">
            <v>Andrew Metcalfe</v>
          </cell>
          <cell r="D118" t="str">
            <v>andrew.metcalfe@stockport.gov.uk</v>
          </cell>
          <cell r="E118" t="str">
            <v>Public Health Analyst</v>
          </cell>
          <cell r="F118" t="str">
            <v>Dr Stephen J Watkins</v>
          </cell>
          <cell r="G118" t="str">
            <v>stephen.watkins@stockport.gov.uk</v>
          </cell>
          <cell r="H118">
            <v>119</v>
          </cell>
          <cell r="I118">
            <v>331</v>
          </cell>
          <cell r="J118">
            <v>390</v>
          </cell>
          <cell r="L118">
            <v>759</v>
          </cell>
          <cell r="M118">
            <v>49</v>
          </cell>
          <cell r="N118">
            <v>808</v>
          </cell>
          <cell r="O118">
            <v>703</v>
          </cell>
          <cell r="P118">
            <v>60</v>
          </cell>
          <cell r="Q118">
            <v>763</v>
          </cell>
          <cell r="R118">
            <v>774</v>
          </cell>
          <cell r="S118">
            <v>53</v>
          </cell>
          <cell r="T118">
            <v>827</v>
          </cell>
          <cell r="X118">
            <v>0.93899999999999995</v>
          </cell>
          <cell r="Y118">
            <v>6.0999999999999999E-2</v>
          </cell>
          <cell r="Z118">
            <v>0.92100000000000004</v>
          </cell>
          <cell r="AA118">
            <v>7.9000000000000001E-2</v>
          </cell>
          <cell r="AB118">
            <v>0.93600000000000005</v>
          </cell>
          <cell r="AC118">
            <v>6.4000000000000001E-2</v>
          </cell>
          <cell r="AF118">
            <v>669</v>
          </cell>
          <cell r="AG118">
            <v>795</v>
          </cell>
          <cell r="AH118">
            <v>768</v>
          </cell>
          <cell r="AI118">
            <v>881</v>
          </cell>
          <cell r="AJ118">
            <v>768</v>
          </cell>
          <cell r="AK118">
            <v>852</v>
          </cell>
          <cell r="AN118">
            <v>0.84199999999999997</v>
          </cell>
          <cell r="AO118">
            <v>0.872</v>
          </cell>
          <cell r="AP118">
            <v>0.90100000000000002</v>
          </cell>
          <cell r="AR118">
            <v>328</v>
          </cell>
          <cell r="AS118">
            <v>75</v>
          </cell>
          <cell r="AT118">
            <v>392</v>
          </cell>
          <cell r="AU118">
            <v>795</v>
          </cell>
          <cell r="AV118">
            <v>404</v>
          </cell>
          <cell r="AW118">
            <v>64</v>
          </cell>
          <cell r="AX118">
            <v>413</v>
          </cell>
          <cell r="AY118">
            <v>881</v>
          </cell>
          <cell r="AZ118">
            <v>354</v>
          </cell>
          <cell r="BA118">
            <v>80</v>
          </cell>
          <cell r="BB118">
            <v>418</v>
          </cell>
          <cell r="BC118">
            <v>852</v>
          </cell>
          <cell r="BH118">
            <v>0.50700000000000001</v>
          </cell>
          <cell r="BI118">
            <v>0.53100000000000003</v>
          </cell>
          <cell r="BJ118">
            <v>0.50900000000000001</v>
          </cell>
          <cell r="BL118">
            <v>650</v>
          </cell>
          <cell r="BM118">
            <v>851</v>
          </cell>
          <cell r="BN118">
            <v>685</v>
          </cell>
          <cell r="BO118">
            <v>824</v>
          </cell>
          <cell r="BP118">
            <v>634</v>
          </cell>
          <cell r="BQ118">
            <v>706</v>
          </cell>
          <cell r="BT118">
            <v>0.76400000000000001</v>
          </cell>
          <cell r="BU118">
            <v>0.83099999999999996</v>
          </cell>
          <cell r="BV118">
            <v>0.89800000000000002</v>
          </cell>
          <cell r="BX118">
            <v>841</v>
          </cell>
          <cell r="BY118">
            <v>859</v>
          </cell>
          <cell r="BZ118">
            <v>785</v>
          </cell>
          <cell r="CA118">
            <v>789</v>
          </cell>
          <cell r="CB118">
            <v>728</v>
          </cell>
          <cell r="CC118">
            <v>740</v>
          </cell>
          <cell r="CF118">
            <v>0.97899999999999998</v>
          </cell>
          <cell r="CG118">
            <v>0.995</v>
          </cell>
          <cell r="CH118">
            <v>0.98399999999999999</v>
          </cell>
          <cell r="CJ118">
            <v>910</v>
          </cell>
          <cell r="CK118">
            <v>1012</v>
          </cell>
          <cell r="CL118">
            <v>753</v>
          </cell>
          <cell r="CM118">
            <v>802</v>
          </cell>
          <cell r="CN118">
            <v>697</v>
          </cell>
          <cell r="CO118">
            <v>760</v>
          </cell>
          <cell r="CR118">
            <v>0.89900000000000002</v>
          </cell>
          <cell r="CS118">
            <v>0.93899999999999995</v>
          </cell>
          <cell r="CT118">
            <v>0.91700000000000004</v>
          </cell>
          <cell r="CV118">
            <v>64</v>
          </cell>
          <cell r="CW118">
            <v>66</v>
          </cell>
          <cell r="CX118">
            <v>64</v>
          </cell>
          <cell r="CY118">
            <v>66</v>
          </cell>
          <cell r="CZ118">
            <v>697</v>
          </cell>
          <cell r="DA118">
            <v>697</v>
          </cell>
          <cell r="DD118">
            <v>0.97</v>
          </cell>
          <cell r="DE118">
            <v>0.97</v>
          </cell>
          <cell r="DF118">
            <v>1</v>
          </cell>
          <cell r="DH118" t="str">
            <v/>
          </cell>
        </row>
        <row r="119">
          <cell r="B119" t="str">
            <v>E06000004</v>
          </cell>
          <cell r="C119" t="str">
            <v>Jane Smith</v>
          </cell>
          <cell r="D119" t="str">
            <v>jane.smith@stockton.gov.uk</v>
          </cell>
          <cell r="E119" t="str">
            <v>Early Intervention Manager</v>
          </cell>
          <cell r="F119" t="str">
            <v>Peter Kelly</v>
          </cell>
          <cell r="G119" t="str">
            <v>peter.kelly@stockton.gov.uk</v>
          </cell>
          <cell r="H119">
            <v>178</v>
          </cell>
          <cell r="I119">
            <v>165</v>
          </cell>
          <cell r="J119">
            <v>140</v>
          </cell>
          <cell r="L119">
            <v>448</v>
          </cell>
          <cell r="M119">
            <v>108</v>
          </cell>
          <cell r="N119">
            <v>596</v>
          </cell>
          <cell r="O119">
            <v>240</v>
          </cell>
          <cell r="P119">
            <v>17</v>
          </cell>
          <cell r="Q119">
            <v>268</v>
          </cell>
          <cell r="R119">
            <v>456</v>
          </cell>
          <cell r="S119">
            <v>102</v>
          </cell>
          <cell r="T119">
            <v>582</v>
          </cell>
          <cell r="X119">
            <v>0.752</v>
          </cell>
          <cell r="Y119">
            <v>0.18099999999999999</v>
          </cell>
          <cell r="Z119">
            <v>0.89600000000000002</v>
          </cell>
          <cell r="AA119">
            <v>6.3E-2</v>
          </cell>
          <cell r="AB119">
            <v>0.78400000000000003</v>
          </cell>
          <cell r="AC119">
            <v>0.17499999999999999</v>
          </cell>
          <cell r="AF119">
            <v>490</v>
          </cell>
          <cell r="AG119">
            <v>582</v>
          </cell>
          <cell r="AH119">
            <v>211</v>
          </cell>
          <cell r="AI119">
            <v>265</v>
          </cell>
          <cell r="AJ119">
            <v>489</v>
          </cell>
          <cell r="AK119">
            <v>592</v>
          </cell>
          <cell r="AN119">
            <v>0.84199999999999997</v>
          </cell>
          <cell r="AO119">
            <v>0.79600000000000004</v>
          </cell>
          <cell r="AP119">
            <v>0.82599999999999996</v>
          </cell>
          <cell r="AR119">
            <v>114</v>
          </cell>
          <cell r="AS119">
            <v>48</v>
          </cell>
          <cell r="AT119">
            <v>313</v>
          </cell>
          <cell r="AU119">
            <v>582</v>
          </cell>
          <cell r="AV119">
            <v>22</v>
          </cell>
          <cell r="AW119">
            <v>16</v>
          </cell>
          <cell r="AX119">
            <v>166</v>
          </cell>
          <cell r="AY119">
            <v>265</v>
          </cell>
          <cell r="AZ119">
            <v>115</v>
          </cell>
          <cell r="BA119">
            <v>36</v>
          </cell>
          <cell r="BB119">
            <v>315</v>
          </cell>
          <cell r="BC119">
            <v>592</v>
          </cell>
          <cell r="BH119">
            <v>0.27800000000000002</v>
          </cell>
          <cell r="BI119">
            <v>0.14300000000000002</v>
          </cell>
          <cell r="BJ119">
            <v>0.255</v>
          </cell>
          <cell r="BL119">
            <v>652</v>
          </cell>
          <cell r="BM119">
            <v>834</v>
          </cell>
          <cell r="BN119">
            <v>224</v>
          </cell>
          <cell r="BO119">
            <v>241</v>
          </cell>
          <cell r="BP119">
            <v>228</v>
          </cell>
          <cell r="BQ119">
            <v>253</v>
          </cell>
          <cell r="BT119">
            <v>0.78200000000000003</v>
          </cell>
          <cell r="BU119">
            <v>0.92900000000000005</v>
          </cell>
          <cell r="BV119">
            <v>0.90100000000000002</v>
          </cell>
          <cell r="BX119">
            <v>507</v>
          </cell>
          <cell r="BY119">
            <v>559</v>
          </cell>
          <cell r="BZ119">
            <v>234</v>
          </cell>
          <cell r="CA119">
            <v>256</v>
          </cell>
          <cell r="CB119">
            <v>234</v>
          </cell>
          <cell r="CC119">
            <v>241</v>
          </cell>
          <cell r="CF119">
            <v>0.90700000000000003</v>
          </cell>
          <cell r="CG119">
            <v>0.91400000000000003</v>
          </cell>
          <cell r="CH119">
            <v>0.97099999999999997</v>
          </cell>
          <cell r="CJ119">
            <v>467</v>
          </cell>
          <cell r="CK119">
            <v>593</v>
          </cell>
          <cell r="CL119">
            <v>197</v>
          </cell>
          <cell r="CM119">
            <v>225</v>
          </cell>
          <cell r="CN119">
            <v>492</v>
          </cell>
          <cell r="CO119">
            <v>605</v>
          </cell>
          <cell r="CR119">
            <v>0.78800000000000003</v>
          </cell>
          <cell r="CS119">
            <v>0.876</v>
          </cell>
          <cell r="CT119">
            <v>0.81299999999999994</v>
          </cell>
          <cell r="CV119">
            <v>3</v>
          </cell>
          <cell r="CW119">
            <v>593</v>
          </cell>
          <cell r="CX119">
            <v>7</v>
          </cell>
          <cell r="CY119">
            <v>225</v>
          </cell>
          <cell r="CZ119">
            <v>320</v>
          </cell>
          <cell r="DA119">
            <v>605</v>
          </cell>
          <cell r="DD119">
            <v>5.0000000000000001E-3</v>
          </cell>
          <cell r="DE119">
            <v>3.1E-2</v>
          </cell>
          <cell r="DF119">
            <v>0.52900000000000003</v>
          </cell>
          <cell r="DH119" t="str">
            <v/>
          </cell>
        </row>
        <row r="120">
          <cell r="B120" t="str">
            <v>E06000021</v>
          </cell>
          <cell r="C120" t="str">
            <v>Fiona Watson</v>
          </cell>
          <cell r="D120" t="str">
            <v>fiona.watson@stoke.gov.uk</v>
          </cell>
          <cell r="E120" t="str">
            <v>Locum Public Health Consultant</v>
          </cell>
          <cell r="F120" t="str">
            <v>Lesley Mountford</v>
          </cell>
          <cell r="G120" t="str">
            <v>lesley.mountford@stoke.gov.uk</v>
          </cell>
          <cell r="H120">
            <v>589</v>
          </cell>
          <cell r="I120">
            <v>551</v>
          </cell>
          <cell r="J120">
            <v>584</v>
          </cell>
          <cell r="L120">
            <v>695</v>
          </cell>
          <cell r="M120">
            <v>38</v>
          </cell>
          <cell r="N120">
            <v>774</v>
          </cell>
          <cell r="O120">
            <v>760</v>
          </cell>
          <cell r="P120">
            <v>35</v>
          </cell>
          <cell r="Q120">
            <v>820</v>
          </cell>
          <cell r="R120">
            <v>714</v>
          </cell>
          <cell r="S120">
            <v>46</v>
          </cell>
          <cell r="T120">
            <v>809</v>
          </cell>
          <cell r="X120">
            <v>0.89800000000000002</v>
          </cell>
          <cell r="Y120">
            <v>4.9000000000000002E-2</v>
          </cell>
          <cell r="Z120">
            <v>0.92700000000000005</v>
          </cell>
          <cell r="AA120">
            <v>4.2999999999999997E-2</v>
          </cell>
          <cell r="AB120">
            <v>0.88300000000000001</v>
          </cell>
          <cell r="AC120">
            <v>5.7000000000000002E-2</v>
          </cell>
          <cell r="AF120">
            <v>779</v>
          </cell>
          <cell r="AG120">
            <v>779</v>
          </cell>
          <cell r="AH120">
            <v>809</v>
          </cell>
          <cell r="AI120">
            <v>809</v>
          </cell>
          <cell r="AJ120">
            <v>856</v>
          </cell>
          <cell r="AK120">
            <v>856</v>
          </cell>
          <cell r="AN120">
            <v>1</v>
          </cell>
          <cell r="AO120">
            <v>1</v>
          </cell>
          <cell r="AP120">
            <v>1</v>
          </cell>
          <cell r="AR120">
            <v>178</v>
          </cell>
          <cell r="AS120">
            <v>78</v>
          </cell>
          <cell r="AT120">
            <v>523</v>
          </cell>
          <cell r="AU120">
            <v>779</v>
          </cell>
          <cell r="AV120">
            <v>174</v>
          </cell>
          <cell r="AW120">
            <v>76</v>
          </cell>
          <cell r="AX120">
            <v>559</v>
          </cell>
          <cell r="AY120">
            <v>809</v>
          </cell>
          <cell r="AZ120">
            <v>202</v>
          </cell>
          <cell r="BA120">
            <v>84</v>
          </cell>
          <cell r="BB120">
            <v>570</v>
          </cell>
          <cell r="BC120">
            <v>856</v>
          </cell>
          <cell r="BH120">
            <v>0.32899999999999996</v>
          </cell>
          <cell r="BI120">
            <v>0.309</v>
          </cell>
          <cell r="BJ120">
            <v>0.33399999999999996</v>
          </cell>
          <cell r="BL120">
            <v>807</v>
          </cell>
          <cell r="BM120">
            <v>836</v>
          </cell>
          <cell r="BN120">
            <v>836</v>
          </cell>
          <cell r="BO120">
            <v>851</v>
          </cell>
          <cell r="BP120">
            <v>819</v>
          </cell>
          <cell r="BQ120">
            <v>829</v>
          </cell>
          <cell r="BT120">
            <v>0.96499999999999997</v>
          </cell>
          <cell r="BU120">
            <v>0.98199999999999998</v>
          </cell>
          <cell r="BV120">
            <v>0.98799999999999999</v>
          </cell>
          <cell r="BX120">
            <v>825</v>
          </cell>
          <cell r="BY120">
            <v>836</v>
          </cell>
          <cell r="BZ120">
            <v>850</v>
          </cell>
          <cell r="CA120">
            <v>851</v>
          </cell>
          <cell r="CB120">
            <v>829</v>
          </cell>
          <cell r="CC120">
            <v>829</v>
          </cell>
          <cell r="CF120">
            <v>0.98699999999999999</v>
          </cell>
          <cell r="CG120">
            <v>0.999</v>
          </cell>
          <cell r="CH120">
            <v>1</v>
          </cell>
          <cell r="CJ120">
            <v>818</v>
          </cell>
          <cell r="CK120">
            <v>818</v>
          </cell>
          <cell r="CL120">
            <v>868</v>
          </cell>
          <cell r="CM120">
            <v>868</v>
          </cell>
          <cell r="CN120">
            <v>182</v>
          </cell>
          <cell r="CO120">
            <v>182</v>
          </cell>
          <cell r="CR120">
            <v>1</v>
          </cell>
          <cell r="CS120">
            <v>1</v>
          </cell>
          <cell r="CT120">
            <v>1</v>
          </cell>
          <cell r="CV120">
            <v>818</v>
          </cell>
          <cell r="CW120">
            <v>818</v>
          </cell>
          <cell r="CX120">
            <v>868</v>
          </cell>
          <cell r="CY120">
            <v>868</v>
          </cell>
          <cell r="CZ120">
            <v>182</v>
          </cell>
          <cell r="DA120">
            <v>182</v>
          </cell>
          <cell r="DD120">
            <v>1</v>
          </cell>
          <cell r="DE120">
            <v>1</v>
          </cell>
          <cell r="DF120">
            <v>1</v>
          </cell>
          <cell r="DH120" t="str">
            <v>For the question 'total number of children due a 6-8 weeks review by the end of the quarter, who received a 6-8 weeks review by the time they turned 8 weeks' - We are aware that there are still some reporting nuances to work through regarding Staffordshire County Council patients seen by Stoke-on-Trent Health Visitors (and vice versa), due to North Staffordshire (i.e. Stoke, Newcastle and Staffs Moorlands) traditionally being managed as a whole health economy. An additional issue relating to patients with a resident postcode but OOA Practice is also being reviewed in terms of the data reporting. We will continue to analyse both issues so that this is fully understood and reported for Q3 2015/16.</v>
          </cell>
        </row>
        <row r="121">
          <cell r="B121" t="str">
            <v>E10000029</v>
          </cell>
          <cell r="C121" t="str">
            <v>Michael Hattrell</v>
          </cell>
          <cell r="D121" t="str">
            <v>michael.hattrell@suffolk.gov.uk</v>
          </cell>
          <cell r="E121" t="str">
            <v>CYP Health Improvement Commissioner</v>
          </cell>
          <cell r="F121" t="str">
            <v>Tessa Lindfield</v>
          </cell>
          <cell r="G121" t="str">
            <v>tessa.lindfield@suffolk.gov.uk</v>
          </cell>
          <cell r="H121">
            <v>1128</v>
          </cell>
          <cell r="I121">
            <v>1196</v>
          </cell>
          <cell r="J121">
            <v>1136</v>
          </cell>
          <cell r="L121">
            <v>1881</v>
          </cell>
          <cell r="M121">
            <v>158</v>
          </cell>
          <cell r="N121">
            <v>2039</v>
          </cell>
          <cell r="O121">
            <v>1915</v>
          </cell>
          <cell r="P121">
            <v>188</v>
          </cell>
          <cell r="Q121">
            <v>2103</v>
          </cell>
          <cell r="R121">
            <v>1764</v>
          </cell>
          <cell r="S121">
            <v>170</v>
          </cell>
          <cell r="T121">
            <v>1934</v>
          </cell>
          <cell r="X121">
            <v>0.92300000000000004</v>
          </cell>
          <cell r="Y121">
            <v>7.6999999999999999E-2</v>
          </cell>
          <cell r="Z121">
            <v>0.91100000000000003</v>
          </cell>
          <cell r="AA121">
            <v>8.8999999999999996E-2</v>
          </cell>
          <cell r="AB121">
            <v>0.91200000000000003</v>
          </cell>
          <cell r="AC121">
            <v>8.7999999999999995E-2</v>
          </cell>
          <cell r="AF121">
            <v>1716</v>
          </cell>
          <cell r="AG121">
            <v>1828</v>
          </cell>
          <cell r="AH121">
            <v>1885</v>
          </cell>
          <cell r="AI121">
            <v>2001</v>
          </cell>
          <cell r="AJ121">
            <v>1909</v>
          </cell>
          <cell r="AK121">
            <v>2028</v>
          </cell>
          <cell r="AN121">
            <v>0.93899999999999995</v>
          </cell>
          <cell r="AO121">
            <v>0.94199999999999995</v>
          </cell>
          <cell r="AP121">
            <v>0.94099999999999995</v>
          </cell>
          <cell r="AR121">
            <v>653</v>
          </cell>
          <cell r="AS121">
            <v>212</v>
          </cell>
          <cell r="AT121">
            <v>963</v>
          </cell>
          <cell r="AU121">
            <v>1828</v>
          </cell>
          <cell r="AV121">
            <v>684</v>
          </cell>
          <cell r="AW121">
            <v>242</v>
          </cell>
          <cell r="AX121">
            <v>1073</v>
          </cell>
          <cell r="AY121">
            <v>2001</v>
          </cell>
          <cell r="AZ121">
            <v>735</v>
          </cell>
          <cell r="BA121">
            <v>227</v>
          </cell>
          <cell r="BB121">
            <v>1066</v>
          </cell>
          <cell r="BC121">
            <v>2028</v>
          </cell>
          <cell r="BH121">
            <v>0.47299999999999998</v>
          </cell>
          <cell r="BI121">
            <v>0.46299999999999997</v>
          </cell>
          <cell r="BJ121">
            <v>0.47399999999999998</v>
          </cell>
          <cell r="BL121">
            <v>1671</v>
          </cell>
          <cell r="BM121">
            <v>1960</v>
          </cell>
          <cell r="BN121">
            <v>1693</v>
          </cell>
          <cell r="BO121">
            <v>2025</v>
          </cell>
          <cell r="BP121">
            <v>1650</v>
          </cell>
          <cell r="BQ121">
            <v>1909</v>
          </cell>
          <cell r="BT121">
            <v>0.85299999999999998</v>
          </cell>
          <cell r="BU121">
            <v>0.83599999999999997</v>
          </cell>
          <cell r="BV121">
            <v>0.86399999999999999</v>
          </cell>
          <cell r="BX121">
            <v>1788</v>
          </cell>
          <cell r="BY121">
            <v>1922</v>
          </cell>
          <cell r="BZ121">
            <v>1818</v>
          </cell>
          <cell r="CA121">
            <v>1990</v>
          </cell>
          <cell r="CB121">
            <v>1843</v>
          </cell>
          <cell r="CC121">
            <v>1994</v>
          </cell>
          <cell r="CF121">
            <v>0.93</v>
          </cell>
          <cell r="CG121">
            <v>0.91400000000000003</v>
          </cell>
          <cell r="CH121">
            <v>0.92400000000000004</v>
          </cell>
          <cell r="CJ121">
            <v>1648</v>
          </cell>
          <cell r="CK121">
            <v>2045</v>
          </cell>
          <cell r="CL121">
            <v>1705</v>
          </cell>
          <cell r="CM121">
            <v>1969</v>
          </cell>
          <cell r="CN121">
            <v>1651</v>
          </cell>
          <cell r="CO121">
            <v>1840</v>
          </cell>
          <cell r="CR121">
            <v>0.80600000000000005</v>
          </cell>
          <cell r="CS121">
            <v>0.86599999999999999</v>
          </cell>
          <cell r="CT121">
            <v>0.89700000000000002</v>
          </cell>
          <cell r="CV121">
            <v>1551</v>
          </cell>
          <cell r="CW121">
            <v>1648</v>
          </cell>
          <cell r="CX121">
            <v>1601</v>
          </cell>
          <cell r="CY121">
            <v>1736</v>
          </cell>
          <cell r="CZ121">
            <v>1566</v>
          </cell>
          <cell r="DA121">
            <v>1664</v>
          </cell>
          <cell r="DD121">
            <v>0.94099999999999995</v>
          </cell>
          <cell r="DE121">
            <v>0.92200000000000004</v>
          </cell>
          <cell r="DF121">
            <v>0.94099999999999995</v>
          </cell>
          <cell r="DH121" t="str">
            <v/>
          </cell>
        </row>
        <row r="122">
          <cell r="B122" t="str">
            <v>E08000024</v>
          </cell>
          <cell r="C122" t="str">
            <v>Ben Seale</v>
          </cell>
          <cell r="D122" t="str">
            <v>ben.seale@sunderland.gov.uk</v>
          </cell>
          <cell r="E122" t="str">
            <v>Public Health Commissioning Lead</v>
          </cell>
          <cell r="F122" t="str">
            <v>Gillian Gibson</v>
          </cell>
          <cell r="G122" t="str">
            <v>gillian.gibson@sunderland.gov.uk</v>
          </cell>
          <cell r="H122">
            <v>518</v>
          </cell>
          <cell r="I122">
            <v>552</v>
          </cell>
          <cell r="J122">
            <v>517</v>
          </cell>
          <cell r="L122">
            <v>628</v>
          </cell>
          <cell r="M122">
            <v>71</v>
          </cell>
          <cell r="N122">
            <v>708</v>
          </cell>
          <cell r="O122">
            <v>666</v>
          </cell>
          <cell r="P122">
            <v>48</v>
          </cell>
          <cell r="Q122">
            <v>725</v>
          </cell>
          <cell r="R122">
            <v>605</v>
          </cell>
          <cell r="S122">
            <v>44</v>
          </cell>
          <cell r="T122">
            <v>663</v>
          </cell>
          <cell r="X122">
            <v>0.88700000000000001</v>
          </cell>
          <cell r="Y122">
            <v>0.1</v>
          </cell>
          <cell r="Z122">
            <v>0.91900000000000004</v>
          </cell>
          <cell r="AA122">
            <v>6.6000000000000003E-2</v>
          </cell>
          <cell r="AB122">
            <v>0.91300000000000003</v>
          </cell>
          <cell r="AC122">
            <v>6.6000000000000003E-2</v>
          </cell>
          <cell r="AF122">
            <v>612</v>
          </cell>
          <cell r="AG122">
            <v>689</v>
          </cell>
          <cell r="AH122">
            <v>725</v>
          </cell>
          <cell r="AI122">
            <v>734</v>
          </cell>
          <cell r="AJ122">
            <v>682</v>
          </cell>
          <cell r="AK122">
            <v>689</v>
          </cell>
          <cell r="AN122">
            <v>0.88800000000000001</v>
          </cell>
          <cell r="AO122">
            <v>0.98799999999999999</v>
          </cell>
          <cell r="AP122">
            <v>0.99</v>
          </cell>
          <cell r="AR122">
            <v>113</v>
          </cell>
          <cell r="AS122">
            <v>43</v>
          </cell>
          <cell r="AT122">
            <v>411</v>
          </cell>
          <cell r="AU122">
            <v>689</v>
          </cell>
          <cell r="AV122">
            <v>152</v>
          </cell>
          <cell r="AW122">
            <v>43</v>
          </cell>
          <cell r="AX122">
            <v>502</v>
          </cell>
          <cell r="AY122">
            <v>734</v>
          </cell>
          <cell r="AZ122">
            <v>115</v>
          </cell>
          <cell r="BA122">
            <v>29</v>
          </cell>
          <cell r="BB122">
            <v>442</v>
          </cell>
          <cell r="BC122">
            <v>689</v>
          </cell>
          <cell r="BH122">
            <v>0.22600000000000001</v>
          </cell>
          <cell r="BI122">
            <v>0.26600000000000001</v>
          </cell>
          <cell r="BJ122">
            <v>0.20899999999999999</v>
          </cell>
          <cell r="BL122">
            <v>545</v>
          </cell>
          <cell r="BM122">
            <v>680</v>
          </cell>
          <cell r="BN122">
            <v>624</v>
          </cell>
          <cell r="BO122">
            <v>707</v>
          </cell>
          <cell r="BP122">
            <v>645</v>
          </cell>
          <cell r="BQ122">
            <v>697</v>
          </cell>
          <cell r="BT122">
            <v>0.80100000000000005</v>
          </cell>
          <cell r="BU122">
            <v>0.88300000000000001</v>
          </cell>
          <cell r="BV122">
            <v>0.92500000000000004</v>
          </cell>
          <cell r="BX122">
            <v>714</v>
          </cell>
          <cell r="BY122">
            <v>733</v>
          </cell>
          <cell r="BZ122">
            <v>662</v>
          </cell>
          <cell r="CA122">
            <v>677</v>
          </cell>
          <cell r="CB122">
            <v>700</v>
          </cell>
          <cell r="CC122">
            <v>708</v>
          </cell>
          <cell r="CF122">
            <v>0.97399999999999998</v>
          </cell>
          <cell r="CG122">
            <v>0.97799999999999998</v>
          </cell>
          <cell r="CH122">
            <v>0.98899999999999999</v>
          </cell>
          <cell r="CJ122">
            <v>677</v>
          </cell>
          <cell r="CK122">
            <v>752</v>
          </cell>
          <cell r="CL122">
            <v>608</v>
          </cell>
          <cell r="CM122">
            <v>649</v>
          </cell>
          <cell r="CN122">
            <v>596</v>
          </cell>
          <cell r="CO122">
            <v>643</v>
          </cell>
          <cell r="CR122">
            <v>0.9</v>
          </cell>
          <cell r="CS122">
            <v>0.93700000000000006</v>
          </cell>
          <cell r="CT122">
            <v>0.92700000000000005</v>
          </cell>
          <cell r="CV122">
            <v>677</v>
          </cell>
          <cell r="CW122">
            <v>752</v>
          </cell>
          <cell r="CX122">
            <v>608</v>
          </cell>
          <cell r="CY122">
            <v>649</v>
          </cell>
          <cell r="CZ122">
            <v>596</v>
          </cell>
          <cell r="DA122">
            <v>643</v>
          </cell>
          <cell r="DD122">
            <v>0.9</v>
          </cell>
          <cell r="DE122">
            <v>0.93700000000000006</v>
          </cell>
          <cell r="DF122">
            <v>0.92700000000000005</v>
          </cell>
          <cell r="DH122" t="str">
            <v/>
          </cell>
        </row>
        <row r="123">
          <cell r="B123" t="str">
            <v>E10000030</v>
          </cell>
          <cell r="C123" t="str">
            <v>Jon Walker</v>
          </cell>
          <cell r="D123" t="str">
            <v>jon.walker@surreycc.gov.uk</v>
          </cell>
          <cell r="E123" t="str">
            <v>Public health analyst</v>
          </cell>
          <cell r="F123" t="str">
            <v>Helen Atkinson</v>
          </cell>
          <cell r="G123" t="str">
            <v>helen.atkinson@surreycc.gov.uk</v>
          </cell>
          <cell r="H123">
            <v>861</v>
          </cell>
          <cell r="I123">
            <v>1377</v>
          </cell>
          <cell r="J123">
            <v>1352</v>
          </cell>
          <cell r="L123">
            <v>2682</v>
          </cell>
          <cell r="M123">
            <v>491</v>
          </cell>
          <cell r="N123">
            <v>3498</v>
          </cell>
          <cell r="O123">
            <v>2856</v>
          </cell>
          <cell r="P123">
            <v>453</v>
          </cell>
          <cell r="Q123">
            <v>3496</v>
          </cell>
          <cell r="R123">
            <v>2962</v>
          </cell>
          <cell r="S123">
            <v>488</v>
          </cell>
          <cell r="T123">
            <v>3622</v>
          </cell>
          <cell r="X123">
            <v>0.76700000000000002</v>
          </cell>
          <cell r="Y123">
            <v>0.14000000000000001</v>
          </cell>
          <cell r="Z123">
            <v>0.81699999999999995</v>
          </cell>
          <cell r="AA123">
            <v>0.13</v>
          </cell>
          <cell r="AB123">
            <v>0.81799999999999995</v>
          </cell>
          <cell r="AC123">
            <v>0.13500000000000001</v>
          </cell>
          <cell r="AF123">
            <v>2640</v>
          </cell>
          <cell r="AG123">
            <v>3592</v>
          </cell>
          <cell r="AH123">
            <v>2766</v>
          </cell>
          <cell r="AI123">
            <v>3794</v>
          </cell>
          <cell r="AJ123">
            <v>3127</v>
          </cell>
          <cell r="AK123">
            <v>3673</v>
          </cell>
          <cell r="AN123">
            <v>0.73499999999999999</v>
          </cell>
          <cell r="AO123">
            <v>0.72899999999999998</v>
          </cell>
          <cell r="AP123">
            <v>0.85099999999999998</v>
          </cell>
          <cell r="AR123" t="str">
            <v>DK</v>
          </cell>
          <cell r="AS123" t="str">
            <v>DK</v>
          </cell>
          <cell r="AT123" t="str">
            <v>DK</v>
          </cell>
          <cell r="AU123">
            <v>3592</v>
          </cell>
          <cell r="AV123">
            <v>1419</v>
          </cell>
          <cell r="AW123">
            <v>729</v>
          </cell>
          <cell r="AX123">
            <v>985</v>
          </cell>
          <cell r="AY123">
            <v>3794</v>
          </cell>
          <cell r="AZ123">
            <v>1580</v>
          </cell>
          <cell r="BA123">
            <v>512</v>
          </cell>
          <cell r="BB123">
            <v>1295</v>
          </cell>
          <cell r="BC123">
            <v>3673</v>
          </cell>
          <cell r="BH123" t="str">
            <v>NaN</v>
          </cell>
          <cell r="BI123">
            <v>0.56600000000000006</v>
          </cell>
          <cell r="BJ123">
            <v>0.56999999999999995</v>
          </cell>
          <cell r="BL123">
            <v>1705</v>
          </cell>
          <cell r="BM123">
            <v>3770</v>
          </cell>
          <cell r="BN123">
            <v>2113</v>
          </cell>
          <cell r="BO123">
            <v>3951</v>
          </cell>
          <cell r="BP123">
            <v>1921</v>
          </cell>
          <cell r="BQ123">
            <v>3757</v>
          </cell>
          <cell r="BT123">
            <v>0.45200000000000001</v>
          </cell>
          <cell r="BU123">
            <v>0.53500000000000003</v>
          </cell>
          <cell r="BV123">
            <v>0.51100000000000001</v>
          </cell>
          <cell r="BX123">
            <v>1562</v>
          </cell>
          <cell r="BY123">
            <v>3674</v>
          </cell>
          <cell r="BZ123">
            <v>1930</v>
          </cell>
          <cell r="CA123">
            <v>3812</v>
          </cell>
          <cell r="CB123">
            <v>2249</v>
          </cell>
          <cell r="CC123">
            <v>3979</v>
          </cell>
          <cell r="CF123">
            <v>0.42499999999999999</v>
          </cell>
          <cell r="CG123">
            <v>0.50600000000000001</v>
          </cell>
          <cell r="CH123">
            <v>0.56499999999999995</v>
          </cell>
          <cell r="CJ123">
            <v>1723</v>
          </cell>
          <cell r="CK123">
            <v>3949</v>
          </cell>
          <cell r="CL123">
            <v>1766</v>
          </cell>
          <cell r="CM123">
            <v>4023</v>
          </cell>
          <cell r="CN123">
            <v>2203</v>
          </cell>
          <cell r="CO123">
            <v>4145</v>
          </cell>
          <cell r="CR123">
            <v>0.436</v>
          </cell>
          <cell r="CS123">
            <v>0.439</v>
          </cell>
          <cell r="CT123">
            <v>0.53100000000000003</v>
          </cell>
          <cell r="CV123">
            <v>97</v>
          </cell>
          <cell r="CW123">
            <v>1723</v>
          </cell>
          <cell r="CX123">
            <v>381</v>
          </cell>
          <cell r="CY123">
            <v>1766</v>
          </cell>
          <cell r="CZ123">
            <v>1536</v>
          </cell>
          <cell r="DA123">
            <v>2203</v>
          </cell>
          <cell r="DD123">
            <v>5.6000000000000001E-2</v>
          </cell>
          <cell r="DE123">
            <v>0.216</v>
          </cell>
          <cell r="DF123">
            <v>0.69699999999999995</v>
          </cell>
          <cell r="DH123" t="str">
            <v/>
          </cell>
        </row>
        <row r="124">
          <cell r="B124" t="str">
            <v>E09000029</v>
          </cell>
          <cell r="C124" t="str">
            <v>Sylvia Godden</v>
          </cell>
          <cell r="D124" t="str">
            <v>sylvia.godden@sutton.gov.uk</v>
          </cell>
          <cell r="E124" t="str">
            <v>Principal Public Health Intelligence Specialist</v>
          </cell>
          <cell r="F124" t="str">
            <v>Dr. Nicola Lang</v>
          </cell>
          <cell r="G124" t="str">
            <v>nicola.lang@sutton.gov.uk</v>
          </cell>
          <cell r="H124">
            <v>73</v>
          </cell>
          <cell r="I124">
            <v>77</v>
          </cell>
          <cell r="J124">
            <v>76</v>
          </cell>
          <cell r="L124">
            <v>587</v>
          </cell>
          <cell r="M124">
            <v>91</v>
          </cell>
          <cell r="N124">
            <v>684</v>
          </cell>
          <cell r="O124">
            <v>637</v>
          </cell>
          <cell r="P124">
            <v>72</v>
          </cell>
          <cell r="Q124">
            <v>721</v>
          </cell>
          <cell r="R124">
            <v>639</v>
          </cell>
          <cell r="S124">
            <v>65</v>
          </cell>
          <cell r="T124">
            <v>714</v>
          </cell>
          <cell r="X124">
            <v>0.85799999999999998</v>
          </cell>
          <cell r="Y124">
            <v>0.13300000000000001</v>
          </cell>
          <cell r="Z124">
            <v>0.88300000000000001</v>
          </cell>
          <cell r="AA124">
            <v>0.1</v>
          </cell>
          <cell r="AB124">
            <v>0.89500000000000002</v>
          </cell>
          <cell r="AC124">
            <v>9.0999999999999998E-2</v>
          </cell>
          <cell r="AF124">
            <v>488</v>
          </cell>
          <cell r="AG124">
            <v>697</v>
          </cell>
          <cell r="AH124">
            <v>494</v>
          </cell>
          <cell r="AI124">
            <v>725</v>
          </cell>
          <cell r="AJ124">
            <v>553</v>
          </cell>
          <cell r="AK124">
            <v>707</v>
          </cell>
          <cell r="AN124">
            <v>0.7</v>
          </cell>
          <cell r="AO124">
            <v>0.68100000000000005</v>
          </cell>
          <cell r="AP124">
            <v>0.78200000000000003</v>
          </cell>
          <cell r="AR124">
            <v>288</v>
          </cell>
          <cell r="AS124">
            <v>109</v>
          </cell>
          <cell r="AT124">
            <v>287</v>
          </cell>
          <cell r="AU124">
            <v>697</v>
          </cell>
          <cell r="AV124">
            <v>296</v>
          </cell>
          <cell r="AW124">
            <v>121</v>
          </cell>
          <cell r="AX124">
            <v>277</v>
          </cell>
          <cell r="AY124">
            <v>725</v>
          </cell>
          <cell r="AZ124">
            <v>290</v>
          </cell>
          <cell r="BA124">
            <v>131</v>
          </cell>
          <cell r="BB124">
            <v>262</v>
          </cell>
          <cell r="BC124">
            <v>707</v>
          </cell>
          <cell r="BH124">
            <v>0.56999999999999995</v>
          </cell>
          <cell r="BI124">
            <v>0.57499999999999996</v>
          </cell>
          <cell r="BJ124">
            <v>0.59499999999999997</v>
          </cell>
          <cell r="BL124">
            <v>462</v>
          </cell>
          <cell r="BM124">
            <v>642</v>
          </cell>
          <cell r="BN124">
            <v>598</v>
          </cell>
          <cell r="BO124">
            <v>768</v>
          </cell>
          <cell r="BP124">
            <v>609</v>
          </cell>
          <cell r="BQ124">
            <v>716</v>
          </cell>
          <cell r="BT124">
            <v>0.72</v>
          </cell>
          <cell r="BU124">
            <v>0.77900000000000003</v>
          </cell>
          <cell r="BV124">
            <v>0.85099999999999998</v>
          </cell>
          <cell r="BX124">
            <v>491</v>
          </cell>
          <cell r="BY124">
            <v>768</v>
          </cell>
          <cell r="BZ124">
            <v>474</v>
          </cell>
          <cell r="CA124">
            <v>655</v>
          </cell>
          <cell r="CB124">
            <v>612</v>
          </cell>
          <cell r="CC124">
            <v>762</v>
          </cell>
          <cell r="CF124">
            <v>0.63900000000000001</v>
          </cell>
          <cell r="CG124">
            <v>0.72399999999999998</v>
          </cell>
          <cell r="CH124">
            <v>0.80300000000000005</v>
          </cell>
          <cell r="CJ124">
            <v>438</v>
          </cell>
          <cell r="CK124">
            <v>737</v>
          </cell>
          <cell r="CL124">
            <v>413</v>
          </cell>
          <cell r="CM124">
            <v>671</v>
          </cell>
          <cell r="CN124">
            <v>512</v>
          </cell>
          <cell r="CO124">
            <v>699</v>
          </cell>
          <cell r="CR124">
            <v>0.59399999999999997</v>
          </cell>
          <cell r="CS124">
            <v>0.61499999999999999</v>
          </cell>
          <cell r="CT124">
            <v>0.73199999999999998</v>
          </cell>
          <cell r="CV124" t="str">
            <v>DK</v>
          </cell>
          <cell r="CW124" t="str">
            <v>DK</v>
          </cell>
          <cell r="CX124" t="str">
            <v>DK</v>
          </cell>
          <cell r="CY124" t="str">
            <v>DK</v>
          </cell>
          <cell r="CZ124" t="str">
            <v>DK</v>
          </cell>
          <cell r="DA124" t="str">
            <v>DK</v>
          </cell>
          <cell r="DD124" t="str">
            <v>NA</v>
          </cell>
          <cell r="DE124" t="str">
            <v>NA</v>
          </cell>
          <cell r="DF124" t="str">
            <v>NA</v>
          </cell>
          <cell r="DH124" t="str">
            <v/>
          </cell>
        </row>
        <row r="125">
          <cell r="B125" t="str">
            <v>E06000030</v>
          </cell>
          <cell r="C125" t="str">
            <v>Ian Smart</v>
          </cell>
          <cell r="D125" t="str">
            <v>ismart@swindon.gov.uk</v>
          </cell>
          <cell r="E125" t="str">
            <v/>
          </cell>
          <cell r="F125" t="str">
            <v>Cherry Jones - DPH</v>
          </cell>
          <cell r="G125" t="str">
            <v>CherryJones@swindon.gov.uk</v>
          </cell>
          <cell r="H125">
            <v>63</v>
          </cell>
          <cell r="I125">
            <v>71</v>
          </cell>
          <cell r="J125">
            <v>282</v>
          </cell>
          <cell r="L125">
            <v>518</v>
          </cell>
          <cell r="M125">
            <v>178</v>
          </cell>
          <cell r="N125">
            <v>705</v>
          </cell>
          <cell r="O125">
            <v>555</v>
          </cell>
          <cell r="P125">
            <v>167</v>
          </cell>
          <cell r="Q125">
            <v>732</v>
          </cell>
          <cell r="R125">
            <v>555</v>
          </cell>
          <cell r="S125">
            <v>171</v>
          </cell>
          <cell r="T125">
            <v>745</v>
          </cell>
          <cell r="X125">
            <v>0.73499999999999999</v>
          </cell>
          <cell r="Y125">
            <v>0.252</v>
          </cell>
          <cell r="Z125">
            <v>0.75800000000000001</v>
          </cell>
          <cell r="AA125">
            <v>0.22800000000000001</v>
          </cell>
          <cell r="AB125">
            <v>0.745</v>
          </cell>
          <cell r="AC125">
            <v>0.23</v>
          </cell>
          <cell r="AF125">
            <v>603</v>
          </cell>
          <cell r="AG125">
            <v>714</v>
          </cell>
          <cell r="AH125">
            <v>577</v>
          </cell>
          <cell r="AI125">
            <v>706</v>
          </cell>
          <cell r="AJ125">
            <v>630</v>
          </cell>
          <cell r="AK125">
            <v>768</v>
          </cell>
          <cell r="AN125">
            <v>0.84499999999999997</v>
          </cell>
          <cell r="AO125">
            <v>0.81699999999999995</v>
          </cell>
          <cell r="AP125">
            <v>0.82</v>
          </cell>
          <cell r="AR125">
            <v>247</v>
          </cell>
          <cell r="AS125">
            <v>115</v>
          </cell>
          <cell r="AT125">
            <v>329</v>
          </cell>
          <cell r="AU125">
            <v>714</v>
          </cell>
          <cell r="AV125">
            <v>234</v>
          </cell>
          <cell r="AW125">
            <v>79</v>
          </cell>
          <cell r="AX125">
            <v>361</v>
          </cell>
          <cell r="AY125">
            <v>706</v>
          </cell>
          <cell r="AZ125">
            <v>264</v>
          </cell>
          <cell r="BA125">
            <v>117</v>
          </cell>
          <cell r="BB125">
            <v>344</v>
          </cell>
          <cell r="BC125">
            <v>768</v>
          </cell>
          <cell r="BH125">
            <v>0.50700000000000001</v>
          </cell>
          <cell r="BI125">
            <v>0.44299999999999995</v>
          </cell>
          <cell r="BJ125">
            <v>0.496</v>
          </cell>
          <cell r="BL125">
            <v>585</v>
          </cell>
          <cell r="BM125">
            <v>773</v>
          </cell>
          <cell r="BN125">
            <v>584</v>
          </cell>
          <cell r="BO125">
            <v>761</v>
          </cell>
          <cell r="BP125">
            <v>563</v>
          </cell>
          <cell r="BQ125">
            <v>734</v>
          </cell>
          <cell r="BT125">
            <v>0.75700000000000001</v>
          </cell>
          <cell r="BU125">
            <v>0.76700000000000002</v>
          </cell>
          <cell r="BV125">
            <v>0.76700000000000002</v>
          </cell>
          <cell r="BX125">
            <v>585</v>
          </cell>
          <cell r="BY125">
            <v>744</v>
          </cell>
          <cell r="BZ125">
            <v>639</v>
          </cell>
          <cell r="CA125">
            <v>795</v>
          </cell>
          <cell r="CB125">
            <v>609</v>
          </cell>
          <cell r="CC125">
            <v>765</v>
          </cell>
          <cell r="CF125">
            <v>0.78600000000000003</v>
          </cell>
          <cell r="CG125">
            <v>0.80400000000000005</v>
          </cell>
          <cell r="CH125">
            <v>0.79600000000000004</v>
          </cell>
          <cell r="CJ125">
            <v>333</v>
          </cell>
          <cell r="CK125">
            <v>687</v>
          </cell>
          <cell r="CL125">
            <v>451</v>
          </cell>
          <cell r="CM125">
            <v>767</v>
          </cell>
          <cell r="CN125">
            <v>456</v>
          </cell>
          <cell r="CO125">
            <v>702</v>
          </cell>
          <cell r="CR125">
            <v>0.48499999999999999</v>
          </cell>
          <cell r="CS125">
            <v>0.58799999999999997</v>
          </cell>
          <cell r="CT125">
            <v>0.65</v>
          </cell>
          <cell r="CV125">
            <v>131</v>
          </cell>
          <cell r="CW125">
            <v>368</v>
          </cell>
          <cell r="CX125">
            <v>360</v>
          </cell>
          <cell r="CY125">
            <v>504</v>
          </cell>
          <cell r="CZ125">
            <v>391</v>
          </cell>
          <cell r="DA125">
            <v>495</v>
          </cell>
          <cell r="DD125">
            <v>0.35599999999999998</v>
          </cell>
          <cell r="DE125">
            <v>0.71399999999999997</v>
          </cell>
          <cell r="DF125">
            <v>0.79</v>
          </cell>
          <cell r="DH125" t="str">
            <v>Data from Swindon Health visitors</v>
          </cell>
        </row>
        <row r="126">
          <cell r="B126" t="str">
            <v>E08000008</v>
          </cell>
          <cell r="C126" t="str">
            <v>Jacqui Dorman</v>
          </cell>
          <cell r="D126" t="str">
            <v>jacqui.dorman@tameside.gov.uk</v>
          </cell>
          <cell r="E126" t="str">
            <v>Public Health Intelligence Manager</v>
          </cell>
          <cell r="F126" t="str">
            <v>Angela Hardman</v>
          </cell>
          <cell r="G126" t="str">
            <v>angela.hardman@tameside.gov.uk</v>
          </cell>
          <cell r="H126">
            <v>75</v>
          </cell>
          <cell r="I126">
            <v>80</v>
          </cell>
          <cell r="J126">
            <v>85</v>
          </cell>
          <cell r="L126">
            <v>594</v>
          </cell>
          <cell r="M126">
            <v>92</v>
          </cell>
          <cell r="N126">
            <v>695</v>
          </cell>
          <cell r="O126">
            <v>676</v>
          </cell>
          <cell r="P126">
            <v>45</v>
          </cell>
          <cell r="Q126">
            <v>721</v>
          </cell>
          <cell r="R126">
            <v>691</v>
          </cell>
          <cell r="S126">
            <v>58</v>
          </cell>
          <cell r="T126">
            <v>749</v>
          </cell>
          <cell r="X126">
            <v>0.85499999999999998</v>
          </cell>
          <cell r="Y126">
            <v>0.13200000000000001</v>
          </cell>
          <cell r="Z126">
            <v>0.93799999999999994</v>
          </cell>
          <cell r="AA126">
            <v>6.2E-2</v>
          </cell>
          <cell r="AB126">
            <v>0.92300000000000004</v>
          </cell>
          <cell r="AC126">
            <v>7.6999999999999999E-2</v>
          </cell>
          <cell r="AF126">
            <v>513</v>
          </cell>
          <cell r="AG126">
            <v>685</v>
          </cell>
          <cell r="AH126">
            <v>448</v>
          </cell>
          <cell r="AI126">
            <v>710</v>
          </cell>
          <cell r="AJ126">
            <v>665</v>
          </cell>
          <cell r="AK126">
            <v>735</v>
          </cell>
          <cell r="AN126">
            <v>0.749</v>
          </cell>
          <cell r="AO126">
            <v>0.63100000000000001</v>
          </cell>
          <cell r="AP126">
            <v>0.90500000000000003</v>
          </cell>
          <cell r="AR126">
            <v>153</v>
          </cell>
          <cell r="AS126">
            <v>64</v>
          </cell>
          <cell r="AT126">
            <v>441</v>
          </cell>
          <cell r="AU126">
            <v>685</v>
          </cell>
          <cell r="AV126">
            <v>164</v>
          </cell>
          <cell r="AW126">
            <v>65</v>
          </cell>
          <cell r="AX126">
            <v>473</v>
          </cell>
          <cell r="AY126">
            <v>710</v>
          </cell>
          <cell r="AZ126">
            <v>174</v>
          </cell>
          <cell r="BA126">
            <v>68</v>
          </cell>
          <cell r="BB126">
            <v>490</v>
          </cell>
          <cell r="BC126">
            <v>735</v>
          </cell>
          <cell r="BH126">
            <v>0.317</v>
          </cell>
          <cell r="BI126">
            <v>0.32299999999999995</v>
          </cell>
          <cell r="BJ126">
            <v>0.32899999999999996</v>
          </cell>
          <cell r="BL126">
            <v>589</v>
          </cell>
          <cell r="BM126">
            <v>677</v>
          </cell>
          <cell r="BN126">
            <v>711</v>
          </cell>
          <cell r="BO126">
            <v>773</v>
          </cell>
          <cell r="BP126">
            <v>691</v>
          </cell>
          <cell r="BQ126">
            <v>737</v>
          </cell>
          <cell r="BT126">
            <v>0.87</v>
          </cell>
          <cell r="BU126">
            <v>0.92</v>
          </cell>
          <cell r="BV126">
            <v>0.93799999999999994</v>
          </cell>
          <cell r="BX126">
            <v>531</v>
          </cell>
          <cell r="BY126">
            <v>748</v>
          </cell>
          <cell r="BZ126">
            <v>605</v>
          </cell>
          <cell r="CA126">
            <v>671</v>
          </cell>
          <cell r="CB126">
            <v>732</v>
          </cell>
          <cell r="CC126">
            <v>771</v>
          </cell>
          <cell r="CF126">
            <v>0.71</v>
          </cell>
          <cell r="CG126">
            <v>0.90200000000000002</v>
          </cell>
          <cell r="CH126">
            <v>0.94899999999999995</v>
          </cell>
          <cell r="CJ126">
            <v>576</v>
          </cell>
          <cell r="CK126">
            <v>799</v>
          </cell>
          <cell r="CL126">
            <v>638</v>
          </cell>
          <cell r="CM126">
            <v>716</v>
          </cell>
          <cell r="CN126">
            <v>642</v>
          </cell>
          <cell r="CO126">
            <v>709</v>
          </cell>
          <cell r="CR126">
            <v>0.72099999999999997</v>
          </cell>
          <cell r="CS126">
            <v>0.89100000000000001</v>
          </cell>
          <cell r="CT126">
            <v>0.90600000000000003</v>
          </cell>
          <cell r="CV126" t="str">
            <v>DK</v>
          </cell>
          <cell r="CW126" t="str">
            <v>DK</v>
          </cell>
          <cell r="CX126">
            <v>53</v>
          </cell>
          <cell r="CY126">
            <v>631</v>
          </cell>
          <cell r="CZ126">
            <v>642</v>
          </cell>
          <cell r="DA126">
            <v>642</v>
          </cell>
          <cell r="DD126" t="str">
            <v>NA</v>
          </cell>
          <cell r="DE126">
            <v>8.4000000000000005E-2</v>
          </cell>
          <cell r="DF126">
            <v>1</v>
          </cell>
          <cell r="DH126" t="str">
            <v>Q3: C1, period covered arrival of newly qualified staff, and vacancies that were to be filled with these staff.  Teams increasing AN contacts from Jan 1st, so numbers for Q4 are increasing.  Plans in place to deliver specific Antenatal promotional interviewing training to newly qualified staff in next few months. C2&amp;3, NICU-26, Wait for interpreter-1, Parent cancelled or was not in for booked appointment - 23, late notification / removal in - 8. C8i, 733 seen in total  - 99.7% (29 seen at 9 weeks). Delays in seeing arise from tight parameter especially over Christmas, removals in and parent cancellations / DNA.</v>
          </cell>
        </row>
        <row r="127">
          <cell r="B127" t="str">
            <v>E06000020</v>
          </cell>
          <cell r="C127" t="str">
            <v>Damion Clayton</v>
          </cell>
          <cell r="D127" t="str">
            <v>damion.clayton@telford.gov.uk</v>
          </cell>
          <cell r="E127" t="str">
            <v>Director of Public Health</v>
          </cell>
          <cell r="F127" t="str">
            <v>Liz Noakes</v>
          </cell>
          <cell r="G127" t="str">
            <v>liz.noakes@telford.gov.uk</v>
          </cell>
          <cell r="H127">
            <v>216</v>
          </cell>
          <cell r="I127">
            <v>211</v>
          </cell>
          <cell r="J127">
            <v>309</v>
          </cell>
          <cell r="L127">
            <v>451</v>
          </cell>
          <cell r="M127">
            <v>45</v>
          </cell>
          <cell r="N127">
            <v>496</v>
          </cell>
          <cell r="O127">
            <v>513</v>
          </cell>
          <cell r="P127">
            <v>30</v>
          </cell>
          <cell r="Q127">
            <v>546</v>
          </cell>
          <cell r="R127">
            <v>527</v>
          </cell>
          <cell r="S127">
            <v>29</v>
          </cell>
          <cell r="T127">
            <v>556</v>
          </cell>
          <cell r="X127">
            <v>0.90900000000000003</v>
          </cell>
          <cell r="Y127">
            <v>9.0999999999999998E-2</v>
          </cell>
          <cell r="Z127">
            <v>0.94</v>
          </cell>
          <cell r="AA127">
            <v>5.5E-2</v>
          </cell>
          <cell r="AB127">
            <v>0.94799999999999995</v>
          </cell>
          <cell r="AC127">
            <v>5.1999999999999998E-2</v>
          </cell>
          <cell r="AF127">
            <v>467</v>
          </cell>
          <cell r="AG127">
            <v>490</v>
          </cell>
          <cell r="AH127">
            <v>419</v>
          </cell>
          <cell r="AI127">
            <v>529</v>
          </cell>
          <cell r="AJ127">
            <v>520</v>
          </cell>
          <cell r="AK127">
            <v>556</v>
          </cell>
          <cell r="AN127">
            <v>0.95299999999999996</v>
          </cell>
          <cell r="AO127">
            <v>0.79200000000000004</v>
          </cell>
          <cell r="AP127">
            <v>0.93500000000000005</v>
          </cell>
          <cell r="AR127">
            <v>107</v>
          </cell>
          <cell r="AS127">
            <v>41</v>
          </cell>
          <cell r="AT127">
            <v>296</v>
          </cell>
          <cell r="AU127">
            <v>490</v>
          </cell>
          <cell r="AV127">
            <v>127</v>
          </cell>
          <cell r="AW127">
            <v>68</v>
          </cell>
          <cell r="AX127">
            <v>306</v>
          </cell>
          <cell r="AY127">
            <v>529</v>
          </cell>
          <cell r="AZ127">
            <v>180</v>
          </cell>
          <cell r="BA127">
            <v>41</v>
          </cell>
          <cell r="BB127">
            <v>332</v>
          </cell>
          <cell r="BC127">
            <v>556</v>
          </cell>
          <cell r="BH127">
            <v>0.30199999999999999</v>
          </cell>
          <cell r="BI127">
            <v>0.36899999999999999</v>
          </cell>
          <cell r="BJ127">
            <v>0.39700000000000002</v>
          </cell>
          <cell r="BL127">
            <v>442</v>
          </cell>
          <cell r="BM127">
            <v>517</v>
          </cell>
          <cell r="BN127">
            <v>464</v>
          </cell>
          <cell r="BO127">
            <v>538</v>
          </cell>
          <cell r="BP127">
            <v>399</v>
          </cell>
          <cell r="BQ127">
            <v>524</v>
          </cell>
          <cell r="BT127">
            <v>0.85499999999999998</v>
          </cell>
          <cell r="BU127">
            <v>0.86199999999999999</v>
          </cell>
          <cell r="BV127">
            <v>0.76100000000000001</v>
          </cell>
          <cell r="BX127">
            <v>459</v>
          </cell>
          <cell r="BY127">
            <v>513</v>
          </cell>
          <cell r="BZ127">
            <v>479</v>
          </cell>
          <cell r="CA127">
            <v>544</v>
          </cell>
          <cell r="CB127">
            <v>410</v>
          </cell>
          <cell r="CC127">
            <v>538</v>
          </cell>
          <cell r="CF127">
            <v>0.89500000000000002</v>
          </cell>
          <cell r="CG127">
            <v>0.88100000000000001</v>
          </cell>
          <cell r="CH127">
            <v>0.76200000000000001</v>
          </cell>
          <cell r="CJ127">
            <v>379</v>
          </cell>
          <cell r="CK127">
            <v>564</v>
          </cell>
          <cell r="CL127">
            <v>443</v>
          </cell>
          <cell r="CM127">
            <v>557</v>
          </cell>
          <cell r="CN127">
            <v>360</v>
          </cell>
          <cell r="CO127">
            <v>483</v>
          </cell>
          <cell r="CR127">
            <v>0.67200000000000004</v>
          </cell>
          <cell r="CS127">
            <v>0.79500000000000004</v>
          </cell>
          <cell r="CT127">
            <v>0.745</v>
          </cell>
          <cell r="CV127">
            <v>379</v>
          </cell>
          <cell r="CW127">
            <v>379</v>
          </cell>
          <cell r="CX127">
            <v>443</v>
          </cell>
          <cell r="CY127">
            <v>443</v>
          </cell>
          <cell r="CZ127">
            <v>360</v>
          </cell>
          <cell r="DA127">
            <v>360</v>
          </cell>
          <cell r="DD127">
            <v>1</v>
          </cell>
          <cell r="DE127">
            <v>1</v>
          </cell>
          <cell r="DF127">
            <v>1</v>
          </cell>
          <cell r="DH127" t="str">
            <v/>
          </cell>
        </row>
        <row r="128">
          <cell r="B128" t="str">
            <v>E06000034</v>
          </cell>
          <cell r="C128" t="str">
            <v>Ann Laing</v>
          </cell>
          <cell r="D128" t="str">
            <v>alaing@thurrock.gov.uk</v>
          </cell>
          <cell r="E128" t="str">
            <v>Contract Compliance Intelligence Officer</v>
          </cell>
          <cell r="F128" t="str">
            <v>Ian Wake</v>
          </cell>
          <cell r="G128" t="str">
            <v>iwake@thurrock.gov.uk</v>
          </cell>
          <cell r="H128">
            <v>78</v>
          </cell>
          <cell r="I128">
            <v>113</v>
          </cell>
          <cell r="J128">
            <v>115</v>
          </cell>
          <cell r="L128">
            <v>546</v>
          </cell>
          <cell r="M128">
            <v>36</v>
          </cell>
          <cell r="N128">
            <v>590</v>
          </cell>
          <cell r="O128">
            <v>618</v>
          </cell>
          <cell r="P128">
            <v>38</v>
          </cell>
          <cell r="Q128">
            <v>660</v>
          </cell>
          <cell r="R128">
            <v>581</v>
          </cell>
          <cell r="S128">
            <v>29</v>
          </cell>
          <cell r="T128">
            <v>621</v>
          </cell>
          <cell r="X128">
            <v>0.92500000000000004</v>
          </cell>
          <cell r="Y128">
            <v>6.0999999999999999E-2</v>
          </cell>
          <cell r="Z128">
            <v>0.93600000000000005</v>
          </cell>
          <cell r="AA128">
            <v>5.8000000000000003E-2</v>
          </cell>
          <cell r="AB128">
            <v>0.93600000000000005</v>
          </cell>
          <cell r="AC128">
            <v>4.7E-2</v>
          </cell>
          <cell r="AF128">
            <v>565</v>
          </cell>
          <cell r="AG128">
            <v>565</v>
          </cell>
          <cell r="AH128">
            <v>585</v>
          </cell>
          <cell r="AI128">
            <v>652</v>
          </cell>
          <cell r="AJ128">
            <v>627</v>
          </cell>
          <cell r="AK128">
            <v>672</v>
          </cell>
          <cell r="AN128">
            <v>1</v>
          </cell>
          <cell r="AO128">
            <v>0.89700000000000002</v>
          </cell>
          <cell r="AP128">
            <v>0.93300000000000005</v>
          </cell>
          <cell r="AR128">
            <v>179</v>
          </cell>
          <cell r="AS128">
            <v>87</v>
          </cell>
          <cell r="AT128">
            <v>299</v>
          </cell>
          <cell r="AU128">
            <v>565</v>
          </cell>
          <cell r="AV128">
            <v>209</v>
          </cell>
          <cell r="AW128">
            <v>97</v>
          </cell>
          <cell r="AX128">
            <v>334</v>
          </cell>
          <cell r="AY128">
            <v>652</v>
          </cell>
          <cell r="AZ128">
            <v>212</v>
          </cell>
          <cell r="BA128">
            <v>109</v>
          </cell>
          <cell r="BB128">
            <v>336</v>
          </cell>
          <cell r="BC128">
            <v>672</v>
          </cell>
          <cell r="BH128">
            <v>0.47100000000000003</v>
          </cell>
          <cell r="BI128">
            <v>0.46899999999999997</v>
          </cell>
          <cell r="BJ128">
            <v>0.47799999999999998</v>
          </cell>
          <cell r="BL128">
            <v>546</v>
          </cell>
          <cell r="BM128">
            <v>562</v>
          </cell>
          <cell r="BN128">
            <v>600</v>
          </cell>
          <cell r="BO128">
            <v>642</v>
          </cell>
          <cell r="BP128">
            <v>548</v>
          </cell>
          <cell r="BQ128">
            <v>602</v>
          </cell>
          <cell r="BT128">
            <v>0.97199999999999998</v>
          </cell>
          <cell r="BU128">
            <v>0.93500000000000005</v>
          </cell>
          <cell r="BV128">
            <v>0.91</v>
          </cell>
          <cell r="BX128">
            <v>562</v>
          </cell>
          <cell r="BY128">
            <v>579</v>
          </cell>
          <cell r="BZ128">
            <v>554</v>
          </cell>
          <cell r="CA128">
            <v>562</v>
          </cell>
          <cell r="CB128">
            <v>617</v>
          </cell>
          <cell r="CC128">
            <v>649</v>
          </cell>
          <cell r="CF128">
            <v>0.97099999999999997</v>
          </cell>
          <cell r="CG128">
            <v>0.98599999999999999</v>
          </cell>
          <cell r="CH128">
            <v>0.95099999999999996</v>
          </cell>
          <cell r="CJ128">
            <v>617</v>
          </cell>
          <cell r="CK128">
            <v>641</v>
          </cell>
          <cell r="CL128">
            <v>522</v>
          </cell>
          <cell r="CM128">
            <v>547</v>
          </cell>
          <cell r="CN128">
            <v>536</v>
          </cell>
          <cell r="CO128">
            <v>565</v>
          </cell>
          <cell r="CR128">
            <v>0.96299999999999997</v>
          </cell>
          <cell r="CS128">
            <v>0.95399999999999996</v>
          </cell>
          <cell r="CT128">
            <v>0.94899999999999995</v>
          </cell>
          <cell r="CV128">
            <v>326</v>
          </cell>
          <cell r="CW128">
            <v>617</v>
          </cell>
          <cell r="CX128">
            <v>512</v>
          </cell>
          <cell r="CY128">
            <v>522</v>
          </cell>
          <cell r="CZ128">
            <v>509</v>
          </cell>
          <cell r="DA128">
            <v>536</v>
          </cell>
          <cell r="DD128">
            <v>0.52800000000000002</v>
          </cell>
          <cell r="DE128">
            <v>0.98099999999999998</v>
          </cell>
          <cell r="DF128">
            <v>0.95</v>
          </cell>
          <cell r="DH128" t="str">
            <v/>
          </cell>
        </row>
        <row r="129">
          <cell r="B129" t="str">
            <v>E06000027</v>
          </cell>
          <cell r="C129" t="str">
            <v>Judith Pinder</v>
          </cell>
          <cell r="D129" t="str">
            <v>jude.pinder@torbay.gov.uk</v>
          </cell>
          <cell r="E129" t="str">
            <v>Advanced Public Health Practitioner</v>
          </cell>
          <cell r="F129" t="str">
            <v>Caroline Dimond</v>
          </cell>
          <cell r="G129" t="str">
            <v>caroline.dimond@torbay.gcsx.gov.uk</v>
          </cell>
          <cell r="H129">
            <v>68</v>
          </cell>
          <cell r="I129">
            <v>357</v>
          </cell>
          <cell r="J129">
            <v>297</v>
          </cell>
          <cell r="L129">
            <v>270</v>
          </cell>
          <cell r="M129">
            <v>15</v>
          </cell>
          <cell r="N129">
            <v>304</v>
          </cell>
          <cell r="O129">
            <v>310</v>
          </cell>
          <cell r="P129">
            <v>10</v>
          </cell>
          <cell r="Q129">
            <v>343</v>
          </cell>
          <cell r="R129">
            <v>331</v>
          </cell>
          <cell r="S129">
            <v>17</v>
          </cell>
          <cell r="T129">
            <v>356</v>
          </cell>
          <cell r="X129">
            <v>0.88800000000000001</v>
          </cell>
          <cell r="Y129">
            <v>4.9000000000000002E-2</v>
          </cell>
          <cell r="Z129">
            <v>0.90400000000000003</v>
          </cell>
          <cell r="AA129">
            <v>2.9000000000000001E-2</v>
          </cell>
          <cell r="AB129">
            <v>0.93</v>
          </cell>
          <cell r="AC129">
            <v>4.8000000000000001E-2</v>
          </cell>
          <cell r="AF129">
            <v>268</v>
          </cell>
          <cell r="AG129">
            <v>310</v>
          </cell>
          <cell r="AH129">
            <v>250</v>
          </cell>
          <cell r="AI129">
            <v>330</v>
          </cell>
          <cell r="AJ129">
            <v>265</v>
          </cell>
          <cell r="AK129">
            <v>358</v>
          </cell>
          <cell r="AN129">
            <v>0.86499999999999999</v>
          </cell>
          <cell r="AO129">
            <v>0.75800000000000001</v>
          </cell>
          <cell r="AP129">
            <v>0.74</v>
          </cell>
          <cell r="AR129">
            <v>99</v>
          </cell>
          <cell r="AS129">
            <v>31</v>
          </cell>
          <cell r="AT129">
            <v>172</v>
          </cell>
          <cell r="AU129">
            <v>310</v>
          </cell>
          <cell r="AV129">
            <v>109</v>
          </cell>
          <cell r="AW129">
            <v>22</v>
          </cell>
          <cell r="AX129">
            <v>186</v>
          </cell>
          <cell r="AY129">
            <v>330</v>
          </cell>
          <cell r="AZ129">
            <v>89</v>
          </cell>
          <cell r="BA129">
            <v>35</v>
          </cell>
          <cell r="BB129">
            <v>172</v>
          </cell>
          <cell r="BC129">
            <v>358</v>
          </cell>
          <cell r="BH129">
            <v>0.41899999999999998</v>
          </cell>
          <cell r="BI129">
            <v>0.39700000000000002</v>
          </cell>
          <cell r="BJ129">
            <v>0.34600000000000003</v>
          </cell>
          <cell r="BL129">
            <v>262</v>
          </cell>
          <cell r="BM129">
            <v>301</v>
          </cell>
          <cell r="BN129">
            <v>373</v>
          </cell>
          <cell r="BO129">
            <v>422</v>
          </cell>
          <cell r="BP129">
            <v>333</v>
          </cell>
          <cell r="BQ129">
            <v>354</v>
          </cell>
          <cell r="BT129">
            <v>0.87</v>
          </cell>
          <cell r="BU129">
            <v>0.88400000000000001</v>
          </cell>
          <cell r="BV129">
            <v>0.94099999999999995</v>
          </cell>
          <cell r="BX129">
            <v>328</v>
          </cell>
          <cell r="BY129">
            <v>355</v>
          </cell>
          <cell r="BZ129">
            <v>283</v>
          </cell>
          <cell r="CA129">
            <v>306</v>
          </cell>
          <cell r="CB129">
            <v>366</v>
          </cell>
          <cell r="CC129">
            <v>396</v>
          </cell>
          <cell r="CF129">
            <v>0.92400000000000004</v>
          </cell>
          <cell r="CG129">
            <v>0.92500000000000004</v>
          </cell>
          <cell r="CH129">
            <v>0.92400000000000004</v>
          </cell>
          <cell r="CJ129">
            <v>339</v>
          </cell>
          <cell r="CK129">
            <v>397</v>
          </cell>
          <cell r="CL129">
            <v>314</v>
          </cell>
          <cell r="CM129">
            <v>365</v>
          </cell>
          <cell r="CN129">
            <v>316</v>
          </cell>
          <cell r="CO129">
            <v>357</v>
          </cell>
          <cell r="CR129">
            <v>0.85399999999999998</v>
          </cell>
          <cell r="CS129">
            <v>0.86</v>
          </cell>
          <cell r="CT129">
            <v>0.88500000000000001</v>
          </cell>
          <cell r="CV129">
            <v>220</v>
          </cell>
          <cell r="CW129">
            <v>342</v>
          </cell>
          <cell r="CX129">
            <v>290</v>
          </cell>
          <cell r="CY129">
            <v>316</v>
          </cell>
          <cell r="CZ129">
            <v>269</v>
          </cell>
          <cell r="DA129">
            <v>327</v>
          </cell>
          <cell r="DD129">
            <v>0.64300000000000002</v>
          </cell>
          <cell r="DE129">
            <v>0.91800000000000004</v>
          </cell>
          <cell r="DF129">
            <v>0.82299999999999995</v>
          </cell>
          <cell r="DH129" t="str">
            <v/>
          </cell>
        </row>
        <row r="130">
          <cell r="B130" t="str">
            <v>E09000030</v>
          </cell>
          <cell r="C130" t="str">
            <v>Simon Twite</v>
          </cell>
          <cell r="D130" t="str">
            <v>simon.twite@towerhamlets.gov.uk</v>
          </cell>
          <cell r="E130" t="str">
            <v>Senior Public Health Strategist</v>
          </cell>
          <cell r="F130" t="str">
            <v>Dr Somen Banerjee</v>
          </cell>
          <cell r="G130" t="str">
            <v>somen.banerjee@towerhamlets.gov.uk</v>
          </cell>
          <cell r="H130">
            <v>32</v>
          </cell>
          <cell r="I130">
            <v>36</v>
          </cell>
          <cell r="J130">
            <v>58</v>
          </cell>
          <cell r="L130">
            <v>1011</v>
          </cell>
          <cell r="M130">
            <v>41</v>
          </cell>
          <cell r="N130">
            <v>1052</v>
          </cell>
          <cell r="O130">
            <v>1057</v>
          </cell>
          <cell r="P130">
            <v>48</v>
          </cell>
          <cell r="Q130">
            <v>1105</v>
          </cell>
          <cell r="R130">
            <v>1064</v>
          </cell>
          <cell r="S130">
            <v>65</v>
          </cell>
          <cell r="T130">
            <v>1133</v>
          </cell>
          <cell r="X130">
            <v>0.96099999999999997</v>
          </cell>
          <cell r="Y130">
            <v>3.9E-2</v>
          </cell>
          <cell r="Z130">
            <v>0.95699999999999996</v>
          </cell>
          <cell r="AA130">
            <v>4.2999999999999997E-2</v>
          </cell>
          <cell r="AB130">
            <v>0.93899999999999995</v>
          </cell>
          <cell r="AC130">
            <v>5.7000000000000002E-2</v>
          </cell>
          <cell r="AF130">
            <v>921</v>
          </cell>
          <cell r="AG130">
            <v>1040</v>
          </cell>
          <cell r="AH130">
            <v>960</v>
          </cell>
          <cell r="AI130">
            <v>1104</v>
          </cell>
          <cell r="AJ130">
            <v>977</v>
          </cell>
          <cell r="AK130">
            <v>1063</v>
          </cell>
          <cell r="AN130">
            <v>0.88600000000000001</v>
          </cell>
          <cell r="AO130">
            <v>0.87</v>
          </cell>
          <cell r="AP130">
            <v>0.91900000000000004</v>
          </cell>
          <cell r="AR130" t="str">
            <v>DK</v>
          </cell>
          <cell r="AS130" t="str">
            <v>DK</v>
          </cell>
          <cell r="AT130">
            <v>98</v>
          </cell>
          <cell r="AU130">
            <v>1040</v>
          </cell>
          <cell r="AV130" t="str">
            <v>DK</v>
          </cell>
          <cell r="AW130" t="str">
            <v>DK</v>
          </cell>
          <cell r="AX130">
            <v>249</v>
          </cell>
          <cell r="AY130">
            <v>1104</v>
          </cell>
          <cell r="AZ130" t="str">
            <v>DK</v>
          </cell>
          <cell r="BA130" t="str">
            <v>DK</v>
          </cell>
          <cell r="BB130">
            <v>256</v>
          </cell>
          <cell r="BC130">
            <v>1063</v>
          </cell>
          <cell r="BH130" t="str">
            <v>NaN</v>
          </cell>
          <cell r="BI130" t="str">
            <v>NaN</v>
          </cell>
          <cell r="BJ130" t="str">
            <v>NaN</v>
          </cell>
          <cell r="BL130">
            <v>913</v>
          </cell>
          <cell r="BM130">
            <v>1170</v>
          </cell>
          <cell r="BN130">
            <v>836</v>
          </cell>
          <cell r="BO130">
            <v>1170</v>
          </cell>
          <cell r="BP130">
            <v>719</v>
          </cell>
          <cell r="BQ130">
            <v>1170</v>
          </cell>
          <cell r="BT130">
            <v>0.78</v>
          </cell>
          <cell r="BU130">
            <v>0.71499999999999997</v>
          </cell>
          <cell r="BV130">
            <v>0.61499999999999999</v>
          </cell>
          <cell r="BX130" t="str">
            <v>DK</v>
          </cell>
          <cell r="BY130" t="str">
            <v>DK</v>
          </cell>
          <cell r="BZ130" t="str">
            <v>DK</v>
          </cell>
          <cell r="CA130" t="str">
            <v>DK</v>
          </cell>
          <cell r="CB130" t="str">
            <v>DK</v>
          </cell>
          <cell r="CC130" t="str">
            <v>DK</v>
          </cell>
          <cell r="CF130" t="str">
            <v>NA</v>
          </cell>
          <cell r="CG130" t="str">
            <v>NA</v>
          </cell>
          <cell r="CH130" t="str">
            <v>NA</v>
          </cell>
          <cell r="CJ130">
            <v>995</v>
          </cell>
          <cell r="CK130">
            <v>1170</v>
          </cell>
          <cell r="CL130">
            <v>672</v>
          </cell>
          <cell r="CM130">
            <v>1170</v>
          </cell>
          <cell r="CN130">
            <v>592</v>
          </cell>
          <cell r="CO130">
            <v>1170</v>
          </cell>
          <cell r="CR130">
            <v>0.85</v>
          </cell>
          <cell r="CS130">
            <v>0.57399999999999995</v>
          </cell>
          <cell r="CT130">
            <v>0.50600000000000001</v>
          </cell>
          <cell r="CV130" t="str">
            <v>DK</v>
          </cell>
          <cell r="CW130" t="str">
            <v>DK</v>
          </cell>
          <cell r="CX130" t="str">
            <v>DK</v>
          </cell>
          <cell r="CY130" t="str">
            <v>DK</v>
          </cell>
          <cell r="CZ130" t="str">
            <v>DK</v>
          </cell>
          <cell r="DA130" t="str">
            <v>DK</v>
          </cell>
          <cell r="DD130" t="str">
            <v>NA</v>
          </cell>
          <cell r="DE130" t="str">
            <v>NA</v>
          </cell>
          <cell r="DF130" t="str">
            <v>NA</v>
          </cell>
          <cell r="DH130" t="str">
            <v>Report is provided from data supplied by current provider (Barts Health). They are unable to extract the data required below (despite also being Tower Hamlets CHIS provider). 1) breastfeeding at 6-8 weeks - totally breastfed and partially breastfed: provide aggregate (Q1 - 69.4%, Q2 -  64.4%, Q3 - 67.8%); 2) ASQ3 completion as part of their 2-2.5 year review.</v>
          </cell>
        </row>
        <row r="131">
          <cell r="B131" t="str">
            <v>E08000009</v>
          </cell>
          <cell r="C131" t="str">
            <v>Kevin Mossop</v>
          </cell>
          <cell r="D131" t="str">
            <v>kevin.mossop@trafford.gov.uk</v>
          </cell>
          <cell r="E131" t="str">
            <v>Business Relationship Partner (Performance)</v>
          </cell>
          <cell r="F131" t="str">
            <v>Abdul Razzaq</v>
          </cell>
          <cell r="G131" t="str">
            <v>abdul.razzaq@trafford.gov.uk</v>
          </cell>
          <cell r="H131">
            <v>186</v>
          </cell>
          <cell r="I131">
            <v>180</v>
          </cell>
          <cell r="J131">
            <v>234</v>
          </cell>
          <cell r="L131">
            <v>648</v>
          </cell>
          <cell r="M131">
            <v>27</v>
          </cell>
          <cell r="N131">
            <v>675</v>
          </cell>
          <cell r="O131">
            <v>707</v>
          </cell>
          <cell r="P131">
            <v>19</v>
          </cell>
          <cell r="Q131">
            <v>736</v>
          </cell>
          <cell r="R131">
            <v>710</v>
          </cell>
          <cell r="S131">
            <v>30</v>
          </cell>
          <cell r="T131">
            <v>740</v>
          </cell>
          <cell r="X131">
            <v>0.96</v>
          </cell>
          <cell r="Y131">
            <v>0.04</v>
          </cell>
          <cell r="Z131">
            <v>0.96099999999999997</v>
          </cell>
          <cell r="AA131">
            <v>2.5999999999999999E-2</v>
          </cell>
          <cell r="AB131">
            <v>0.95899999999999996</v>
          </cell>
          <cell r="AC131">
            <v>4.1000000000000002E-2</v>
          </cell>
          <cell r="AF131">
            <v>590</v>
          </cell>
          <cell r="AG131">
            <v>629</v>
          </cell>
          <cell r="AH131">
            <v>674</v>
          </cell>
          <cell r="AI131">
            <v>715</v>
          </cell>
          <cell r="AJ131">
            <v>704</v>
          </cell>
          <cell r="AK131">
            <v>745</v>
          </cell>
          <cell r="AN131">
            <v>0.93799999999999994</v>
          </cell>
          <cell r="AO131">
            <v>0.94299999999999995</v>
          </cell>
          <cell r="AP131">
            <v>0.94499999999999995</v>
          </cell>
          <cell r="AR131">
            <v>248</v>
          </cell>
          <cell r="AS131">
            <v>64</v>
          </cell>
          <cell r="AT131">
            <v>278</v>
          </cell>
          <cell r="AU131">
            <v>629</v>
          </cell>
          <cell r="AV131">
            <v>274</v>
          </cell>
          <cell r="AW131">
            <v>95</v>
          </cell>
          <cell r="AX131">
            <v>304</v>
          </cell>
          <cell r="AY131">
            <v>715</v>
          </cell>
          <cell r="AZ131">
            <v>279</v>
          </cell>
          <cell r="BA131">
            <v>93</v>
          </cell>
          <cell r="BB131">
            <v>285</v>
          </cell>
          <cell r="BC131">
            <v>745</v>
          </cell>
          <cell r="BH131">
            <v>0.496</v>
          </cell>
          <cell r="BI131">
            <v>0.51600000000000001</v>
          </cell>
          <cell r="BJ131">
            <v>0.499</v>
          </cell>
          <cell r="BL131">
            <v>659</v>
          </cell>
          <cell r="BM131">
            <v>717</v>
          </cell>
          <cell r="BN131">
            <v>583</v>
          </cell>
          <cell r="BO131">
            <v>654</v>
          </cell>
          <cell r="BP131">
            <v>624</v>
          </cell>
          <cell r="BQ131">
            <v>687</v>
          </cell>
          <cell r="BT131">
            <v>0.91900000000000004</v>
          </cell>
          <cell r="BU131">
            <v>0.89100000000000001</v>
          </cell>
          <cell r="BV131">
            <v>0.90800000000000003</v>
          </cell>
          <cell r="BX131">
            <v>598</v>
          </cell>
          <cell r="BY131">
            <v>661</v>
          </cell>
          <cell r="BZ131">
            <v>659</v>
          </cell>
          <cell r="CA131">
            <v>717</v>
          </cell>
          <cell r="CB131">
            <v>583</v>
          </cell>
          <cell r="CC131">
            <v>654</v>
          </cell>
          <cell r="CF131">
            <v>0.90500000000000003</v>
          </cell>
          <cell r="CG131">
            <v>0.91900000000000004</v>
          </cell>
          <cell r="CH131">
            <v>0.89100000000000001</v>
          </cell>
          <cell r="CJ131">
            <v>650</v>
          </cell>
          <cell r="CK131">
            <v>699</v>
          </cell>
          <cell r="CL131">
            <v>601</v>
          </cell>
          <cell r="CM131">
            <v>644</v>
          </cell>
          <cell r="CN131">
            <v>664</v>
          </cell>
          <cell r="CO131">
            <v>706</v>
          </cell>
          <cell r="CR131">
            <v>0.93</v>
          </cell>
          <cell r="CS131">
            <v>0.93300000000000005</v>
          </cell>
          <cell r="CT131">
            <v>0.94099999999999995</v>
          </cell>
          <cell r="CV131">
            <v>650</v>
          </cell>
          <cell r="CW131">
            <v>650</v>
          </cell>
          <cell r="CX131">
            <v>601</v>
          </cell>
          <cell r="CY131">
            <v>601</v>
          </cell>
          <cell r="CZ131">
            <v>664</v>
          </cell>
          <cell r="DA131">
            <v>664</v>
          </cell>
          <cell r="DD131">
            <v>1</v>
          </cell>
          <cell r="DE131">
            <v>1</v>
          </cell>
          <cell r="DF131">
            <v>1</v>
          </cell>
          <cell r="DH131" t="str">
            <v/>
          </cell>
        </row>
        <row r="132">
          <cell r="B132" t="str">
            <v>E08000036</v>
          </cell>
          <cell r="C132" t="str">
            <v>Victoria Atkinson</v>
          </cell>
          <cell r="D132" t="str">
            <v>victoriaatkinson@wakefield.gov.uk</v>
          </cell>
          <cell r="E132" t="str">
            <v>Project Lead</v>
          </cell>
          <cell r="F132" t="str">
            <v>Andrew Furber</v>
          </cell>
          <cell r="G132" t="str">
            <v>afurber@wakefield.gov.uk</v>
          </cell>
          <cell r="H132">
            <v>922</v>
          </cell>
          <cell r="I132">
            <v>898</v>
          </cell>
          <cell r="J132">
            <v>802</v>
          </cell>
          <cell r="L132">
            <v>872</v>
          </cell>
          <cell r="M132">
            <v>66</v>
          </cell>
          <cell r="N132">
            <v>1007</v>
          </cell>
          <cell r="O132">
            <v>871</v>
          </cell>
          <cell r="P132">
            <v>79</v>
          </cell>
          <cell r="Q132">
            <v>1046</v>
          </cell>
          <cell r="R132">
            <v>871</v>
          </cell>
          <cell r="S132">
            <v>75</v>
          </cell>
          <cell r="T132">
            <v>1020</v>
          </cell>
          <cell r="X132">
            <v>0.86599999999999999</v>
          </cell>
          <cell r="Y132">
            <v>6.6000000000000003E-2</v>
          </cell>
          <cell r="Z132">
            <v>0.83299999999999996</v>
          </cell>
          <cell r="AA132">
            <v>7.5999999999999998E-2</v>
          </cell>
          <cell r="AB132">
            <v>0.85399999999999998</v>
          </cell>
          <cell r="AC132">
            <v>7.3999999999999996E-2</v>
          </cell>
          <cell r="AF132">
            <v>926</v>
          </cell>
          <cell r="AG132">
            <v>994</v>
          </cell>
          <cell r="AH132">
            <v>988</v>
          </cell>
          <cell r="AI132">
            <v>1060</v>
          </cell>
          <cell r="AJ132">
            <v>908</v>
          </cell>
          <cell r="AK132">
            <v>1065</v>
          </cell>
          <cell r="AN132">
            <v>0.93200000000000005</v>
          </cell>
          <cell r="AO132">
            <v>0.93200000000000005</v>
          </cell>
          <cell r="AP132">
            <v>0.85299999999999998</v>
          </cell>
          <cell r="AR132">
            <v>230</v>
          </cell>
          <cell r="AS132">
            <v>95</v>
          </cell>
          <cell r="AT132">
            <v>669</v>
          </cell>
          <cell r="AU132">
            <v>994</v>
          </cell>
          <cell r="AV132">
            <v>289</v>
          </cell>
          <cell r="AW132">
            <v>117</v>
          </cell>
          <cell r="AX132">
            <v>649</v>
          </cell>
          <cell r="AY132">
            <v>1060</v>
          </cell>
          <cell r="AZ132">
            <v>278</v>
          </cell>
          <cell r="BA132">
            <v>89</v>
          </cell>
          <cell r="BB132">
            <v>690</v>
          </cell>
          <cell r="BC132">
            <v>1065</v>
          </cell>
          <cell r="BH132">
            <v>0.32700000000000001</v>
          </cell>
          <cell r="BI132">
            <v>0.38299999999999995</v>
          </cell>
          <cell r="BJ132">
            <v>0.34499999999999997</v>
          </cell>
          <cell r="BL132">
            <v>863</v>
          </cell>
          <cell r="BM132">
            <v>1043</v>
          </cell>
          <cell r="BN132">
            <v>873</v>
          </cell>
          <cell r="BO132">
            <v>1069</v>
          </cell>
          <cell r="BP132">
            <v>806</v>
          </cell>
          <cell r="BQ132">
            <v>993</v>
          </cell>
          <cell r="BT132">
            <v>0.82699999999999996</v>
          </cell>
          <cell r="BU132">
            <v>0.81699999999999995</v>
          </cell>
          <cell r="BV132">
            <v>0.81200000000000006</v>
          </cell>
          <cell r="BX132">
            <v>856</v>
          </cell>
          <cell r="BY132">
            <v>976</v>
          </cell>
          <cell r="BZ132">
            <v>885</v>
          </cell>
          <cell r="CA132">
            <v>1037</v>
          </cell>
          <cell r="CB132">
            <v>860</v>
          </cell>
          <cell r="CC132">
            <v>1038</v>
          </cell>
          <cell r="CF132">
            <v>0.877</v>
          </cell>
          <cell r="CG132">
            <v>0.85299999999999998</v>
          </cell>
          <cell r="CH132">
            <v>0.82899999999999996</v>
          </cell>
          <cell r="CJ132">
            <v>1024</v>
          </cell>
          <cell r="CK132">
            <v>1119</v>
          </cell>
          <cell r="CL132">
            <v>933</v>
          </cell>
          <cell r="CM132">
            <v>1036</v>
          </cell>
          <cell r="CN132">
            <v>874</v>
          </cell>
          <cell r="CO132">
            <v>974</v>
          </cell>
          <cell r="CR132">
            <v>0.91500000000000004</v>
          </cell>
          <cell r="CS132">
            <v>0.90100000000000002</v>
          </cell>
          <cell r="CT132">
            <v>0.89700000000000002</v>
          </cell>
          <cell r="CV132">
            <v>10</v>
          </cell>
          <cell r="CW132">
            <v>1024</v>
          </cell>
          <cell r="CX132">
            <v>89</v>
          </cell>
          <cell r="CY132">
            <v>933</v>
          </cell>
          <cell r="CZ132">
            <v>569</v>
          </cell>
          <cell r="DA132">
            <v>874</v>
          </cell>
          <cell r="DD132">
            <v>0.01</v>
          </cell>
          <cell r="DE132">
            <v>9.5000000000000001E-2</v>
          </cell>
          <cell r="DF132">
            <v>0.65100000000000002</v>
          </cell>
          <cell r="DH132" t="str">
            <v/>
          </cell>
        </row>
        <row r="133">
          <cell r="B133" t="str">
            <v>E08000030</v>
          </cell>
          <cell r="C133" t="str">
            <v>Sarbjit Uppal</v>
          </cell>
          <cell r="D133" t="str">
            <v>Sarbjit.Uppal@Walsall.gov.uk</v>
          </cell>
          <cell r="E133" t="str">
            <v>Public Health Intelligence Technical Officer</v>
          </cell>
          <cell r="F133" t="str">
            <v>Dr Barbara Watt</v>
          </cell>
          <cell r="G133" t="str">
            <v>Barbara.Watt@Walsall.gov.uk</v>
          </cell>
          <cell r="H133">
            <v>368</v>
          </cell>
          <cell r="I133">
            <v>340</v>
          </cell>
          <cell r="J133">
            <v>398</v>
          </cell>
          <cell r="L133">
            <v>740</v>
          </cell>
          <cell r="M133">
            <v>59</v>
          </cell>
          <cell r="N133">
            <v>813</v>
          </cell>
          <cell r="O133">
            <v>861</v>
          </cell>
          <cell r="P133">
            <v>25</v>
          </cell>
          <cell r="Q133">
            <v>895</v>
          </cell>
          <cell r="R133">
            <v>835</v>
          </cell>
          <cell r="S133">
            <v>40</v>
          </cell>
          <cell r="T133">
            <v>885</v>
          </cell>
          <cell r="X133">
            <v>0.91</v>
          </cell>
          <cell r="Y133">
            <v>7.2999999999999995E-2</v>
          </cell>
          <cell r="Z133">
            <v>0.96199999999999997</v>
          </cell>
          <cell r="AA133">
            <v>2.8000000000000001E-2</v>
          </cell>
          <cell r="AB133">
            <v>0.94399999999999995</v>
          </cell>
          <cell r="AC133">
            <v>4.4999999999999998E-2</v>
          </cell>
          <cell r="AF133">
            <v>703</v>
          </cell>
          <cell r="AG133">
            <v>793</v>
          </cell>
          <cell r="AH133">
            <v>808</v>
          </cell>
          <cell r="AI133">
            <v>878</v>
          </cell>
          <cell r="AJ133">
            <v>813</v>
          </cell>
          <cell r="AK133">
            <v>895</v>
          </cell>
          <cell r="AN133">
            <v>0.88700000000000001</v>
          </cell>
          <cell r="AO133">
            <v>0.92</v>
          </cell>
          <cell r="AP133">
            <v>0.90800000000000003</v>
          </cell>
          <cell r="AR133">
            <v>121</v>
          </cell>
          <cell r="AS133">
            <v>91</v>
          </cell>
          <cell r="AT133">
            <v>553</v>
          </cell>
          <cell r="AU133">
            <v>793</v>
          </cell>
          <cell r="AV133">
            <v>167</v>
          </cell>
          <cell r="AW133">
            <v>118</v>
          </cell>
          <cell r="AX133">
            <v>564</v>
          </cell>
          <cell r="AY133">
            <v>878</v>
          </cell>
          <cell r="AZ133">
            <v>134</v>
          </cell>
          <cell r="BA133">
            <v>117</v>
          </cell>
          <cell r="BB133">
            <v>561</v>
          </cell>
          <cell r="BC133">
            <v>895</v>
          </cell>
          <cell r="BH133">
            <v>0.26700000000000002</v>
          </cell>
          <cell r="BI133">
            <v>0.32500000000000001</v>
          </cell>
          <cell r="BJ133">
            <v>0.28000000000000003</v>
          </cell>
          <cell r="BL133">
            <v>666</v>
          </cell>
          <cell r="BM133">
            <v>801</v>
          </cell>
          <cell r="BN133">
            <v>846</v>
          </cell>
          <cell r="BO133">
            <v>924</v>
          </cell>
          <cell r="BP133">
            <v>780</v>
          </cell>
          <cell r="BQ133">
            <v>830</v>
          </cell>
          <cell r="BT133">
            <v>0.83099999999999996</v>
          </cell>
          <cell r="BU133">
            <v>0.91600000000000004</v>
          </cell>
          <cell r="BV133">
            <v>0.94</v>
          </cell>
          <cell r="BX133">
            <v>802</v>
          </cell>
          <cell r="BY133">
            <v>849</v>
          </cell>
          <cell r="BZ133">
            <v>731</v>
          </cell>
          <cell r="CA133">
            <v>797</v>
          </cell>
          <cell r="CB133">
            <v>886</v>
          </cell>
          <cell r="CC133">
            <v>926</v>
          </cell>
          <cell r="CF133">
            <v>0.94499999999999995</v>
          </cell>
          <cell r="CG133">
            <v>0.91700000000000004</v>
          </cell>
          <cell r="CH133">
            <v>0.95699999999999996</v>
          </cell>
          <cell r="CJ133">
            <v>763</v>
          </cell>
          <cell r="CK133">
            <v>880</v>
          </cell>
          <cell r="CL133">
            <v>781</v>
          </cell>
          <cell r="CM133">
            <v>842</v>
          </cell>
          <cell r="CN133">
            <v>775</v>
          </cell>
          <cell r="CO133">
            <v>854</v>
          </cell>
          <cell r="CR133">
            <v>0.86699999999999999</v>
          </cell>
          <cell r="CS133">
            <v>0.92800000000000005</v>
          </cell>
          <cell r="CT133">
            <v>0.90700000000000003</v>
          </cell>
          <cell r="CV133">
            <v>763</v>
          </cell>
          <cell r="CW133">
            <v>880</v>
          </cell>
          <cell r="CX133">
            <v>781</v>
          </cell>
          <cell r="CY133">
            <v>842</v>
          </cell>
          <cell r="CZ133">
            <v>775</v>
          </cell>
          <cell r="DA133">
            <v>854</v>
          </cell>
          <cell r="DD133">
            <v>0.86699999999999999</v>
          </cell>
          <cell r="DE133">
            <v>0.92800000000000005</v>
          </cell>
          <cell r="DF133">
            <v>0.90700000000000003</v>
          </cell>
          <cell r="DH133" t="str">
            <v>Quarter 1 data has been refreshed as Walsall healthcare NHS trust are working on the change over from register population to resident population health visiting return.  Historically in Walsall an agreement with health visitors to have up to 10 weeks to complete the 6-8 week review and collect the breastfeeding status was in place which has affected the prevalence rate of breastfeeding for Q1 and Q2. We expect that now that Health visitors window has been aligned with indicator C8i and C8ii (8 week cut off) that performance should increase as reflected in the Q1 and Q2 figures.</v>
          </cell>
        </row>
        <row r="134">
          <cell r="B134" t="str">
            <v>E09000031</v>
          </cell>
          <cell r="C134" t="str">
            <v>Amy Coates</v>
          </cell>
          <cell r="D134" t="str">
            <v>amy.coates@walthamforest.gov.uk</v>
          </cell>
          <cell r="E134" t="str">
            <v>Public Health Strategist</v>
          </cell>
          <cell r="F134" t="str">
            <v>Andrew Taylor</v>
          </cell>
          <cell r="G134" t="str">
            <v>andrew.taylor@walthamforest.gov.uk</v>
          </cell>
          <cell r="H134">
            <v>0</v>
          </cell>
          <cell r="I134">
            <v>0</v>
          </cell>
          <cell r="J134">
            <v>13</v>
          </cell>
          <cell r="L134">
            <v>952</v>
          </cell>
          <cell r="M134">
            <v>106</v>
          </cell>
          <cell r="N134">
            <v>1075</v>
          </cell>
          <cell r="O134">
            <v>1106</v>
          </cell>
          <cell r="P134">
            <v>76</v>
          </cell>
          <cell r="Q134">
            <v>1208</v>
          </cell>
          <cell r="R134">
            <v>1053</v>
          </cell>
          <cell r="S134">
            <v>102</v>
          </cell>
          <cell r="T134">
            <v>1182</v>
          </cell>
          <cell r="X134">
            <v>0.88600000000000001</v>
          </cell>
          <cell r="Y134">
            <v>9.9000000000000005E-2</v>
          </cell>
          <cell r="Z134">
            <v>0.91600000000000004</v>
          </cell>
          <cell r="AA134">
            <v>6.3E-2</v>
          </cell>
          <cell r="AB134">
            <v>0.89100000000000001</v>
          </cell>
          <cell r="AC134">
            <v>8.5999999999999993E-2</v>
          </cell>
          <cell r="AF134">
            <v>433</v>
          </cell>
          <cell r="AG134">
            <v>1038</v>
          </cell>
          <cell r="AH134">
            <v>435</v>
          </cell>
          <cell r="AI134">
            <v>1202</v>
          </cell>
          <cell r="AJ134">
            <v>422</v>
          </cell>
          <cell r="AK134">
            <v>1214</v>
          </cell>
          <cell r="AN134">
            <v>0.41699999999999998</v>
          </cell>
          <cell r="AO134">
            <v>0.36199999999999999</v>
          </cell>
          <cell r="AP134">
            <v>0.34799999999999998</v>
          </cell>
          <cell r="AR134">
            <v>467</v>
          </cell>
          <cell r="AS134">
            <v>288</v>
          </cell>
          <cell r="AT134">
            <v>252</v>
          </cell>
          <cell r="AU134">
            <v>1038</v>
          </cell>
          <cell r="AV134">
            <v>472</v>
          </cell>
          <cell r="AW134">
            <v>403</v>
          </cell>
          <cell r="AX134">
            <v>274</v>
          </cell>
          <cell r="AY134">
            <v>1202</v>
          </cell>
          <cell r="AZ134">
            <v>488</v>
          </cell>
          <cell r="BA134">
            <v>376</v>
          </cell>
          <cell r="BB134">
            <v>248</v>
          </cell>
          <cell r="BC134">
            <v>1214</v>
          </cell>
          <cell r="BH134">
            <v>0.72699999999999998</v>
          </cell>
          <cell r="BI134">
            <v>0.72799999999999998</v>
          </cell>
          <cell r="BJ134">
            <v>0.71200000000000008</v>
          </cell>
          <cell r="BL134">
            <v>207</v>
          </cell>
          <cell r="BM134">
            <v>1083</v>
          </cell>
          <cell r="BN134">
            <v>232</v>
          </cell>
          <cell r="BO134">
            <v>1149</v>
          </cell>
          <cell r="BP134">
            <v>198</v>
          </cell>
          <cell r="BQ134">
            <v>1220</v>
          </cell>
          <cell r="BT134">
            <v>0.191</v>
          </cell>
          <cell r="BU134">
            <v>0.20200000000000001</v>
          </cell>
          <cell r="BV134">
            <v>0.16200000000000001</v>
          </cell>
          <cell r="BX134">
            <v>478</v>
          </cell>
          <cell r="BY134">
            <v>1017</v>
          </cell>
          <cell r="BZ134">
            <v>588</v>
          </cell>
          <cell r="CA134">
            <v>1084</v>
          </cell>
          <cell r="CB134">
            <v>678</v>
          </cell>
          <cell r="CC134">
            <v>1153</v>
          </cell>
          <cell r="CF134">
            <v>0.47</v>
          </cell>
          <cell r="CG134">
            <v>0.54200000000000004</v>
          </cell>
          <cell r="CH134">
            <v>0.58799999999999997</v>
          </cell>
          <cell r="CJ134">
            <v>316</v>
          </cell>
          <cell r="CK134">
            <v>1123</v>
          </cell>
          <cell r="CL134">
            <v>365</v>
          </cell>
          <cell r="CM134">
            <v>1138</v>
          </cell>
          <cell r="CN134">
            <v>371</v>
          </cell>
          <cell r="CO134">
            <v>1117</v>
          </cell>
          <cell r="CR134">
            <v>0.28100000000000003</v>
          </cell>
          <cell r="CS134">
            <v>0.32100000000000001</v>
          </cell>
          <cell r="CT134">
            <v>0.33200000000000002</v>
          </cell>
          <cell r="CV134" t="str">
            <v>DK</v>
          </cell>
          <cell r="CW134" t="str">
            <v>DK</v>
          </cell>
          <cell r="CX134" t="str">
            <v>DK</v>
          </cell>
          <cell r="CY134" t="str">
            <v>DK</v>
          </cell>
          <cell r="CZ134" t="str">
            <v>DK</v>
          </cell>
          <cell r="DA134" t="str">
            <v>DK</v>
          </cell>
          <cell r="DD134" t="str">
            <v>NA</v>
          </cell>
          <cell r="DE134" t="str">
            <v>NA</v>
          </cell>
          <cell r="DF134" t="str">
            <v>NA</v>
          </cell>
          <cell r="DH134" t="str">
            <v>Our EYMDS reported by CHIS (NELFT) still reflects GP activity, not HV activity - this includes 6-8 week checks and breastfeeding prevalence   Also, we do not currently get data for C6ii (use of ASQ-3 tool at 2-2.5 year review) - will work with CHIS to get this and retrospectively enter when available.</v>
          </cell>
        </row>
        <row r="135">
          <cell r="B135" t="str">
            <v>E09000032</v>
          </cell>
          <cell r="C135" t="str">
            <v>Paul Martland</v>
          </cell>
          <cell r="D135" t="str">
            <v>pmartland@wandsworth.gov.uk</v>
          </cell>
          <cell r="E135" t="str">
            <v>Head of Service. Early Years and Early Intervention Support</v>
          </cell>
          <cell r="F135" t="str">
            <v>Dawn Warwick</v>
          </cell>
          <cell r="G135" t="str">
            <v>DWarwick@wandsworth.gov.uk</v>
          </cell>
          <cell r="H135">
            <v>266</v>
          </cell>
          <cell r="I135">
            <v>185</v>
          </cell>
          <cell r="J135">
            <v>174</v>
          </cell>
          <cell r="L135">
            <v>1168</v>
          </cell>
          <cell r="M135">
            <v>84</v>
          </cell>
          <cell r="N135">
            <v>1266</v>
          </cell>
          <cell r="O135">
            <v>1170</v>
          </cell>
          <cell r="P135">
            <v>94</v>
          </cell>
          <cell r="Q135">
            <v>1283</v>
          </cell>
          <cell r="R135">
            <v>1136</v>
          </cell>
          <cell r="S135">
            <v>99</v>
          </cell>
          <cell r="T135">
            <v>1259</v>
          </cell>
          <cell r="X135">
            <v>0.92300000000000004</v>
          </cell>
          <cell r="Y135">
            <v>6.6000000000000003E-2</v>
          </cell>
          <cell r="Z135">
            <v>0.91200000000000003</v>
          </cell>
          <cell r="AA135">
            <v>7.2999999999999995E-2</v>
          </cell>
          <cell r="AB135">
            <v>0.90200000000000002</v>
          </cell>
          <cell r="AC135">
            <v>7.9000000000000001E-2</v>
          </cell>
          <cell r="AF135">
            <v>928</v>
          </cell>
          <cell r="AG135">
            <v>1267</v>
          </cell>
          <cell r="AH135">
            <v>1044</v>
          </cell>
          <cell r="AI135">
            <v>1399</v>
          </cell>
          <cell r="AJ135">
            <v>707</v>
          </cell>
          <cell r="AK135">
            <v>1324</v>
          </cell>
          <cell r="AN135">
            <v>0.73199999999999998</v>
          </cell>
          <cell r="AO135">
            <v>0.746</v>
          </cell>
          <cell r="AP135">
            <v>0.53400000000000003</v>
          </cell>
          <cell r="AR135">
            <v>543</v>
          </cell>
          <cell r="AS135">
            <v>231</v>
          </cell>
          <cell r="AT135">
            <v>212</v>
          </cell>
          <cell r="AU135">
            <v>1267</v>
          </cell>
          <cell r="AV135">
            <v>797</v>
          </cell>
          <cell r="AW135" t="str">
            <v>DK</v>
          </cell>
          <cell r="AX135">
            <v>244</v>
          </cell>
          <cell r="AY135">
            <v>1399</v>
          </cell>
          <cell r="AZ135">
            <v>544</v>
          </cell>
          <cell r="BA135">
            <v>240</v>
          </cell>
          <cell r="BB135">
            <v>236</v>
          </cell>
          <cell r="BC135">
            <v>1324</v>
          </cell>
          <cell r="BH135">
            <v>0.61099999999999999</v>
          </cell>
          <cell r="BI135" t="str">
            <v>NaN</v>
          </cell>
          <cell r="BJ135">
            <v>0.59200000000000008</v>
          </cell>
          <cell r="BL135">
            <v>598</v>
          </cell>
          <cell r="BM135">
            <v>1252</v>
          </cell>
          <cell r="BN135">
            <v>559</v>
          </cell>
          <cell r="BO135">
            <v>1249</v>
          </cell>
          <cell r="BP135">
            <v>475</v>
          </cell>
          <cell r="BQ135">
            <v>1249</v>
          </cell>
          <cell r="BT135">
            <v>0.47799999999999998</v>
          </cell>
          <cell r="BU135">
            <v>0.44800000000000001</v>
          </cell>
          <cell r="BV135">
            <v>0.38</v>
          </cell>
          <cell r="BX135">
            <v>964</v>
          </cell>
          <cell r="BY135">
            <v>1247</v>
          </cell>
          <cell r="BZ135">
            <v>922</v>
          </cell>
          <cell r="CA135">
            <v>1248</v>
          </cell>
          <cell r="CB135">
            <v>875</v>
          </cell>
          <cell r="CC135">
            <v>1224</v>
          </cell>
          <cell r="CF135">
            <v>0.77300000000000002</v>
          </cell>
          <cell r="CG135">
            <v>0.73899999999999999</v>
          </cell>
          <cell r="CH135">
            <v>0.71499999999999997</v>
          </cell>
          <cell r="CJ135">
            <v>590</v>
          </cell>
          <cell r="CK135">
            <v>1315</v>
          </cell>
          <cell r="CL135">
            <v>563</v>
          </cell>
          <cell r="CM135">
            <v>1168</v>
          </cell>
          <cell r="CN135">
            <v>600</v>
          </cell>
          <cell r="CO135">
            <v>1153</v>
          </cell>
          <cell r="CR135">
            <v>0.44900000000000001</v>
          </cell>
          <cell r="CS135">
            <v>0.48199999999999998</v>
          </cell>
          <cell r="CT135">
            <v>0.52</v>
          </cell>
          <cell r="CV135" t="str">
            <v>DK</v>
          </cell>
          <cell r="CW135" t="str">
            <v>DK</v>
          </cell>
          <cell r="CX135" t="str">
            <v>DK</v>
          </cell>
          <cell r="CY135" t="str">
            <v>DK</v>
          </cell>
          <cell r="CZ135" t="str">
            <v>DK</v>
          </cell>
          <cell r="DA135" t="str">
            <v>DK</v>
          </cell>
          <cell r="DD135" t="str">
            <v>NA</v>
          </cell>
          <cell r="DE135" t="str">
            <v>NA</v>
          </cell>
          <cell r="DF135" t="str">
            <v>NA</v>
          </cell>
          <cell r="DH135" t="str">
            <v>. Those children receiving a 6-8 week check within the quarter- Quarter 3 figure is incomplete as we are still awaiting GP's to add data to EMIS. Total number of infants due a review by the end of the quarter, who received a 6-8 week check by 8 weeks- Quarter 3 is incomplete as we are still awaiting GP's to add data to EMIS.</v>
          </cell>
        </row>
        <row r="136">
          <cell r="B136" t="str">
            <v>E06000007</v>
          </cell>
          <cell r="C136" t="str">
            <v>Joanne Bayliss</v>
          </cell>
          <cell r="D136" t="str">
            <v>jbayliss@warrington.gov.uk</v>
          </cell>
          <cell r="E136" t="str">
            <v>Public Health Analyst</v>
          </cell>
          <cell r="F136" t="str">
            <v>Dr Rita Robertson</v>
          </cell>
          <cell r="G136" t="str">
            <v>rrobertson@warrington.gov.uk</v>
          </cell>
          <cell r="H136">
            <v>219</v>
          </cell>
          <cell r="I136">
            <v>192</v>
          </cell>
          <cell r="J136">
            <v>140</v>
          </cell>
          <cell r="L136">
            <v>534</v>
          </cell>
          <cell r="M136">
            <v>31</v>
          </cell>
          <cell r="N136">
            <v>565</v>
          </cell>
          <cell r="O136">
            <v>577</v>
          </cell>
          <cell r="P136">
            <v>19</v>
          </cell>
          <cell r="Q136">
            <v>596</v>
          </cell>
          <cell r="R136">
            <v>552</v>
          </cell>
          <cell r="S136">
            <v>42</v>
          </cell>
          <cell r="T136">
            <v>594</v>
          </cell>
          <cell r="X136">
            <v>0.94499999999999995</v>
          </cell>
          <cell r="Y136">
            <v>5.5E-2</v>
          </cell>
          <cell r="Z136">
            <v>0.96799999999999997</v>
          </cell>
          <cell r="AA136">
            <v>3.2000000000000001E-2</v>
          </cell>
          <cell r="AB136">
            <v>0.92900000000000005</v>
          </cell>
          <cell r="AC136">
            <v>7.0999999999999994E-2</v>
          </cell>
          <cell r="AF136">
            <v>548</v>
          </cell>
          <cell r="AG136">
            <v>583</v>
          </cell>
          <cell r="AH136">
            <v>556</v>
          </cell>
          <cell r="AI136">
            <v>603</v>
          </cell>
          <cell r="AJ136">
            <v>522</v>
          </cell>
          <cell r="AK136">
            <v>577</v>
          </cell>
          <cell r="AN136">
            <v>0.94</v>
          </cell>
          <cell r="AO136">
            <v>0.92200000000000004</v>
          </cell>
          <cell r="AP136">
            <v>0.90500000000000003</v>
          </cell>
          <cell r="AR136">
            <v>164</v>
          </cell>
          <cell r="AS136">
            <v>39</v>
          </cell>
          <cell r="AT136">
            <v>379</v>
          </cell>
          <cell r="AU136">
            <v>583</v>
          </cell>
          <cell r="AV136">
            <v>182</v>
          </cell>
          <cell r="AW136">
            <v>56</v>
          </cell>
          <cell r="AX136">
            <v>361</v>
          </cell>
          <cell r="AY136">
            <v>603</v>
          </cell>
          <cell r="AZ136">
            <v>160</v>
          </cell>
          <cell r="BA136">
            <v>54</v>
          </cell>
          <cell r="BB136">
            <v>354</v>
          </cell>
          <cell r="BC136">
            <v>577</v>
          </cell>
          <cell r="BH136">
            <v>0.34799999999999998</v>
          </cell>
          <cell r="BI136">
            <v>0.39500000000000002</v>
          </cell>
          <cell r="BJ136">
            <v>0.371</v>
          </cell>
          <cell r="BL136">
            <v>467</v>
          </cell>
          <cell r="BM136">
            <v>584</v>
          </cell>
          <cell r="BN136">
            <v>382</v>
          </cell>
          <cell r="BO136">
            <v>576</v>
          </cell>
          <cell r="BP136">
            <v>314</v>
          </cell>
          <cell r="BQ136">
            <v>625</v>
          </cell>
          <cell r="BT136">
            <v>0.8</v>
          </cell>
          <cell r="BU136">
            <v>0.66300000000000003</v>
          </cell>
          <cell r="BV136">
            <v>0.502</v>
          </cell>
          <cell r="BX136">
            <v>515</v>
          </cell>
          <cell r="BY136">
            <v>609</v>
          </cell>
          <cell r="BZ136">
            <v>528</v>
          </cell>
          <cell r="CA136">
            <v>601</v>
          </cell>
          <cell r="CB136">
            <v>470</v>
          </cell>
          <cell r="CC136">
            <v>570</v>
          </cell>
          <cell r="CF136">
            <v>0.84599999999999997</v>
          </cell>
          <cell r="CG136">
            <v>0.879</v>
          </cell>
          <cell r="CH136">
            <v>0.82499999999999996</v>
          </cell>
          <cell r="CJ136">
            <v>508</v>
          </cell>
          <cell r="CK136">
            <v>624</v>
          </cell>
          <cell r="CL136">
            <v>548</v>
          </cell>
          <cell r="CM136">
            <v>619</v>
          </cell>
          <cell r="CN136">
            <v>544</v>
          </cell>
          <cell r="CO136">
            <v>606</v>
          </cell>
          <cell r="CR136">
            <v>0.81399999999999995</v>
          </cell>
          <cell r="CS136">
            <v>0.88500000000000001</v>
          </cell>
          <cell r="CT136">
            <v>0.89800000000000002</v>
          </cell>
          <cell r="CV136">
            <v>440</v>
          </cell>
          <cell r="CW136">
            <v>508</v>
          </cell>
          <cell r="CX136">
            <v>548</v>
          </cell>
          <cell r="CY136">
            <v>549</v>
          </cell>
          <cell r="CZ136">
            <v>517</v>
          </cell>
          <cell r="DA136">
            <v>544</v>
          </cell>
          <cell r="DD136">
            <v>0.86599999999999999</v>
          </cell>
          <cell r="DE136">
            <v>0.998</v>
          </cell>
          <cell r="DF136">
            <v>0.95</v>
          </cell>
          <cell r="DH136" t="str">
            <v/>
          </cell>
        </row>
        <row r="137">
          <cell r="B137" t="str">
            <v>E10000031</v>
          </cell>
          <cell r="C137" t="str">
            <v>Kate Sahota</v>
          </cell>
          <cell r="D137" t="str">
            <v>katesahota@warwickshire.gov.uk</v>
          </cell>
          <cell r="E137" t="str">
            <v>Commissioning Lead, Children's Public Health</v>
          </cell>
          <cell r="F137" t="str">
            <v>John Linnane</v>
          </cell>
          <cell r="G137" t="str">
            <v>johnlinnane@warwickshire.gov.uk</v>
          </cell>
          <cell r="H137">
            <v>1019</v>
          </cell>
          <cell r="I137">
            <v>1261</v>
          </cell>
          <cell r="J137">
            <v>1144</v>
          </cell>
          <cell r="L137">
            <v>1275</v>
          </cell>
          <cell r="M137">
            <v>174</v>
          </cell>
          <cell r="N137">
            <v>1463</v>
          </cell>
          <cell r="O137">
            <v>1403</v>
          </cell>
          <cell r="P137">
            <v>167</v>
          </cell>
          <cell r="Q137">
            <v>1572</v>
          </cell>
          <cell r="R137">
            <v>1287</v>
          </cell>
          <cell r="S137">
            <v>197</v>
          </cell>
          <cell r="T137">
            <v>1484</v>
          </cell>
          <cell r="X137">
            <v>0.871</v>
          </cell>
          <cell r="Y137">
            <v>0.11899999999999999</v>
          </cell>
          <cell r="Z137">
            <v>0.89200000000000002</v>
          </cell>
          <cell r="AA137">
            <v>0.106</v>
          </cell>
          <cell r="AB137">
            <v>0.86699999999999999</v>
          </cell>
          <cell r="AC137">
            <v>0.13300000000000001</v>
          </cell>
          <cell r="AF137" t="str">
            <v>DK</v>
          </cell>
          <cell r="AG137" t="str">
            <v>DK</v>
          </cell>
          <cell r="AH137">
            <v>1655</v>
          </cell>
          <cell r="AI137">
            <v>1722</v>
          </cell>
          <cell r="AJ137">
            <v>1640</v>
          </cell>
          <cell r="AK137">
            <v>1646</v>
          </cell>
          <cell r="AN137" t="str">
            <v>NA</v>
          </cell>
          <cell r="AO137">
            <v>0.96099999999999997</v>
          </cell>
          <cell r="AP137">
            <v>0.996</v>
          </cell>
          <cell r="AR137" t="str">
            <v>DK</v>
          </cell>
          <cell r="AS137" t="str">
            <v>DK</v>
          </cell>
          <cell r="AT137" t="str">
            <v>DK</v>
          </cell>
          <cell r="AU137" t="str">
            <v>DK</v>
          </cell>
          <cell r="AV137">
            <v>530</v>
          </cell>
          <cell r="AW137">
            <v>183</v>
          </cell>
          <cell r="AX137">
            <v>812</v>
          </cell>
          <cell r="AY137">
            <v>1722</v>
          </cell>
          <cell r="AZ137">
            <v>525</v>
          </cell>
          <cell r="BA137">
            <v>207</v>
          </cell>
          <cell r="BB137">
            <v>848</v>
          </cell>
          <cell r="BC137">
            <v>1646</v>
          </cell>
          <cell r="BH137" t="str">
            <v>NaN</v>
          </cell>
          <cell r="BI137">
            <v>0.41399999999999998</v>
          </cell>
          <cell r="BJ137">
            <v>0.44500000000000001</v>
          </cell>
          <cell r="BL137">
            <v>1440</v>
          </cell>
          <cell r="BM137">
            <v>1491</v>
          </cell>
          <cell r="BN137">
            <v>1505</v>
          </cell>
          <cell r="BO137">
            <v>1589</v>
          </cell>
          <cell r="BP137">
            <v>1376</v>
          </cell>
          <cell r="BQ137">
            <v>1502</v>
          </cell>
          <cell r="BT137">
            <v>0.96599999999999997</v>
          </cell>
          <cell r="BU137">
            <v>0.94699999999999995</v>
          </cell>
          <cell r="BV137">
            <v>0.91600000000000004</v>
          </cell>
          <cell r="BX137">
            <v>1330</v>
          </cell>
          <cell r="BY137">
            <v>1434</v>
          </cell>
          <cell r="BZ137">
            <v>1460</v>
          </cell>
          <cell r="CA137">
            <v>1530</v>
          </cell>
          <cell r="CB137">
            <v>1492</v>
          </cell>
          <cell r="CC137">
            <v>1595</v>
          </cell>
          <cell r="CF137">
            <v>0.92700000000000005</v>
          </cell>
          <cell r="CG137">
            <v>0.95399999999999996</v>
          </cell>
          <cell r="CH137">
            <v>0.93500000000000005</v>
          </cell>
          <cell r="CJ137">
            <v>1456</v>
          </cell>
          <cell r="CK137">
            <v>1613</v>
          </cell>
          <cell r="CL137">
            <v>1510</v>
          </cell>
          <cell r="CM137">
            <v>1706</v>
          </cell>
          <cell r="CN137">
            <v>1461</v>
          </cell>
          <cell r="CO137">
            <v>1662</v>
          </cell>
          <cell r="CR137">
            <v>0.90300000000000002</v>
          </cell>
          <cell r="CS137">
            <v>0.88500000000000001</v>
          </cell>
          <cell r="CT137">
            <v>0.879</v>
          </cell>
          <cell r="CV137">
            <v>1456</v>
          </cell>
          <cell r="CW137">
            <v>1613</v>
          </cell>
          <cell r="CX137">
            <v>1704</v>
          </cell>
          <cell r="CY137">
            <v>1704</v>
          </cell>
          <cell r="CZ137">
            <v>1461</v>
          </cell>
          <cell r="DA137">
            <v>1461</v>
          </cell>
          <cell r="DD137">
            <v>0.90300000000000002</v>
          </cell>
          <cell r="DE137">
            <v>1</v>
          </cell>
          <cell r="DF137">
            <v>1</v>
          </cell>
          <cell r="DH137" t="str">
            <v/>
          </cell>
        </row>
        <row r="138">
          <cell r="B138" t="str">
            <v>E06000037</v>
          </cell>
          <cell r="C138" t="str">
            <v>Sarah Shildrick</v>
          </cell>
          <cell r="D138" t="str">
            <v>sarah.shildrick@bracknell-forest.gov.uk</v>
          </cell>
          <cell r="E138" t="str">
            <v>Senior Public Health Information Analyst</v>
          </cell>
          <cell r="F138" t="str">
            <v>Lise Llewellyn</v>
          </cell>
          <cell r="G138" t="str">
            <v>lise.llewellyn@bracknell-forest.gov.uk</v>
          </cell>
          <cell r="H138">
            <v>43</v>
          </cell>
          <cell r="I138">
            <v>76</v>
          </cell>
          <cell r="J138">
            <v>105</v>
          </cell>
          <cell r="L138">
            <v>363</v>
          </cell>
          <cell r="M138">
            <v>37</v>
          </cell>
          <cell r="N138">
            <v>434</v>
          </cell>
          <cell r="O138">
            <v>380</v>
          </cell>
          <cell r="P138">
            <v>46</v>
          </cell>
          <cell r="Q138">
            <v>445</v>
          </cell>
          <cell r="R138">
            <v>379</v>
          </cell>
          <cell r="S138">
            <v>44</v>
          </cell>
          <cell r="T138">
            <v>430</v>
          </cell>
          <cell r="X138">
            <v>0.83599999999999997</v>
          </cell>
          <cell r="Y138">
            <v>8.5000000000000006E-2</v>
          </cell>
          <cell r="Z138">
            <v>0.85399999999999998</v>
          </cell>
          <cell r="AA138">
            <v>0.10299999999999999</v>
          </cell>
          <cell r="AB138">
            <v>0.88100000000000001</v>
          </cell>
          <cell r="AC138">
            <v>0.10199999999999999</v>
          </cell>
          <cell r="AF138">
            <v>364</v>
          </cell>
          <cell r="AG138">
            <v>413</v>
          </cell>
          <cell r="AH138">
            <v>467</v>
          </cell>
          <cell r="AI138">
            <v>509</v>
          </cell>
          <cell r="AJ138">
            <v>473</v>
          </cell>
          <cell r="AK138">
            <v>500</v>
          </cell>
          <cell r="AN138">
            <v>0.88100000000000001</v>
          </cell>
          <cell r="AO138">
            <v>0.91700000000000004</v>
          </cell>
          <cell r="AP138">
            <v>0.94599999999999995</v>
          </cell>
          <cell r="AR138">
            <v>151</v>
          </cell>
          <cell r="AS138">
            <v>72</v>
          </cell>
          <cell r="AT138">
            <v>172</v>
          </cell>
          <cell r="AU138">
            <v>413</v>
          </cell>
          <cell r="AV138">
            <v>194</v>
          </cell>
          <cell r="AW138">
            <v>63</v>
          </cell>
          <cell r="AX138">
            <v>214</v>
          </cell>
          <cell r="AY138">
            <v>509</v>
          </cell>
          <cell r="AZ138">
            <v>198</v>
          </cell>
          <cell r="BA138">
            <v>80</v>
          </cell>
          <cell r="BB138">
            <v>220</v>
          </cell>
          <cell r="BC138">
            <v>500</v>
          </cell>
          <cell r="BH138">
            <v>0.54</v>
          </cell>
          <cell r="BI138">
            <v>0.505</v>
          </cell>
          <cell r="BJ138">
            <v>0.55600000000000005</v>
          </cell>
          <cell r="BL138">
            <v>382</v>
          </cell>
          <cell r="BM138">
            <v>481</v>
          </cell>
          <cell r="BN138">
            <v>381</v>
          </cell>
          <cell r="BO138">
            <v>456</v>
          </cell>
          <cell r="BP138">
            <v>389</v>
          </cell>
          <cell r="BQ138">
            <v>486</v>
          </cell>
          <cell r="BT138">
            <v>0.79400000000000004</v>
          </cell>
          <cell r="BU138">
            <v>0.83599999999999997</v>
          </cell>
          <cell r="BV138">
            <v>0.8</v>
          </cell>
          <cell r="BX138">
            <v>454</v>
          </cell>
          <cell r="BY138">
            <v>540</v>
          </cell>
          <cell r="BZ138">
            <v>392</v>
          </cell>
          <cell r="CA138">
            <v>487</v>
          </cell>
          <cell r="CB138">
            <v>380</v>
          </cell>
          <cell r="CC138">
            <v>466</v>
          </cell>
          <cell r="CF138">
            <v>0.84099999999999997</v>
          </cell>
          <cell r="CG138">
            <v>0.80500000000000005</v>
          </cell>
          <cell r="CH138">
            <v>0.81499999999999995</v>
          </cell>
          <cell r="CJ138">
            <v>417</v>
          </cell>
          <cell r="CK138">
            <v>535</v>
          </cell>
          <cell r="CL138">
            <v>397</v>
          </cell>
          <cell r="CM138">
            <v>462</v>
          </cell>
          <cell r="CN138">
            <v>382</v>
          </cell>
          <cell r="CO138">
            <v>469</v>
          </cell>
          <cell r="CR138">
            <v>0.77900000000000003</v>
          </cell>
          <cell r="CS138">
            <v>0.85899999999999999</v>
          </cell>
          <cell r="CT138">
            <v>0.81399999999999995</v>
          </cell>
          <cell r="CV138">
            <v>411</v>
          </cell>
          <cell r="CW138">
            <v>417</v>
          </cell>
          <cell r="CX138">
            <v>394</v>
          </cell>
          <cell r="CY138">
            <v>397</v>
          </cell>
          <cell r="CZ138">
            <v>382</v>
          </cell>
          <cell r="DA138">
            <v>382</v>
          </cell>
          <cell r="DD138">
            <v>0.98599999999999999</v>
          </cell>
          <cell r="DE138">
            <v>0.99199999999999999</v>
          </cell>
          <cell r="DF138">
            <v>1</v>
          </cell>
          <cell r="DH138" t="str">
            <v/>
          </cell>
        </row>
        <row r="139">
          <cell r="B139" t="str">
            <v>E10000032</v>
          </cell>
          <cell r="C139" t="str">
            <v>Lesley Wilkes</v>
          </cell>
          <cell r="D139" t="str">
            <v>lesley.wilkes@westsussex.gov.uk</v>
          </cell>
          <cell r="E139" t="str">
            <v>Public Health Healthcare Intelligence Manager</v>
          </cell>
          <cell r="F139" t="str">
            <v>Avril Wilson</v>
          </cell>
          <cell r="G139" t="str">
            <v>avril.wilson@westsussex.gov.uk</v>
          </cell>
          <cell r="H139">
            <v>1682</v>
          </cell>
          <cell r="I139" t="str">
            <v>DK</v>
          </cell>
          <cell r="J139">
            <v>746</v>
          </cell>
          <cell r="L139">
            <v>1929</v>
          </cell>
          <cell r="M139">
            <v>191</v>
          </cell>
          <cell r="N139">
            <v>2129</v>
          </cell>
          <cell r="O139">
            <v>1798</v>
          </cell>
          <cell r="P139">
            <v>327</v>
          </cell>
          <cell r="Q139">
            <v>2174</v>
          </cell>
          <cell r="R139">
            <v>1748</v>
          </cell>
          <cell r="S139">
            <v>410</v>
          </cell>
          <cell r="T139">
            <v>2218</v>
          </cell>
          <cell r="X139">
            <v>0.90600000000000003</v>
          </cell>
          <cell r="Y139">
            <v>0.09</v>
          </cell>
          <cell r="Z139">
            <v>0.82699999999999996</v>
          </cell>
          <cell r="AA139">
            <v>0.15</v>
          </cell>
          <cell r="AB139">
            <v>0.78800000000000003</v>
          </cell>
          <cell r="AC139">
            <v>0.185</v>
          </cell>
          <cell r="AF139">
            <v>1855</v>
          </cell>
          <cell r="AG139">
            <v>2109</v>
          </cell>
          <cell r="AH139">
            <v>1340</v>
          </cell>
          <cell r="AI139">
            <v>2196</v>
          </cell>
          <cell r="AJ139">
            <v>1455</v>
          </cell>
          <cell r="AK139">
            <v>2237</v>
          </cell>
          <cell r="AN139">
            <v>0.88</v>
          </cell>
          <cell r="AO139">
            <v>0.61</v>
          </cell>
          <cell r="AP139">
            <v>0.65</v>
          </cell>
          <cell r="AR139" t="str">
            <v>DK</v>
          </cell>
          <cell r="AS139" t="str">
            <v>DK</v>
          </cell>
          <cell r="AT139" t="str">
            <v>DK</v>
          </cell>
          <cell r="AU139">
            <v>2109</v>
          </cell>
          <cell r="AV139">
            <v>729</v>
          </cell>
          <cell r="AW139">
            <v>269</v>
          </cell>
          <cell r="AX139">
            <v>716</v>
          </cell>
          <cell r="AY139">
            <v>2196</v>
          </cell>
          <cell r="AZ139">
            <v>727</v>
          </cell>
          <cell r="BA139">
            <v>287</v>
          </cell>
          <cell r="BB139">
            <v>828</v>
          </cell>
          <cell r="BC139">
            <v>2237</v>
          </cell>
          <cell r="BH139" t="str">
            <v>NaN</v>
          </cell>
          <cell r="BI139">
            <v>0.45399999999999996</v>
          </cell>
          <cell r="BJ139">
            <v>0.45299999999999996</v>
          </cell>
          <cell r="BL139">
            <v>1737</v>
          </cell>
          <cell r="BM139">
            <v>2225</v>
          </cell>
          <cell r="BN139">
            <v>1479</v>
          </cell>
          <cell r="BO139">
            <v>2295</v>
          </cell>
          <cell r="BP139">
            <v>1362</v>
          </cell>
          <cell r="BQ139">
            <v>2119</v>
          </cell>
          <cell r="BT139">
            <v>0.78100000000000003</v>
          </cell>
          <cell r="BU139">
            <v>0.64400000000000002</v>
          </cell>
          <cell r="BV139">
            <v>0.64300000000000002</v>
          </cell>
          <cell r="BX139" t="str">
            <v>DK</v>
          </cell>
          <cell r="BY139" t="str">
            <v>DK</v>
          </cell>
          <cell r="BZ139">
            <v>1691</v>
          </cell>
          <cell r="CA139">
            <v>2198</v>
          </cell>
          <cell r="CB139">
            <v>1741</v>
          </cell>
          <cell r="CC139">
            <v>2311</v>
          </cell>
          <cell r="CF139" t="str">
            <v>NA</v>
          </cell>
          <cell r="CG139">
            <v>0.76900000000000002</v>
          </cell>
          <cell r="CH139">
            <v>0.753</v>
          </cell>
          <cell r="CJ139">
            <v>1612</v>
          </cell>
          <cell r="CK139">
            <v>2256</v>
          </cell>
          <cell r="CL139">
            <v>1452</v>
          </cell>
          <cell r="CM139">
            <v>2198</v>
          </cell>
          <cell r="CN139">
            <v>1642</v>
          </cell>
          <cell r="CO139">
            <v>2345</v>
          </cell>
          <cell r="CR139">
            <v>0.71499999999999997</v>
          </cell>
          <cell r="CS139">
            <v>0.66100000000000003</v>
          </cell>
          <cell r="CT139">
            <v>0.7</v>
          </cell>
          <cell r="CV139">
            <v>1612</v>
          </cell>
          <cell r="CW139">
            <v>1612</v>
          </cell>
          <cell r="CX139">
            <v>1452</v>
          </cell>
          <cell r="CY139">
            <v>1452</v>
          </cell>
          <cell r="CZ139">
            <v>1642</v>
          </cell>
          <cell r="DA139">
            <v>1642</v>
          </cell>
          <cell r="DD139">
            <v>1</v>
          </cell>
          <cell r="DE139">
            <v>1</v>
          </cell>
          <cell r="DF139">
            <v>1</v>
          </cell>
          <cell r="DH139" t="str">
            <v/>
          </cell>
        </row>
        <row r="140">
          <cell r="B140" t="str">
            <v>E09000033</v>
          </cell>
          <cell r="C140" t="str">
            <v>Gayan Perera</v>
          </cell>
          <cell r="D140" t="str">
            <v>gperera@westminster.gov.uk</v>
          </cell>
          <cell r="E140" t="str">
            <v>Senior Analyst</v>
          </cell>
          <cell r="F140" t="str">
            <v>Eva Hrobonova</v>
          </cell>
          <cell r="G140" t="str">
            <v>ehrobonova@westminster.gov.uk</v>
          </cell>
          <cell r="H140">
            <v>0</v>
          </cell>
          <cell r="I140">
            <v>224</v>
          </cell>
          <cell r="J140">
            <v>89</v>
          </cell>
          <cell r="L140">
            <v>591</v>
          </cell>
          <cell r="M140">
            <v>27</v>
          </cell>
          <cell r="N140">
            <v>618</v>
          </cell>
          <cell r="O140">
            <v>258</v>
          </cell>
          <cell r="P140">
            <v>60</v>
          </cell>
          <cell r="Q140">
            <v>497</v>
          </cell>
          <cell r="R140">
            <v>652</v>
          </cell>
          <cell r="S140">
            <v>13</v>
          </cell>
          <cell r="T140">
            <v>665</v>
          </cell>
          <cell r="X140">
            <v>0.95599999999999996</v>
          </cell>
          <cell r="Y140">
            <v>4.3999999999999997E-2</v>
          </cell>
          <cell r="Z140">
            <v>0.51900000000000002</v>
          </cell>
          <cell r="AA140">
            <v>0.121</v>
          </cell>
          <cell r="AB140">
            <v>0.98</v>
          </cell>
          <cell r="AC140">
            <v>0.02</v>
          </cell>
          <cell r="AF140">
            <v>508</v>
          </cell>
          <cell r="AG140">
            <v>614</v>
          </cell>
          <cell r="AH140">
            <v>150</v>
          </cell>
          <cell r="AI140">
            <v>761</v>
          </cell>
          <cell r="AJ140">
            <v>177</v>
          </cell>
          <cell r="AK140">
            <v>602</v>
          </cell>
          <cell r="AN140">
            <v>0.82699999999999996</v>
          </cell>
          <cell r="AO140">
            <v>0.19700000000000001</v>
          </cell>
          <cell r="AP140">
            <v>0.29399999999999998</v>
          </cell>
          <cell r="AR140">
            <v>244</v>
          </cell>
          <cell r="AS140">
            <v>157</v>
          </cell>
          <cell r="AT140">
            <v>107</v>
          </cell>
          <cell r="AU140">
            <v>614</v>
          </cell>
          <cell r="AV140">
            <v>132</v>
          </cell>
          <cell r="AW140">
            <v>80</v>
          </cell>
          <cell r="AX140">
            <v>51</v>
          </cell>
          <cell r="AY140">
            <v>761</v>
          </cell>
          <cell r="AZ140">
            <v>48</v>
          </cell>
          <cell r="BA140">
            <v>28</v>
          </cell>
          <cell r="BB140">
            <v>17</v>
          </cell>
          <cell r="BC140">
            <v>602</v>
          </cell>
          <cell r="BH140">
            <v>0.65300000000000002</v>
          </cell>
          <cell r="BI140">
            <v>0.27899999999999997</v>
          </cell>
          <cell r="BJ140">
            <v>0.126</v>
          </cell>
          <cell r="BL140">
            <v>332</v>
          </cell>
          <cell r="BM140">
            <v>570</v>
          </cell>
          <cell r="BN140">
            <v>112</v>
          </cell>
          <cell r="BO140">
            <v>492</v>
          </cell>
          <cell r="BP140">
            <v>389</v>
          </cell>
          <cell r="BQ140">
            <v>664</v>
          </cell>
          <cell r="BT140">
            <v>0.58199999999999996</v>
          </cell>
          <cell r="BU140">
            <v>0.22800000000000001</v>
          </cell>
          <cell r="BV140">
            <v>0.58599999999999997</v>
          </cell>
          <cell r="BX140">
            <v>0</v>
          </cell>
          <cell r="BY140">
            <v>0</v>
          </cell>
          <cell r="BZ140">
            <v>62</v>
          </cell>
          <cell r="CA140">
            <v>515</v>
          </cell>
          <cell r="CB140">
            <v>393</v>
          </cell>
          <cell r="CC140">
            <v>689</v>
          </cell>
          <cell r="CF140" t="str">
            <v>NaN %</v>
          </cell>
          <cell r="CG140">
            <v>0.12</v>
          </cell>
          <cell r="CH140">
            <v>0.56999999999999995</v>
          </cell>
          <cell r="CJ140">
            <v>315</v>
          </cell>
          <cell r="CK140">
            <v>591</v>
          </cell>
          <cell r="CL140">
            <v>150</v>
          </cell>
          <cell r="CM140">
            <v>615</v>
          </cell>
          <cell r="CN140">
            <v>438</v>
          </cell>
          <cell r="CO140">
            <v>624</v>
          </cell>
          <cell r="CR140">
            <v>0.53300000000000003</v>
          </cell>
          <cell r="CS140">
            <v>0.24399999999999999</v>
          </cell>
          <cell r="CT140">
            <v>0.70199999999999996</v>
          </cell>
          <cell r="CV140">
            <v>0</v>
          </cell>
          <cell r="CW140">
            <v>0</v>
          </cell>
          <cell r="CX140">
            <v>150</v>
          </cell>
          <cell r="CY140">
            <v>150</v>
          </cell>
          <cell r="CZ140" t="str">
            <v>DK</v>
          </cell>
          <cell r="DA140" t="str">
            <v>DK</v>
          </cell>
          <cell r="DD140" t="str">
            <v>NaN %</v>
          </cell>
          <cell r="DE140">
            <v>1</v>
          </cell>
          <cell r="DF140" t="str">
            <v>NA</v>
          </cell>
          <cell r="DH140" t="str">
            <v>In October 2015, NHS England transferred the commissioning of Public Health Preventative services for children between the ages of 0-5 to local authorities, including the health visiting services (HV).   HV services for the three local authorities of Hammersmith &amp; Fulham, Kensington &amp; Chelsea and Westminster are provided by Central London Community Healthcare Trust (CLCH).  During quarter 1 2015/16, HV performance data was extracted from then the RIO system owned by CLCH.  Since then provider IT system has undergone several changes including transfer of IT system from RIO to ‘SystmOne’.   Thus quarter 2 2015/16, data as submitted was extracted from ‘SystmOne’.   The difference in results for Q1 and Q2 2015/16 data submission is significant.  Population wise, CLCH experienced similar workload during Q1 and Q2 and there has been no change in services provision.  The provider reports that teams on the ground report no significant changes in practice, staffing or workload between Q1 and Q2.  We therefore conclude that the marked variance in performance between these two quarters is largely due to ‘SystmOne’ coding issues identified during implementation, causing provider services not being able to extract information accurately.  CLCH have assured commissioners that significant human resource has been devoted to sorting this issue out and that this will carry on until the coding scripts are refined to reflect the true status of performance of the HV service.  PH commissioners and PH intelligence are working together with the provider to speed up the process and will endeavour to refine data for Q2 retrospectively as the true picture emerges.</v>
          </cell>
        </row>
        <row r="141">
          <cell r="B141" t="str">
            <v>E08000010</v>
          </cell>
          <cell r="C141" t="str">
            <v>Helen Day</v>
          </cell>
          <cell r="D141" t="str">
            <v>h.day@wigan.gov</v>
          </cell>
          <cell r="E141" t="str">
            <v>Senior Public Health Analyst</v>
          </cell>
          <cell r="F141" t="str">
            <v>Kate Ardern</v>
          </cell>
          <cell r="G141" t="str">
            <v>k.ardern@wigan.gov.uk</v>
          </cell>
          <cell r="H141">
            <v>296</v>
          </cell>
          <cell r="I141">
            <v>262</v>
          </cell>
          <cell r="J141">
            <v>402</v>
          </cell>
          <cell r="L141">
            <v>782</v>
          </cell>
          <cell r="M141">
            <v>69</v>
          </cell>
          <cell r="N141">
            <v>885</v>
          </cell>
          <cell r="O141">
            <v>904</v>
          </cell>
          <cell r="P141">
            <v>35</v>
          </cell>
          <cell r="Q141">
            <v>939</v>
          </cell>
          <cell r="R141">
            <v>839</v>
          </cell>
          <cell r="S141">
            <v>38</v>
          </cell>
          <cell r="T141">
            <v>877</v>
          </cell>
          <cell r="X141">
            <v>0.88400000000000001</v>
          </cell>
          <cell r="Y141">
            <v>7.8E-2</v>
          </cell>
          <cell r="Z141">
            <v>0.96299999999999997</v>
          </cell>
          <cell r="AA141">
            <v>3.6999999999999998E-2</v>
          </cell>
          <cell r="AB141">
            <v>0.95699999999999996</v>
          </cell>
          <cell r="AC141">
            <v>4.2999999999999997E-2</v>
          </cell>
          <cell r="AF141">
            <v>646</v>
          </cell>
          <cell r="AG141">
            <v>863</v>
          </cell>
          <cell r="AH141">
            <v>850</v>
          </cell>
          <cell r="AI141">
            <v>956</v>
          </cell>
          <cell r="AJ141">
            <v>762</v>
          </cell>
          <cell r="AK141">
            <v>872</v>
          </cell>
          <cell r="AN141">
            <v>0.749</v>
          </cell>
          <cell r="AO141">
            <v>0.88900000000000001</v>
          </cell>
          <cell r="AP141">
            <v>0.874</v>
          </cell>
          <cell r="AR141">
            <v>162</v>
          </cell>
          <cell r="AS141">
            <v>77</v>
          </cell>
          <cell r="AT141">
            <v>624</v>
          </cell>
          <cell r="AU141">
            <v>863</v>
          </cell>
          <cell r="AV141">
            <v>200</v>
          </cell>
          <cell r="AW141">
            <v>95</v>
          </cell>
          <cell r="AX141">
            <v>661</v>
          </cell>
          <cell r="AY141">
            <v>956</v>
          </cell>
          <cell r="AZ141">
            <v>180</v>
          </cell>
          <cell r="BA141">
            <v>76</v>
          </cell>
          <cell r="BB141">
            <v>610</v>
          </cell>
          <cell r="BC141">
            <v>872</v>
          </cell>
          <cell r="BH141">
            <v>0.27699999999999997</v>
          </cell>
          <cell r="BI141">
            <v>0.309</v>
          </cell>
          <cell r="BJ141">
            <v>0.29399999999999998</v>
          </cell>
          <cell r="BL141">
            <v>699</v>
          </cell>
          <cell r="BM141">
            <v>867</v>
          </cell>
          <cell r="BN141">
            <v>907</v>
          </cell>
          <cell r="BO141">
            <v>991</v>
          </cell>
          <cell r="BP141">
            <v>791</v>
          </cell>
          <cell r="BQ141">
            <v>880</v>
          </cell>
          <cell r="BT141">
            <v>0.80600000000000005</v>
          </cell>
          <cell r="BU141">
            <v>0.91500000000000004</v>
          </cell>
          <cell r="BV141">
            <v>0.89900000000000002</v>
          </cell>
          <cell r="BX141">
            <v>805</v>
          </cell>
          <cell r="BY141">
            <v>874</v>
          </cell>
          <cell r="BZ141">
            <v>818</v>
          </cell>
          <cell r="CA141">
            <v>911</v>
          </cell>
          <cell r="CB141">
            <v>936</v>
          </cell>
          <cell r="CC141">
            <v>1009</v>
          </cell>
          <cell r="CF141">
            <v>0.92100000000000004</v>
          </cell>
          <cell r="CG141">
            <v>0.89800000000000002</v>
          </cell>
          <cell r="CH141">
            <v>0.92800000000000005</v>
          </cell>
          <cell r="CJ141">
            <v>729</v>
          </cell>
          <cell r="CK141">
            <v>957</v>
          </cell>
          <cell r="CL141">
            <v>716</v>
          </cell>
          <cell r="CM141">
            <v>828</v>
          </cell>
          <cell r="CN141">
            <v>838</v>
          </cell>
          <cell r="CO141">
            <v>940</v>
          </cell>
          <cell r="CR141">
            <v>0.76200000000000001</v>
          </cell>
          <cell r="CS141">
            <v>0.86499999999999999</v>
          </cell>
          <cell r="CT141">
            <v>0.89100000000000001</v>
          </cell>
          <cell r="CV141">
            <v>729</v>
          </cell>
          <cell r="CW141">
            <v>729</v>
          </cell>
          <cell r="CX141">
            <v>683</v>
          </cell>
          <cell r="CY141">
            <v>716</v>
          </cell>
          <cell r="CZ141">
            <v>784</v>
          </cell>
          <cell r="DA141">
            <v>838</v>
          </cell>
          <cell r="DD141">
            <v>1</v>
          </cell>
          <cell r="DE141">
            <v>0.95399999999999996</v>
          </cell>
          <cell r="DF141">
            <v>0.93600000000000005</v>
          </cell>
          <cell r="DH141" t="str">
            <v/>
          </cell>
        </row>
        <row r="142">
          <cell r="B142" t="str">
            <v>E06000054</v>
          </cell>
          <cell r="C142" t="str">
            <v>Sarah Heathcote</v>
          </cell>
          <cell r="D142" t="str">
            <v>sarah.heathcote@wiltshire.gov.uk</v>
          </cell>
          <cell r="E142" t="str">
            <v>Head of Service, Child Health Improvement</v>
          </cell>
          <cell r="F142" t="str">
            <v>Maggie Rae, Corporate Director</v>
          </cell>
          <cell r="G142" t="str">
            <v>maggie.rae@wiltshire.gov.uk</v>
          </cell>
          <cell r="H142">
            <v>75</v>
          </cell>
          <cell r="I142">
            <v>201</v>
          </cell>
          <cell r="J142">
            <v>150</v>
          </cell>
          <cell r="L142">
            <v>1029</v>
          </cell>
          <cell r="M142">
            <v>66</v>
          </cell>
          <cell r="N142">
            <v>1158</v>
          </cell>
          <cell r="O142">
            <v>1109</v>
          </cell>
          <cell r="P142">
            <v>67</v>
          </cell>
          <cell r="Q142">
            <v>1258</v>
          </cell>
          <cell r="R142">
            <v>1149</v>
          </cell>
          <cell r="S142">
            <v>78</v>
          </cell>
          <cell r="T142">
            <v>1267</v>
          </cell>
          <cell r="X142">
            <v>0.88900000000000001</v>
          </cell>
          <cell r="Y142">
            <v>5.7000000000000002E-2</v>
          </cell>
          <cell r="Z142">
            <v>0.88200000000000001</v>
          </cell>
          <cell r="AA142">
            <v>5.2999999999999999E-2</v>
          </cell>
          <cell r="AB142">
            <v>0.90700000000000003</v>
          </cell>
          <cell r="AC142">
            <v>6.2E-2</v>
          </cell>
          <cell r="AF142">
            <v>986</v>
          </cell>
          <cell r="AG142">
            <v>1187</v>
          </cell>
          <cell r="AH142">
            <v>1054</v>
          </cell>
          <cell r="AI142">
            <v>1287</v>
          </cell>
          <cell r="AJ142">
            <v>1092</v>
          </cell>
          <cell r="AK142">
            <v>1313</v>
          </cell>
          <cell r="AN142">
            <v>0.83099999999999996</v>
          </cell>
          <cell r="AO142">
            <v>0.81899999999999995</v>
          </cell>
          <cell r="AP142">
            <v>0.83199999999999996</v>
          </cell>
          <cell r="AR142">
            <v>462</v>
          </cell>
          <cell r="AS142">
            <v>54</v>
          </cell>
          <cell r="AT142">
            <v>518</v>
          </cell>
          <cell r="AU142">
            <v>1187</v>
          </cell>
          <cell r="AV142">
            <v>512</v>
          </cell>
          <cell r="AW142">
            <v>58</v>
          </cell>
          <cell r="AX142">
            <v>539</v>
          </cell>
          <cell r="AY142">
            <v>1287</v>
          </cell>
          <cell r="AZ142">
            <v>502</v>
          </cell>
          <cell r="BA142">
            <v>64</v>
          </cell>
          <cell r="BB142">
            <v>569</v>
          </cell>
          <cell r="BC142">
            <v>1313</v>
          </cell>
          <cell r="BH142">
            <v>0.435</v>
          </cell>
          <cell r="BI142">
            <v>0.44299999999999995</v>
          </cell>
          <cell r="BJ142">
            <v>0.43099999999999999</v>
          </cell>
          <cell r="BL142">
            <v>1066</v>
          </cell>
          <cell r="BM142">
            <v>1342</v>
          </cell>
          <cell r="BN142">
            <v>1068</v>
          </cell>
          <cell r="BO142">
            <v>1413</v>
          </cell>
          <cell r="BP142">
            <v>1048</v>
          </cell>
          <cell r="BQ142">
            <v>1341</v>
          </cell>
          <cell r="BT142">
            <v>0.79400000000000004</v>
          </cell>
          <cell r="BU142">
            <v>0.75600000000000001</v>
          </cell>
          <cell r="BV142">
            <v>0.78200000000000003</v>
          </cell>
          <cell r="BX142">
            <v>1019</v>
          </cell>
          <cell r="BY142">
            <v>1296</v>
          </cell>
          <cell r="BZ142">
            <v>1109</v>
          </cell>
          <cell r="CA142">
            <v>1382</v>
          </cell>
          <cell r="CB142">
            <v>1100</v>
          </cell>
          <cell r="CC142">
            <v>1415</v>
          </cell>
          <cell r="CF142">
            <v>0.78600000000000003</v>
          </cell>
          <cell r="CG142">
            <v>0.80200000000000005</v>
          </cell>
          <cell r="CH142">
            <v>0.77700000000000002</v>
          </cell>
          <cell r="CJ142">
            <v>886</v>
          </cell>
          <cell r="CK142">
            <v>1439</v>
          </cell>
          <cell r="CL142">
            <v>908</v>
          </cell>
          <cell r="CM142">
            <v>1330</v>
          </cell>
          <cell r="CN142">
            <v>882</v>
          </cell>
          <cell r="CO142">
            <v>1305</v>
          </cell>
          <cell r="CR142">
            <v>0.61599999999999999</v>
          </cell>
          <cell r="CS142">
            <v>0.68300000000000005</v>
          </cell>
          <cell r="CT142">
            <v>0.67600000000000005</v>
          </cell>
          <cell r="CV142">
            <v>877</v>
          </cell>
          <cell r="CW142">
            <v>1427</v>
          </cell>
          <cell r="CX142">
            <v>903</v>
          </cell>
          <cell r="CY142">
            <v>1318</v>
          </cell>
          <cell r="CZ142">
            <v>882</v>
          </cell>
          <cell r="DA142">
            <v>1292</v>
          </cell>
          <cell r="DD142">
            <v>0.61499999999999999</v>
          </cell>
          <cell r="DE142">
            <v>0.68500000000000005</v>
          </cell>
          <cell r="DF142">
            <v>0.68300000000000005</v>
          </cell>
          <cell r="DH142" t="str">
            <v>Q3 submission from Wiltshire LA covers all of our 9 providers covering our resident population.  We are unsure if the data submitted to us from South Gloucestershire is  complete as we only received limited metrics for some indicators. We have not received any refreshed data from any of our neighbours for Q1 and 2.  High level data quality check indicates there may be some issues with IND 8ii B (partial breastfeeding at 6-8 weeks) we are in process of addressing this locally in order to understand the discrepancy between health visitor reported data and our local returns from primary care.</v>
          </cell>
        </row>
        <row r="143">
          <cell r="B143" t="str">
            <v>E06000040</v>
          </cell>
          <cell r="C143" t="str">
            <v>Sarah Shildrick</v>
          </cell>
          <cell r="D143" t="str">
            <v>sarah.shildrick@bracknell-forest.gov.uk</v>
          </cell>
          <cell r="E143" t="str">
            <v>Senior Public Health Information Analyst</v>
          </cell>
          <cell r="F143" t="str">
            <v>Lise Llewellyn</v>
          </cell>
          <cell r="G143" t="str">
            <v>lise.llewellyn@bracknell-forest.gov.uk</v>
          </cell>
          <cell r="H143">
            <v>103</v>
          </cell>
          <cell r="I143">
            <v>114</v>
          </cell>
          <cell r="J143">
            <v>122</v>
          </cell>
          <cell r="L143">
            <v>340</v>
          </cell>
          <cell r="M143">
            <v>29</v>
          </cell>
          <cell r="N143">
            <v>402</v>
          </cell>
          <cell r="O143">
            <v>366</v>
          </cell>
          <cell r="P143">
            <v>32</v>
          </cell>
          <cell r="Q143">
            <v>422</v>
          </cell>
          <cell r="R143">
            <v>353</v>
          </cell>
          <cell r="S143">
            <v>50</v>
          </cell>
          <cell r="T143">
            <v>416</v>
          </cell>
          <cell r="X143">
            <v>0.84599999999999997</v>
          </cell>
          <cell r="Y143">
            <v>7.1999999999999995E-2</v>
          </cell>
          <cell r="Z143">
            <v>0.86699999999999999</v>
          </cell>
          <cell r="AA143">
            <v>7.5999999999999998E-2</v>
          </cell>
          <cell r="AB143">
            <v>0.84899999999999998</v>
          </cell>
          <cell r="AC143">
            <v>0.12</v>
          </cell>
          <cell r="AF143">
            <v>257</v>
          </cell>
          <cell r="AG143">
            <v>366</v>
          </cell>
          <cell r="AH143">
            <v>449</v>
          </cell>
          <cell r="AI143">
            <v>470</v>
          </cell>
          <cell r="AJ143">
            <v>401</v>
          </cell>
          <cell r="AK143">
            <v>468</v>
          </cell>
          <cell r="AN143">
            <v>0.70199999999999996</v>
          </cell>
          <cell r="AO143">
            <v>0.95499999999999996</v>
          </cell>
          <cell r="AP143">
            <v>0.85699999999999998</v>
          </cell>
          <cell r="AR143">
            <v>135</v>
          </cell>
          <cell r="AS143">
            <v>60</v>
          </cell>
          <cell r="AT143">
            <v>101</v>
          </cell>
          <cell r="AU143">
            <v>366</v>
          </cell>
          <cell r="AV143">
            <v>201</v>
          </cell>
          <cell r="AW143">
            <v>92</v>
          </cell>
          <cell r="AX143">
            <v>155</v>
          </cell>
          <cell r="AY143">
            <v>470</v>
          </cell>
          <cell r="AZ143">
            <v>207</v>
          </cell>
          <cell r="BA143">
            <v>88</v>
          </cell>
          <cell r="BB143">
            <v>168</v>
          </cell>
          <cell r="BC143">
            <v>468</v>
          </cell>
          <cell r="BH143">
            <v>0.53299999999999992</v>
          </cell>
          <cell r="BI143">
            <v>0.623</v>
          </cell>
          <cell r="BJ143">
            <v>0.63</v>
          </cell>
          <cell r="BL143">
            <v>302</v>
          </cell>
          <cell r="BM143">
            <v>433</v>
          </cell>
          <cell r="BN143">
            <v>324</v>
          </cell>
          <cell r="BO143">
            <v>449</v>
          </cell>
          <cell r="BP143">
            <v>378</v>
          </cell>
          <cell r="BQ143">
            <v>475</v>
          </cell>
          <cell r="BT143">
            <v>0.69699999999999995</v>
          </cell>
          <cell r="BU143">
            <v>0.72199999999999998</v>
          </cell>
          <cell r="BV143">
            <v>0.79600000000000004</v>
          </cell>
          <cell r="BX143">
            <v>318</v>
          </cell>
          <cell r="BY143">
            <v>475</v>
          </cell>
          <cell r="BZ143">
            <v>307</v>
          </cell>
          <cell r="CA143">
            <v>421</v>
          </cell>
          <cell r="CB143">
            <v>329</v>
          </cell>
          <cell r="CC143">
            <v>465</v>
          </cell>
          <cell r="CF143">
            <v>0.66900000000000004</v>
          </cell>
          <cell r="CG143">
            <v>0.72899999999999998</v>
          </cell>
          <cell r="CH143">
            <v>0.70799999999999996</v>
          </cell>
          <cell r="CJ143">
            <v>338</v>
          </cell>
          <cell r="CK143">
            <v>536</v>
          </cell>
          <cell r="CL143">
            <v>341</v>
          </cell>
          <cell r="CM143">
            <v>445</v>
          </cell>
          <cell r="CN143">
            <v>377</v>
          </cell>
          <cell r="CO143">
            <v>460</v>
          </cell>
          <cell r="CR143">
            <v>0.63100000000000001</v>
          </cell>
          <cell r="CS143">
            <v>0.76600000000000001</v>
          </cell>
          <cell r="CT143">
            <v>0.82</v>
          </cell>
          <cell r="CV143">
            <v>337</v>
          </cell>
          <cell r="CW143">
            <v>338</v>
          </cell>
          <cell r="CX143">
            <v>341</v>
          </cell>
          <cell r="CY143">
            <v>341</v>
          </cell>
          <cell r="CZ143">
            <v>377</v>
          </cell>
          <cell r="DA143">
            <v>377</v>
          </cell>
          <cell r="DD143">
            <v>0.997</v>
          </cell>
          <cell r="DE143">
            <v>1</v>
          </cell>
          <cell r="DF143">
            <v>1</v>
          </cell>
          <cell r="DH143" t="str">
            <v/>
          </cell>
        </row>
        <row r="144">
          <cell r="B144" t="str">
            <v>E08000015</v>
          </cell>
          <cell r="C144" t="str">
            <v>Matthew Ray</v>
          </cell>
          <cell r="D144" t="str">
            <v>matthewray@wirral.gov.uk</v>
          </cell>
          <cell r="E144" t="str">
            <v>Business Intelligence Analyst</v>
          </cell>
          <cell r="F144" t="str">
            <v>Fiona Johnston</v>
          </cell>
          <cell r="G144" t="str">
            <v>fionajohnstone@wirral.gov.uk</v>
          </cell>
          <cell r="H144">
            <v>589</v>
          </cell>
          <cell r="I144">
            <v>619</v>
          </cell>
          <cell r="J144">
            <v>651</v>
          </cell>
          <cell r="L144">
            <v>712</v>
          </cell>
          <cell r="M144">
            <v>130</v>
          </cell>
          <cell r="N144">
            <v>843</v>
          </cell>
          <cell r="O144">
            <v>774</v>
          </cell>
          <cell r="P144">
            <v>138</v>
          </cell>
          <cell r="Q144">
            <v>913</v>
          </cell>
          <cell r="R144">
            <v>853</v>
          </cell>
          <cell r="S144">
            <v>98</v>
          </cell>
          <cell r="T144">
            <v>954</v>
          </cell>
          <cell r="X144">
            <v>0.84499999999999997</v>
          </cell>
          <cell r="Y144">
            <v>0.154</v>
          </cell>
          <cell r="Z144">
            <v>0.84799999999999998</v>
          </cell>
          <cell r="AA144">
            <v>0.151</v>
          </cell>
          <cell r="AB144">
            <v>0.89400000000000002</v>
          </cell>
          <cell r="AC144">
            <v>0.10299999999999999</v>
          </cell>
          <cell r="AF144">
            <v>677</v>
          </cell>
          <cell r="AG144">
            <v>808</v>
          </cell>
          <cell r="AH144">
            <v>777</v>
          </cell>
          <cell r="AI144">
            <v>901</v>
          </cell>
          <cell r="AJ144">
            <v>855</v>
          </cell>
          <cell r="AK144">
            <v>962</v>
          </cell>
          <cell r="AN144">
            <v>0.83799999999999997</v>
          </cell>
          <cell r="AO144">
            <v>0.86199999999999999</v>
          </cell>
          <cell r="AP144">
            <v>0.88900000000000001</v>
          </cell>
          <cell r="AR144">
            <v>212</v>
          </cell>
          <cell r="AS144">
            <v>71</v>
          </cell>
          <cell r="AT144">
            <v>522</v>
          </cell>
          <cell r="AU144">
            <v>808</v>
          </cell>
          <cell r="AV144">
            <v>199</v>
          </cell>
          <cell r="AW144">
            <v>69</v>
          </cell>
          <cell r="AX144">
            <v>633</v>
          </cell>
          <cell r="AY144">
            <v>901</v>
          </cell>
          <cell r="AZ144">
            <v>238</v>
          </cell>
          <cell r="BA144">
            <v>87</v>
          </cell>
          <cell r="BB144">
            <v>636</v>
          </cell>
          <cell r="BC144">
            <v>962</v>
          </cell>
          <cell r="BH144">
            <v>0.35</v>
          </cell>
          <cell r="BI144">
            <v>0.29699999999999999</v>
          </cell>
          <cell r="BJ144">
            <v>0.33799999999999997</v>
          </cell>
          <cell r="BL144">
            <v>548</v>
          </cell>
          <cell r="BM144">
            <v>937</v>
          </cell>
          <cell r="BN144">
            <v>581</v>
          </cell>
          <cell r="BO144">
            <v>983</v>
          </cell>
          <cell r="BP144">
            <v>541</v>
          </cell>
          <cell r="BQ144">
            <v>894</v>
          </cell>
          <cell r="BT144">
            <v>0.58499999999999996</v>
          </cell>
          <cell r="BU144">
            <v>0.59099999999999997</v>
          </cell>
          <cell r="BV144">
            <v>0.60499999999999998</v>
          </cell>
          <cell r="BX144">
            <v>651</v>
          </cell>
          <cell r="BY144">
            <v>876</v>
          </cell>
          <cell r="BZ144">
            <v>673</v>
          </cell>
          <cell r="CA144">
            <v>895</v>
          </cell>
          <cell r="CB144">
            <v>759</v>
          </cell>
          <cell r="CC144">
            <v>983</v>
          </cell>
          <cell r="CF144">
            <v>0.74299999999999999</v>
          </cell>
          <cell r="CG144">
            <v>0.752</v>
          </cell>
          <cell r="CH144">
            <v>0.77200000000000002</v>
          </cell>
          <cell r="CJ144">
            <v>737</v>
          </cell>
          <cell r="CK144">
            <v>989</v>
          </cell>
          <cell r="CL144">
            <v>644</v>
          </cell>
          <cell r="CM144">
            <v>880</v>
          </cell>
          <cell r="CN144">
            <v>624</v>
          </cell>
          <cell r="CO144">
            <v>886</v>
          </cell>
          <cell r="CR144">
            <v>0.745</v>
          </cell>
          <cell r="CS144">
            <v>0.73199999999999998</v>
          </cell>
          <cell r="CT144">
            <v>0.70399999999999996</v>
          </cell>
          <cell r="CV144">
            <v>707</v>
          </cell>
          <cell r="CW144">
            <v>734</v>
          </cell>
          <cell r="CX144">
            <v>623</v>
          </cell>
          <cell r="CY144">
            <v>644</v>
          </cell>
          <cell r="CZ144">
            <v>598</v>
          </cell>
          <cell r="DA144">
            <v>624</v>
          </cell>
          <cell r="DD144">
            <v>0.96299999999999997</v>
          </cell>
          <cell r="DE144">
            <v>0.96699999999999997</v>
          </cell>
          <cell r="DF144">
            <v>0.95799999999999996</v>
          </cell>
          <cell r="DH144" t="str">
            <v>IND C8ii B = 3 not recorded (Quarter 1) IND C2 &amp; C3 C = 1 family declined input from the service (Quarter 2)</v>
          </cell>
        </row>
        <row r="145">
          <cell r="B145" t="str">
            <v>E06000041</v>
          </cell>
          <cell r="C145" t="str">
            <v>Sarah Shildrick</v>
          </cell>
          <cell r="D145" t="str">
            <v>sarah.shildrick@bracknell-forest.gov.uk</v>
          </cell>
          <cell r="E145" t="str">
            <v>Senior Public Health Information Analyst</v>
          </cell>
          <cell r="F145" t="str">
            <v>Lise Llewellyn</v>
          </cell>
          <cell r="G145" t="str">
            <v>lise.llewellyn@bracknell-forest.gov.uk</v>
          </cell>
          <cell r="H145">
            <v>50</v>
          </cell>
          <cell r="I145">
            <v>118</v>
          </cell>
          <cell r="J145">
            <v>118</v>
          </cell>
          <cell r="L145">
            <v>346</v>
          </cell>
          <cell r="M145">
            <v>59</v>
          </cell>
          <cell r="N145">
            <v>441</v>
          </cell>
          <cell r="O145">
            <v>406</v>
          </cell>
          <cell r="P145">
            <v>35</v>
          </cell>
          <cell r="Q145">
            <v>459</v>
          </cell>
          <cell r="R145">
            <v>465</v>
          </cell>
          <cell r="S145">
            <v>35</v>
          </cell>
          <cell r="T145">
            <v>514</v>
          </cell>
          <cell r="X145">
            <v>0.78500000000000003</v>
          </cell>
          <cell r="Y145">
            <v>0.13400000000000001</v>
          </cell>
          <cell r="Z145">
            <v>0.88500000000000001</v>
          </cell>
          <cell r="AA145">
            <v>7.5999999999999998E-2</v>
          </cell>
          <cell r="AB145">
            <v>0.90500000000000003</v>
          </cell>
          <cell r="AC145">
            <v>6.8000000000000005E-2</v>
          </cell>
          <cell r="AF145">
            <v>360</v>
          </cell>
          <cell r="AG145">
            <v>400</v>
          </cell>
          <cell r="AH145">
            <v>489</v>
          </cell>
          <cell r="AI145">
            <v>510</v>
          </cell>
          <cell r="AJ145">
            <v>556</v>
          </cell>
          <cell r="AK145">
            <v>591</v>
          </cell>
          <cell r="AN145">
            <v>0.9</v>
          </cell>
          <cell r="AO145">
            <v>0.95899999999999996</v>
          </cell>
          <cell r="AP145">
            <v>0.94099999999999995</v>
          </cell>
          <cell r="AR145">
            <v>175</v>
          </cell>
          <cell r="AS145">
            <v>67</v>
          </cell>
          <cell r="AT145">
            <v>133</v>
          </cell>
          <cell r="AU145">
            <v>400</v>
          </cell>
          <cell r="AV145">
            <v>219</v>
          </cell>
          <cell r="AW145">
            <v>91</v>
          </cell>
          <cell r="AX145">
            <v>194</v>
          </cell>
          <cell r="AY145">
            <v>510</v>
          </cell>
          <cell r="AZ145">
            <v>256</v>
          </cell>
          <cell r="BA145">
            <v>102</v>
          </cell>
          <cell r="BB145">
            <v>221</v>
          </cell>
          <cell r="BC145">
            <v>591</v>
          </cell>
          <cell r="BH145">
            <v>0.60499999999999998</v>
          </cell>
          <cell r="BI145">
            <v>0.60799999999999998</v>
          </cell>
          <cell r="BJ145">
            <v>0.60599999999999998</v>
          </cell>
          <cell r="BL145">
            <v>372</v>
          </cell>
          <cell r="BM145">
            <v>482</v>
          </cell>
          <cell r="BN145">
            <v>434</v>
          </cell>
          <cell r="BO145">
            <v>527</v>
          </cell>
          <cell r="BP145">
            <v>396</v>
          </cell>
          <cell r="BQ145">
            <v>452</v>
          </cell>
          <cell r="BT145">
            <v>0.77200000000000002</v>
          </cell>
          <cell r="BU145">
            <v>0.82399999999999995</v>
          </cell>
          <cell r="BV145">
            <v>0.876</v>
          </cell>
          <cell r="BX145">
            <v>388</v>
          </cell>
          <cell r="BY145">
            <v>510</v>
          </cell>
          <cell r="BZ145">
            <v>396</v>
          </cell>
          <cell r="CA145">
            <v>492</v>
          </cell>
          <cell r="CB145">
            <v>432</v>
          </cell>
          <cell r="CC145">
            <v>529</v>
          </cell>
          <cell r="CF145">
            <v>0.76100000000000001</v>
          </cell>
          <cell r="CG145">
            <v>0.80500000000000005</v>
          </cell>
          <cell r="CH145">
            <v>0.81699999999999995</v>
          </cell>
          <cell r="CJ145">
            <v>388</v>
          </cell>
          <cell r="CK145">
            <v>566</v>
          </cell>
          <cell r="CL145">
            <v>411</v>
          </cell>
          <cell r="CM145">
            <v>529</v>
          </cell>
          <cell r="CN145">
            <v>415</v>
          </cell>
          <cell r="CO145">
            <v>493</v>
          </cell>
          <cell r="CR145">
            <v>0.68600000000000005</v>
          </cell>
          <cell r="CS145">
            <v>0.77700000000000002</v>
          </cell>
          <cell r="CT145">
            <v>0.84199999999999997</v>
          </cell>
          <cell r="CV145">
            <v>386</v>
          </cell>
          <cell r="CW145">
            <v>388</v>
          </cell>
          <cell r="CX145">
            <v>409</v>
          </cell>
          <cell r="CY145">
            <v>411</v>
          </cell>
          <cell r="CZ145">
            <v>415</v>
          </cell>
          <cell r="DA145">
            <v>415</v>
          </cell>
          <cell r="DD145">
            <v>0.995</v>
          </cell>
          <cell r="DE145">
            <v>0.995</v>
          </cell>
          <cell r="DF145">
            <v>1</v>
          </cell>
          <cell r="DH145" t="str">
            <v/>
          </cell>
        </row>
        <row r="146">
          <cell r="B146" t="str">
            <v>E08000031</v>
          </cell>
          <cell r="C146" t="str">
            <v>Neeraj Malhotra</v>
          </cell>
          <cell r="D146" t="str">
            <v>neeraj.malhotra@wolverhampton.gov.uk</v>
          </cell>
          <cell r="E146" t="str">
            <v>Consultant in Public Health</v>
          </cell>
          <cell r="F146" t="str">
            <v>Ros Jervis</v>
          </cell>
          <cell r="G146" t="str">
            <v>ros.jervis@wolverhampton.gov.uk</v>
          </cell>
          <cell r="H146">
            <v>293</v>
          </cell>
          <cell r="I146">
            <v>160</v>
          </cell>
          <cell r="J146">
            <v>196</v>
          </cell>
          <cell r="L146">
            <v>808</v>
          </cell>
          <cell r="M146">
            <v>39</v>
          </cell>
          <cell r="N146">
            <v>879</v>
          </cell>
          <cell r="O146">
            <v>804</v>
          </cell>
          <cell r="P146">
            <v>41</v>
          </cell>
          <cell r="Q146">
            <v>859</v>
          </cell>
          <cell r="R146">
            <v>781</v>
          </cell>
          <cell r="S146">
            <v>44</v>
          </cell>
          <cell r="T146">
            <v>860</v>
          </cell>
          <cell r="X146">
            <v>0.91900000000000004</v>
          </cell>
          <cell r="Y146">
            <v>4.3999999999999997E-2</v>
          </cell>
          <cell r="Z146">
            <v>0.93600000000000005</v>
          </cell>
          <cell r="AA146">
            <v>4.8000000000000001E-2</v>
          </cell>
          <cell r="AB146">
            <v>0.90800000000000003</v>
          </cell>
          <cell r="AC146">
            <v>5.0999999999999997E-2</v>
          </cell>
          <cell r="AF146">
            <v>811</v>
          </cell>
          <cell r="AG146">
            <v>1022</v>
          </cell>
          <cell r="AH146">
            <v>721</v>
          </cell>
          <cell r="AI146">
            <v>847</v>
          </cell>
          <cell r="AJ146">
            <v>599</v>
          </cell>
          <cell r="AK146">
            <v>859</v>
          </cell>
          <cell r="AN146">
            <v>0.79400000000000004</v>
          </cell>
          <cell r="AO146">
            <v>0.85099999999999998</v>
          </cell>
          <cell r="AP146">
            <v>0.69699999999999995</v>
          </cell>
          <cell r="AR146">
            <v>314</v>
          </cell>
          <cell r="AS146" t="str">
            <v>DK</v>
          </cell>
          <cell r="AT146">
            <v>389</v>
          </cell>
          <cell r="AU146">
            <v>1022</v>
          </cell>
          <cell r="AV146">
            <v>270</v>
          </cell>
          <cell r="AW146" t="str">
            <v>DK</v>
          </cell>
          <cell r="AX146" t="str">
            <v>DK</v>
          </cell>
          <cell r="AY146">
            <v>847</v>
          </cell>
          <cell r="AZ146">
            <v>301</v>
          </cell>
          <cell r="BA146" t="str">
            <v>DK</v>
          </cell>
          <cell r="BB146" t="str">
            <v>DK</v>
          </cell>
          <cell r="BC146">
            <v>859</v>
          </cell>
          <cell r="BH146" t="str">
            <v>NaN</v>
          </cell>
          <cell r="BI146" t="str">
            <v>NaN</v>
          </cell>
          <cell r="BJ146" t="str">
            <v>NaN</v>
          </cell>
          <cell r="BL146">
            <v>591</v>
          </cell>
          <cell r="BM146">
            <v>791</v>
          </cell>
          <cell r="BN146">
            <v>609</v>
          </cell>
          <cell r="BO146">
            <v>907</v>
          </cell>
          <cell r="BP146">
            <v>561</v>
          </cell>
          <cell r="BQ146">
            <v>883</v>
          </cell>
          <cell r="BT146">
            <v>0.747</v>
          </cell>
          <cell r="BU146">
            <v>0.67100000000000004</v>
          </cell>
          <cell r="BV146">
            <v>0.63500000000000001</v>
          </cell>
          <cell r="BX146">
            <v>597</v>
          </cell>
          <cell r="BY146">
            <v>771</v>
          </cell>
          <cell r="BZ146">
            <v>604</v>
          </cell>
          <cell r="CA146">
            <v>858</v>
          </cell>
          <cell r="CB146">
            <v>704</v>
          </cell>
          <cell r="CC146">
            <v>924</v>
          </cell>
          <cell r="CF146">
            <v>0.77400000000000002</v>
          </cell>
          <cell r="CG146">
            <v>0.70399999999999996</v>
          </cell>
          <cell r="CH146">
            <v>0.76200000000000001</v>
          </cell>
          <cell r="CJ146">
            <v>397</v>
          </cell>
          <cell r="CK146">
            <v>826</v>
          </cell>
          <cell r="CL146">
            <v>449</v>
          </cell>
          <cell r="CM146">
            <v>790</v>
          </cell>
          <cell r="CN146">
            <v>536</v>
          </cell>
          <cell r="CO146">
            <v>872</v>
          </cell>
          <cell r="CR146">
            <v>0.48099999999999998</v>
          </cell>
          <cell r="CS146">
            <v>0.56799999999999995</v>
          </cell>
          <cell r="CT146">
            <v>0.61499999999999999</v>
          </cell>
          <cell r="CV146">
            <v>397</v>
          </cell>
          <cell r="CW146">
            <v>826</v>
          </cell>
          <cell r="CX146">
            <v>449</v>
          </cell>
          <cell r="CY146">
            <v>790</v>
          </cell>
          <cell r="CZ146">
            <v>536</v>
          </cell>
          <cell r="DA146">
            <v>872</v>
          </cell>
          <cell r="DD146">
            <v>0.48099999999999998</v>
          </cell>
          <cell r="DE146">
            <v>0.56799999999999995</v>
          </cell>
          <cell r="DF146">
            <v>0.61499999999999999</v>
          </cell>
          <cell r="DH146" t="str">
            <v>the breast feeding indicator includes total and partial breastfeeding; data is not available on these separately</v>
          </cell>
        </row>
        <row r="147">
          <cell r="B147" t="str">
            <v>E10000034</v>
          </cell>
          <cell r="C147" t="str">
            <v>Rosie Winyard</v>
          </cell>
          <cell r="D147" t="str">
            <v>RWinyard@worcestershire.gov.uk</v>
          </cell>
          <cell r="E147" t="str">
            <v>PH Commissioning Manager</v>
          </cell>
          <cell r="F147" t="str">
            <v>Richard Harling</v>
          </cell>
          <cell r="G147" t="str">
            <v>RHarling@worcestershire.gov.uk</v>
          </cell>
          <cell r="H147">
            <v>265</v>
          </cell>
          <cell r="I147">
            <v>266</v>
          </cell>
          <cell r="J147">
            <v>274</v>
          </cell>
          <cell r="L147">
            <v>1368</v>
          </cell>
          <cell r="M147">
            <v>109</v>
          </cell>
          <cell r="N147">
            <v>1509</v>
          </cell>
          <cell r="O147">
            <v>1466</v>
          </cell>
          <cell r="P147">
            <v>91</v>
          </cell>
          <cell r="Q147">
            <v>1572</v>
          </cell>
          <cell r="R147">
            <v>1407</v>
          </cell>
          <cell r="S147">
            <v>31</v>
          </cell>
          <cell r="T147">
            <v>1504</v>
          </cell>
          <cell r="X147">
            <v>0.90700000000000003</v>
          </cell>
          <cell r="Y147">
            <v>7.1999999999999995E-2</v>
          </cell>
          <cell r="Z147">
            <v>0.93300000000000005</v>
          </cell>
          <cell r="AA147">
            <v>5.8000000000000003E-2</v>
          </cell>
          <cell r="AB147">
            <v>0.93600000000000005</v>
          </cell>
          <cell r="AC147">
            <v>2.1000000000000001E-2</v>
          </cell>
          <cell r="AF147">
            <v>1337</v>
          </cell>
          <cell r="AG147">
            <v>1350</v>
          </cell>
          <cell r="AH147">
            <v>1543</v>
          </cell>
          <cell r="AI147">
            <v>1546</v>
          </cell>
          <cell r="AJ147">
            <v>1489</v>
          </cell>
          <cell r="AK147">
            <v>1493</v>
          </cell>
          <cell r="AN147">
            <v>0.99</v>
          </cell>
          <cell r="AO147">
            <v>0.998</v>
          </cell>
          <cell r="AP147">
            <v>0.997</v>
          </cell>
          <cell r="AR147">
            <v>462</v>
          </cell>
          <cell r="AS147">
            <v>131</v>
          </cell>
          <cell r="AT147">
            <v>720</v>
          </cell>
          <cell r="AU147">
            <v>1350</v>
          </cell>
          <cell r="AV147">
            <v>526</v>
          </cell>
          <cell r="AW147">
            <v>148</v>
          </cell>
          <cell r="AX147">
            <v>869</v>
          </cell>
          <cell r="AY147">
            <v>1546</v>
          </cell>
          <cell r="AZ147">
            <v>492</v>
          </cell>
          <cell r="BA147">
            <v>145</v>
          </cell>
          <cell r="BB147">
            <v>852</v>
          </cell>
          <cell r="BC147">
            <v>1493</v>
          </cell>
          <cell r="BH147">
            <v>0.439</v>
          </cell>
          <cell r="BI147">
            <v>0.436</v>
          </cell>
          <cell r="BJ147">
            <v>0.42700000000000005</v>
          </cell>
          <cell r="BL147">
            <v>1407</v>
          </cell>
          <cell r="BM147">
            <v>1502</v>
          </cell>
          <cell r="BN147">
            <v>1442</v>
          </cell>
          <cell r="BO147">
            <v>1557</v>
          </cell>
          <cell r="BP147">
            <v>1413</v>
          </cell>
          <cell r="BQ147">
            <v>1528</v>
          </cell>
          <cell r="BT147">
            <v>0.93700000000000006</v>
          </cell>
          <cell r="BU147">
            <v>0.92600000000000005</v>
          </cell>
          <cell r="BV147">
            <v>0.92500000000000004</v>
          </cell>
          <cell r="BX147">
            <v>1427</v>
          </cell>
          <cell r="BY147">
            <v>1490</v>
          </cell>
          <cell r="BZ147">
            <v>1447</v>
          </cell>
          <cell r="CA147">
            <v>1515</v>
          </cell>
          <cell r="CB147">
            <v>1420</v>
          </cell>
          <cell r="CC147">
            <v>1505</v>
          </cell>
          <cell r="CF147">
            <v>0.95799999999999996</v>
          </cell>
          <cell r="CG147">
            <v>0.95499999999999996</v>
          </cell>
          <cell r="CH147">
            <v>0.94399999999999995</v>
          </cell>
          <cell r="CJ147">
            <v>1565</v>
          </cell>
          <cell r="CK147">
            <v>1721</v>
          </cell>
          <cell r="CL147">
            <v>1408</v>
          </cell>
          <cell r="CM147">
            <v>1550</v>
          </cell>
          <cell r="CN147">
            <v>1356</v>
          </cell>
          <cell r="CO147">
            <v>1507</v>
          </cell>
          <cell r="CR147">
            <v>0.90900000000000003</v>
          </cell>
          <cell r="CS147">
            <v>0.90800000000000003</v>
          </cell>
          <cell r="CT147">
            <v>0.9</v>
          </cell>
          <cell r="CV147">
            <v>1043</v>
          </cell>
          <cell r="CW147">
            <v>1565</v>
          </cell>
          <cell r="CX147">
            <v>1408</v>
          </cell>
          <cell r="CY147">
            <v>1550</v>
          </cell>
          <cell r="CZ147">
            <v>1356</v>
          </cell>
          <cell r="DA147">
            <v>1507</v>
          </cell>
          <cell r="DD147">
            <v>0.66600000000000004</v>
          </cell>
          <cell r="DE147">
            <v>0.90800000000000003</v>
          </cell>
          <cell r="DF147">
            <v>0.9</v>
          </cell>
          <cell r="DH147" t="str">
            <v>ind C6ii for Quarter 1 based on registered ASQ3 commenced May 2015, april excluded All other responses based on registered population</v>
          </cell>
        </row>
        <row r="148">
          <cell r="B148" t="str">
            <v>E06000014</v>
          </cell>
          <cell r="C148" t="str">
            <v>Mike Wimmer</v>
          </cell>
          <cell r="D148" t="str">
            <v>michael.wimmer@york.gov.uk</v>
          </cell>
          <cell r="E148" t="str">
            <v>Policy and Strategy Officer (Business Intelligence Hub)</v>
          </cell>
          <cell r="F148" t="str">
            <v>Sharon Stoltz (Interim Director of Public Health)</v>
          </cell>
          <cell r="G148" t="str">
            <v>sharon.stoltz@york.gov.uk</v>
          </cell>
          <cell r="H148">
            <v>69</v>
          </cell>
          <cell r="I148">
            <v>53</v>
          </cell>
          <cell r="J148">
            <v>80</v>
          </cell>
          <cell r="L148">
            <v>124</v>
          </cell>
          <cell r="M148">
            <v>361</v>
          </cell>
          <cell r="N148">
            <v>531</v>
          </cell>
          <cell r="O148">
            <v>332</v>
          </cell>
          <cell r="P148">
            <v>162</v>
          </cell>
          <cell r="Q148">
            <v>530</v>
          </cell>
          <cell r="R148">
            <v>345</v>
          </cell>
          <cell r="S148">
            <v>202</v>
          </cell>
          <cell r="T148">
            <v>580</v>
          </cell>
          <cell r="X148">
            <v>0.23400000000000001</v>
          </cell>
          <cell r="Y148">
            <v>0.68</v>
          </cell>
          <cell r="Z148">
            <v>0.626</v>
          </cell>
          <cell r="AA148">
            <v>0.30599999999999999</v>
          </cell>
          <cell r="AB148">
            <v>0.59499999999999997</v>
          </cell>
          <cell r="AC148">
            <v>0.34799999999999998</v>
          </cell>
          <cell r="AF148">
            <v>352</v>
          </cell>
          <cell r="AG148">
            <v>572</v>
          </cell>
          <cell r="AH148">
            <v>384</v>
          </cell>
          <cell r="AI148">
            <v>608</v>
          </cell>
          <cell r="AJ148">
            <v>440</v>
          </cell>
          <cell r="AK148">
            <v>679</v>
          </cell>
          <cell r="AN148">
            <v>0.61499999999999999</v>
          </cell>
          <cell r="AO148">
            <v>0.63200000000000001</v>
          </cell>
          <cell r="AP148">
            <v>0.64800000000000002</v>
          </cell>
          <cell r="AR148">
            <v>135</v>
          </cell>
          <cell r="AS148">
            <v>40</v>
          </cell>
          <cell r="AT148">
            <v>127</v>
          </cell>
          <cell r="AU148">
            <v>572</v>
          </cell>
          <cell r="AV148">
            <v>128</v>
          </cell>
          <cell r="AW148">
            <v>29</v>
          </cell>
          <cell r="AX148">
            <v>135</v>
          </cell>
          <cell r="AY148">
            <v>608</v>
          </cell>
          <cell r="AZ148">
            <v>114</v>
          </cell>
          <cell r="BA148">
            <v>31</v>
          </cell>
          <cell r="BB148">
            <v>142</v>
          </cell>
          <cell r="BC148">
            <v>679</v>
          </cell>
          <cell r="BH148">
            <v>0.30599999999999999</v>
          </cell>
          <cell r="BI148">
            <v>0.25800000000000001</v>
          </cell>
          <cell r="BJ148">
            <v>0.214</v>
          </cell>
          <cell r="BL148">
            <v>128</v>
          </cell>
          <cell r="BM148">
            <v>705</v>
          </cell>
          <cell r="BN148">
            <v>155</v>
          </cell>
          <cell r="BO148">
            <v>745</v>
          </cell>
          <cell r="BP148">
            <v>127</v>
          </cell>
          <cell r="BQ148">
            <v>707</v>
          </cell>
          <cell r="BT148">
            <v>0.182</v>
          </cell>
          <cell r="BU148">
            <v>0.20799999999999999</v>
          </cell>
          <cell r="BV148">
            <v>0.18</v>
          </cell>
          <cell r="BX148">
            <v>150</v>
          </cell>
          <cell r="BY148">
            <v>675</v>
          </cell>
          <cell r="BZ148">
            <v>224</v>
          </cell>
          <cell r="CA148">
            <v>695</v>
          </cell>
          <cell r="CB148">
            <v>350</v>
          </cell>
          <cell r="CC148">
            <v>749</v>
          </cell>
          <cell r="CF148">
            <v>0.222</v>
          </cell>
          <cell r="CG148">
            <v>0.32200000000000001</v>
          </cell>
          <cell r="CH148">
            <v>0.46700000000000003</v>
          </cell>
          <cell r="CJ148">
            <v>41</v>
          </cell>
          <cell r="CK148">
            <v>550</v>
          </cell>
          <cell r="CL148">
            <v>53</v>
          </cell>
          <cell r="CM148">
            <v>490</v>
          </cell>
          <cell r="CN148">
            <v>82</v>
          </cell>
          <cell r="CO148">
            <v>536</v>
          </cell>
          <cell r="CR148">
            <v>7.4999999999999997E-2</v>
          </cell>
          <cell r="CS148">
            <v>0.108</v>
          </cell>
          <cell r="CT148">
            <v>0.153</v>
          </cell>
          <cell r="CV148" t="str">
            <v>DK</v>
          </cell>
          <cell r="CW148">
            <v>41</v>
          </cell>
          <cell r="CX148" t="str">
            <v>DK</v>
          </cell>
          <cell r="CY148">
            <v>53</v>
          </cell>
          <cell r="CZ148" t="str">
            <v>DK</v>
          </cell>
          <cell r="DA148">
            <v>82</v>
          </cell>
          <cell r="DD148" t="str">
            <v>NA</v>
          </cell>
          <cell r="DE148" t="str">
            <v>NA</v>
          </cell>
          <cell r="DF148" t="str">
            <v>NA</v>
          </cell>
          <cell r="DH148" t="str">
            <v/>
          </cell>
        </row>
        <row r="149">
          <cell r="B149" t="str">
            <v>E06000046</v>
          </cell>
          <cell r="C149" t="str">
            <v>Abigail Wilkinson</v>
          </cell>
          <cell r="D149" t="str">
            <v>abigail.wilkinson@iow.gov.uk</v>
          </cell>
          <cell r="E149" t="str">
            <v>Public Health Practitioner - Analyst</v>
          </cell>
          <cell r="F149" t="str">
            <v>Dr Rida Elkheir</v>
          </cell>
          <cell r="G149" t="str">
            <v>rida.elkheir@iow.gov.uk</v>
          </cell>
          <cell r="H149">
            <v>284</v>
          </cell>
          <cell r="I149">
            <v>292</v>
          </cell>
          <cell r="L149">
            <v>288</v>
          </cell>
          <cell r="M149">
            <v>5</v>
          </cell>
          <cell r="N149">
            <v>293</v>
          </cell>
          <cell r="O149">
            <v>344</v>
          </cell>
          <cell r="P149">
            <v>9</v>
          </cell>
          <cell r="Q149">
            <v>353</v>
          </cell>
          <cell r="X149">
            <v>0.98299999999999998</v>
          </cell>
          <cell r="Y149">
            <v>1.7000000000000001E-2</v>
          </cell>
          <cell r="Z149">
            <v>0.97499999999999998</v>
          </cell>
          <cell r="AA149">
            <v>2.5000000000000001E-2</v>
          </cell>
          <cell r="AF149">
            <v>274</v>
          </cell>
          <cell r="AG149">
            <v>287</v>
          </cell>
          <cell r="AH149">
            <v>342</v>
          </cell>
          <cell r="AI149">
            <v>350</v>
          </cell>
          <cell r="AN149">
            <v>0.95499999999999996</v>
          </cell>
          <cell r="AO149">
            <v>0.97699999999999998</v>
          </cell>
          <cell r="AR149">
            <v>86</v>
          </cell>
          <cell r="AS149">
            <v>49</v>
          </cell>
          <cell r="AT149" t="str">
            <v>DK</v>
          </cell>
          <cell r="AU149">
            <v>287</v>
          </cell>
          <cell r="AV149">
            <v>125</v>
          </cell>
          <cell r="AW149">
            <v>39</v>
          </cell>
          <cell r="AX149" t="str">
            <v>DK</v>
          </cell>
          <cell r="AY149">
            <v>350</v>
          </cell>
          <cell r="BH149">
            <v>0.47038327526132406</v>
          </cell>
          <cell r="BI149">
            <v>0.46857142857142858</v>
          </cell>
          <cell r="BL149">
            <v>264</v>
          </cell>
          <cell r="BM149">
            <v>284</v>
          </cell>
          <cell r="BN149">
            <v>340</v>
          </cell>
          <cell r="BO149">
            <v>363</v>
          </cell>
          <cell r="BT149">
            <v>0.93</v>
          </cell>
          <cell r="BU149">
            <v>0.93700000000000006</v>
          </cell>
          <cell r="BX149">
            <v>314</v>
          </cell>
          <cell r="BY149">
            <v>331</v>
          </cell>
          <cell r="BZ149">
            <v>283</v>
          </cell>
          <cell r="CA149">
            <v>297</v>
          </cell>
          <cell r="CF149">
            <v>0.94899999999999995</v>
          </cell>
          <cell r="CG149">
            <v>0.95299999999999996</v>
          </cell>
          <cell r="CJ149">
            <v>316</v>
          </cell>
          <cell r="CK149">
            <v>347</v>
          </cell>
          <cell r="CL149">
            <v>288</v>
          </cell>
          <cell r="CM149">
            <v>311</v>
          </cell>
          <cell r="CR149">
            <v>0.91100000000000003</v>
          </cell>
          <cell r="CS149">
            <v>0.92600000000000005</v>
          </cell>
          <cell r="CV149">
            <v>306</v>
          </cell>
          <cell r="CW149">
            <v>316</v>
          </cell>
          <cell r="CX149">
            <v>279</v>
          </cell>
          <cell r="CY149">
            <v>288</v>
          </cell>
          <cell r="DD149">
            <v>0.96799999999999997</v>
          </cell>
          <cell r="DE149">
            <v>0.96899999999999997</v>
          </cell>
          <cell r="DH149" t="str">
            <v>we have had a discrepancy with regards to the 6-8 week check total (IND8) and the breastfeeding 6-8 week review total (hence leaving those not breastfeed as DK). This may be due to use of GP data for check or the fact that some children will overlap the 2 quarters due to the 6-8 week margin. I am working to get a figure that matches for both and hope that when we use the new form which has the extended C8 question this will not be an issue for Q3</v>
          </cell>
        </row>
        <row r="150">
          <cell r="B150" t="str">
            <v>E09000022</v>
          </cell>
          <cell r="C150" t="str">
            <v>Emma Stevenson</v>
          </cell>
          <cell r="D150" t="str">
            <v>Ema.stevenson1@nhs.net</v>
          </cell>
          <cell r="E150" t="str">
            <v>AD Children &amp; Maternity Commissioning</v>
          </cell>
          <cell r="F150" t="str">
            <v>Ruth Wallis</v>
          </cell>
          <cell r="G150" t="str">
            <v>Ruth.wallis@southwark.gov.uk</v>
          </cell>
          <cell r="H150">
            <v>397</v>
          </cell>
          <cell r="I150">
            <v>237</v>
          </cell>
          <cell r="L150">
            <v>984</v>
          </cell>
          <cell r="M150">
            <v>63</v>
          </cell>
          <cell r="N150">
            <v>1195</v>
          </cell>
          <cell r="O150">
            <v>1083</v>
          </cell>
          <cell r="P150">
            <v>66</v>
          </cell>
          <cell r="Q150">
            <v>1283</v>
          </cell>
          <cell r="X150">
            <v>0.82299999999999995</v>
          </cell>
          <cell r="Y150">
            <v>5.2999999999999999E-2</v>
          </cell>
          <cell r="Z150">
            <v>0.84399999999999997</v>
          </cell>
          <cell r="AA150">
            <v>5.0999999999999997E-2</v>
          </cell>
          <cell r="AF150">
            <v>529</v>
          </cell>
          <cell r="AG150">
            <v>1148</v>
          </cell>
          <cell r="AH150">
            <v>316</v>
          </cell>
          <cell r="AI150">
            <v>1213</v>
          </cell>
          <cell r="AN150">
            <v>0.46100000000000002</v>
          </cell>
          <cell r="AO150">
            <v>0.26100000000000001</v>
          </cell>
          <cell r="AR150">
            <v>447</v>
          </cell>
          <cell r="AS150" t="str">
            <v>DK</v>
          </cell>
          <cell r="AT150">
            <v>80</v>
          </cell>
          <cell r="AU150">
            <v>1148</v>
          </cell>
          <cell r="AV150">
            <v>272</v>
          </cell>
          <cell r="AW150" t="str">
            <v>DK</v>
          </cell>
          <cell r="AX150">
            <v>43</v>
          </cell>
          <cell r="AY150">
            <v>1213</v>
          </cell>
          <cell r="BH150" t="str">
            <v>NaN</v>
          </cell>
          <cell r="BI150" t="str">
            <v>NaN</v>
          </cell>
          <cell r="BL150">
            <v>864</v>
          </cell>
          <cell r="BM150">
            <v>1237</v>
          </cell>
          <cell r="BN150">
            <v>899</v>
          </cell>
          <cell r="BO150">
            <v>1295</v>
          </cell>
          <cell r="BT150">
            <v>0.69799999999999995</v>
          </cell>
          <cell r="BU150">
            <v>0.69399999999999995</v>
          </cell>
          <cell r="BX150">
            <v>939</v>
          </cell>
          <cell r="BY150">
            <v>1258</v>
          </cell>
          <cell r="BZ150">
            <v>986</v>
          </cell>
          <cell r="CA150">
            <v>1244</v>
          </cell>
          <cell r="CF150">
            <v>0.746</v>
          </cell>
          <cell r="CG150">
            <v>0.79300000000000004</v>
          </cell>
          <cell r="CJ150">
            <v>736</v>
          </cell>
          <cell r="CK150">
            <v>1239</v>
          </cell>
          <cell r="CL150">
            <v>726</v>
          </cell>
          <cell r="CM150">
            <v>1282</v>
          </cell>
          <cell r="CR150">
            <v>0.59399999999999997</v>
          </cell>
          <cell r="CS150">
            <v>0.56599999999999995</v>
          </cell>
          <cell r="CV150" t="str">
            <v>DK</v>
          </cell>
          <cell r="CW150" t="str">
            <v>DK</v>
          </cell>
          <cell r="CX150" t="str">
            <v>DK</v>
          </cell>
          <cell r="CY150" t="str">
            <v>DK</v>
          </cell>
          <cell r="DD150" t="str">
            <v>NA</v>
          </cell>
          <cell r="DE150" t="str">
            <v>NA</v>
          </cell>
          <cell r="DH150" t="str">
            <v/>
          </cell>
        </row>
        <row r="151">
          <cell r="B151" t="str">
            <v>E09000003</v>
          </cell>
          <cell r="C151" t="str">
            <v>Linda Edward</v>
          </cell>
          <cell r="D151" t="str">
            <v>linda.edward@barnetCCG.nhs.uk</v>
          </cell>
          <cell r="E151" t="str">
            <v>Children's Senior Commissioning Manager</v>
          </cell>
          <cell r="F151" t="str">
            <v>Chris Munday Commissioning Director for Children and Young People</v>
          </cell>
          <cell r="G151" t="str">
            <v>Chris.Munday@barnet.gov.uk</v>
          </cell>
          <cell r="H151">
            <v>60</v>
          </cell>
          <cell r="I151" t="str">
            <v/>
          </cell>
          <cell r="L151">
            <v>1069</v>
          </cell>
          <cell r="M151">
            <v>203</v>
          </cell>
          <cell r="N151">
            <v>1317</v>
          </cell>
          <cell r="X151">
            <v>0.81200000000000006</v>
          </cell>
          <cell r="Y151">
            <v>0.154</v>
          </cell>
          <cell r="AF151">
            <v>90</v>
          </cell>
          <cell r="AG151">
            <v>1259</v>
          </cell>
          <cell r="AN151">
            <v>7.0999999999999994E-2</v>
          </cell>
          <cell r="AR151">
            <v>31</v>
          </cell>
          <cell r="AS151">
            <v>29</v>
          </cell>
          <cell r="AT151">
            <v>14</v>
          </cell>
          <cell r="AU151">
            <v>1259</v>
          </cell>
          <cell r="BH151">
            <v>4.765687053216839E-2</v>
          </cell>
          <cell r="BL151">
            <v>616</v>
          </cell>
          <cell r="BM151">
            <v>1404</v>
          </cell>
          <cell r="BT151">
            <v>0.439</v>
          </cell>
          <cell r="BX151">
            <v>688</v>
          </cell>
          <cell r="BY151">
            <v>1402</v>
          </cell>
          <cell r="CF151">
            <v>0.49099999999999999</v>
          </cell>
          <cell r="CJ151">
            <v>713</v>
          </cell>
          <cell r="CK151">
            <v>1532</v>
          </cell>
          <cell r="CR151">
            <v>0.46500000000000002</v>
          </cell>
          <cell r="CV151">
            <v>713</v>
          </cell>
          <cell r="CW151">
            <v>1532</v>
          </cell>
          <cell r="DD151">
            <v>0.46500000000000002</v>
          </cell>
        </row>
        <row r="152">
          <cell r="B152" t="str">
            <v>E09000005</v>
          </cell>
          <cell r="C152" t="str">
            <v>Ricky Geer</v>
          </cell>
          <cell r="D152" t="str">
            <v>ricky.geer@brent.gov.uk</v>
          </cell>
          <cell r="E152" t="str">
            <v>Senior Public Health Analyst</v>
          </cell>
          <cell r="F152" t="str">
            <v>Dr. Melanie Smith</v>
          </cell>
          <cell r="G152" t="str">
            <v>melanie.smith@brent.gov.uk</v>
          </cell>
          <cell r="H152">
            <v>109</v>
          </cell>
          <cell r="I152" t="str">
            <v/>
          </cell>
          <cell r="L152">
            <v>903</v>
          </cell>
          <cell r="M152">
            <v>207</v>
          </cell>
          <cell r="N152">
            <v>1181</v>
          </cell>
          <cell r="X152">
            <v>0.76</v>
          </cell>
          <cell r="Y152">
            <v>0.18</v>
          </cell>
          <cell r="AF152">
            <v>183</v>
          </cell>
          <cell r="AG152">
            <v>1127</v>
          </cell>
          <cell r="AN152">
            <v>0.16</v>
          </cell>
          <cell r="AR152">
            <v>46</v>
          </cell>
          <cell r="AS152">
            <v>34</v>
          </cell>
          <cell r="AT152">
            <v>18</v>
          </cell>
          <cell r="AU152">
            <v>1127</v>
          </cell>
          <cell r="BH152">
            <v>7.0984915705412599E-2</v>
          </cell>
          <cell r="BL152">
            <v>80</v>
          </cell>
          <cell r="BM152">
            <v>1174</v>
          </cell>
          <cell r="BT152">
            <v>7.0000000000000007E-2</v>
          </cell>
          <cell r="BX152">
            <v>493</v>
          </cell>
          <cell r="BY152">
            <v>1203</v>
          </cell>
          <cell r="CF152">
            <v>0.41</v>
          </cell>
          <cell r="CJ152">
            <v>326</v>
          </cell>
          <cell r="CK152">
            <v>1309</v>
          </cell>
          <cell r="CR152">
            <v>0.25</v>
          </cell>
          <cell r="CV152">
            <v>326</v>
          </cell>
          <cell r="CW152">
            <v>1309</v>
          </cell>
          <cell r="DD152">
            <v>0.25</v>
          </cell>
        </row>
      </sheetData>
      <sheetData sheetId="14"/>
      <sheetData sheetId="15"/>
      <sheetData sheetId="16">
        <row r="2">
          <cell r="A2" t="str">
            <v>Barking and Dagenham</v>
          </cell>
        </row>
        <row r="3">
          <cell r="A3" t="str">
            <v>Barnsley</v>
          </cell>
        </row>
        <row r="4">
          <cell r="A4" t="str">
            <v>Bath and North East Somerset</v>
          </cell>
        </row>
        <row r="5">
          <cell r="A5" t="str">
            <v>Bedford</v>
          </cell>
        </row>
        <row r="6">
          <cell r="A6" t="str">
            <v>Bexley</v>
          </cell>
        </row>
        <row r="7">
          <cell r="A7" t="str">
            <v>Birmingham</v>
          </cell>
        </row>
        <row r="8">
          <cell r="A8" t="str">
            <v>Blackburn with Darwen</v>
          </cell>
        </row>
        <row r="9">
          <cell r="A9" t="str">
            <v>Blackpool</v>
          </cell>
        </row>
        <row r="10">
          <cell r="A10" t="str">
            <v>Bolton</v>
          </cell>
        </row>
        <row r="11">
          <cell r="A11" t="str">
            <v>Bournemouth</v>
          </cell>
        </row>
        <row r="12">
          <cell r="A12" t="str">
            <v>Bracknell Forest</v>
          </cell>
        </row>
        <row r="13">
          <cell r="A13" t="str">
            <v>Bradford</v>
          </cell>
        </row>
        <row r="14">
          <cell r="A14" t="str">
            <v>Brighton and Hove</v>
          </cell>
        </row>
        <row r="15">
          <cell r="A15" t="str">
            <v>Bristol</v>
          </cell>
        </row>
        <row r="16">
          <cell r="A16" t="str">
            <v>Bromley</v>
          </cell>
        </row>
        <row r="17">
          <cell r="A17" t="str">
            <v>Buckinghamshire</v>
          </cell>
        </row>
        <row r="18">
          <cell r="A18" t="str">
            <v>Bury</v>
          </cell>
        </row>
        <row r="19">
          <cell r="A19" t="str">
            <v>Calderdale</v>
          </cell>
        </row>
        <row r="20">
          <cell r="A20" t="str">
            <v>Cambridgeshire</v>
          </cell>
        </row>
        <row r="21">
          <cell r="A21" t="str">
            <v>Camden</v>
          </cell>
        </row>
        <row r="22">
          <cell r="A22" t="str">
            <v>Central Bedfordshire</v>
          </cell>
        </row>
        <row r="23">
          <cell r="A23" t="str">
            <v>Cheshire East</v>
          </cell>
        </row>
        <row r="24">
          <cell r="A24" t="str">
            <v>Cheshire West and Chester</v>
          </cell>
        </row>
        <row r="25">
          <cell r="A25" t="str">
            <v>Cornwall</v>
          </cell>
        </row>
        <row r="26">
          <cell r="A26" t="str">
            <v>County Durham</v>
          </cell>
        </row>
        <row r="27">
          <cell r="A27" t="str">
            <v>Coventry</v>
          </cell>
        </row>
        <row r="28">
          <cell r="A28" t="str">
            <v>Croydon</v>
          </cell>
        </row>
        <row r="29">
          <cell r="A29" t="str">
            <v>Cumbria</v>
          </cell>
        </row>
        <row r="30">
          <cell r="A30" t="str">
            <v>Darlington</v>
          </cell>
        </row>
        <row r="31">
          <cell r="A31" t="str">
            <v>Derby</v>
          </cell>
        </row>
        <row r="32">
          <cell r="A32" t="str">
            <v>Derbyshire</v>
          </cell>
        </row>
        <row r="33">
          <cell r="A33" t="str">
            <v>Devon</v>
          </cell>
        </row>
        <row r="34">
          <cell r="A34" t="str">
            <v>Doncaster</v>
          </cell>
        </row>
        <row r="35">
          <cell r="A35" t="str">
            <v>Dorset</v>
          </cell>
        </row>
        <row r="36">
          <cell r="A36" t="str">
            <v>Dudley</v>
          </cell>
        </row>
        <row r="37">
          <cell r="A37" t="str">
            <v>Ealing</v>
          </cell>
        </row>
        <row r="38">
          <cell r="A38" t="str">
            <v>East Riding of Yorkshire</v>
          </cell>
        </row>
        <row r="39">
          <cell r="A39" t="str">
            <v>East Sussex</v>
          </cell>
        </row>
        <row r="40">
          <cell r="A40" t="str">
            <v>Enfield</v>
          </cell>
        </row>
        <row r="41">
          <cell r="A41" t="str">
            <v>Essex</v>
          </cell>
        </row>
        <row r="42">
          <cell r="A42" t="str">
            <v>Gateshead</v>
          </cell>
        </row>
        <row r="43">
          <cell r="A43" t="str">
            <v>Gloucestershire</v>
          </cell>
        </row>
        <row r="44">
          <cell r="A44" t="str">
            <v>Greenwich</v>
          </cell>
        </row>
        <row r="45">
          <cell r="A45" t="str">
            <v>Hackney and City of London</v>
          </cell>
        </row>
        <row r="46">
          <cell r="A46" t="str">
            <v>Halton</v>
          </cell>
        </row>
        <row r="47">
          <cell r="A47" t="str">
            <v>Hammersmith and Fulham</v>
          </cell>
        </row>
        <row r="48">
          <cell r="A48" t="str">
            <v>Hampshire</v>
          </cell>
        </row>
        <row r="49">
          <cell r="A49" t="str">
            <v>Haringey</v>
          </cell>
        </row>
        <row r="50">
          <cell r="A50" t="str">
            <v>Harrow</v>
          </cell>
        </row>
        <row r="51">
          <cell r="A51" t="str">
            <v>Hartlepool</v>
          </cell>
        </row>
        <row r="52">
          <cell r="A52" t="str">
            <v>Havering</v>
          </cell>
        </row>
        <row r="53">
          <cell r="A53" t="str">
            <v>Herefordshire</v>
          </cell>
        </row>
        <row r="54">
          <cell r="A54" t="str">
            <v>Hertfordshire</v>
          </cell>
        </row>
        <row r="55">
          <cell r="A55" t="str">
            <v>Hillingdon</v>
          </cell>
        </row>
        <row r="56">
          <cell r="A56" t="str">
            <v>Hounslow</v>
          </cell>
        </row>
        <row r="57">
          <cell r="A57" t="str">
            <v>Isles of Scilly</v>
          </cell>
        </row>
        <row r="58">
          <cell r="A58" t="str">
            <v>Islington</v>
          </cell>
        </row>
        <row r="59">
          <cell r="A59" t="str">
            <v>Kensington and Chelsea</v>
          </cell>
        </row>
        <row r="60">
          <cell r="A60" t="str">
            <v>Kent</v>
          </cell>
        </row>
        <row r="61">
          <cell r="A61" t="str">
            <v>Kingston upon Hull</v>
          </cell>
        </row>
        <row r="62">
          <cell r="A62" t="str">
            <v>Kingston upon Thames</v>
          </cell>
        </row>
        <row r="63">
          <cell r="A63" t="str">
            <v>Kirklees</v>
          </cell>
        </row>
        <row r="64">
          <cell r="A64" t="str">
            <v>Knowsley</v>
          </cell>
        </row>
        <row r="65">
          <cell r="A65" t="str">
            <v>Lancashire</v>
          </cell>
        </row>
        <row r="66">
          <cell r="A66" t="str">
            <v>Leeds</v>
          </cell>
        </row>
        <row r="67">
          <cell r="A67" t="str">
            <v>Leicester</v>
          </cell>
        </row>
        <row r="68">
          <cell r="A68" t="str">
            <v>Leicestershire</v>
          </cell>
        </row>
        <row r="69">
          <cell r="A69" t="str">
            <v>Lewisham</v>
          </cell>
        </row>
        <row r="70">
          <cell r="A70" t="str">
            <v>Lincolnshire</v>
          </cell>
        </row>
        <row r="71">
          <cell r="A71" t="str">
            <v>Liverpool</v>
          </cell>
        </row>
        <row r="72">
          <cell r="A72" t="str">
            <v>Luton</v>
          </cell>
        </row>
        <row r="73">
          <cell r="A73" t="str">
            <v>Manchester</v>
          </cell>
        </row>
        <row r="74">
          <cell r="A74" t="str">
            <v>Medway</v>
          </cell>
        </row>
        <row r="75">
          <cell r="A75" t="str">
            <v>Merton</v>
          </cell>
        </row>
        <row r="76">
          <cell r="A76" t="str">
            <v>Middlesbrough</v>
          </cell>
        </row>
        <row r="77">
          <cell r="A77" t="str">
            <v>Milton Keynes</v>
          </cell>
        </row>
        <row r="78">
          <cell r="A78" t="str">
            <v>Newcastle upon Tyne</v>
          </cell>
        </row>
        <row r="79">
          <cell r="A79" t="str">
            <v>Newham</v>
          </cell>
        </row>
        <row r="80">
          <cell r="A80" t="str">
            <v>Norfolk</v>
          </cell>
        </row>
        <row r="81">
          <cell r="A81" t="str">
            <v>North East Lincolnshire</v>
          </cell>
        </row>
        <row r="82">
          <cell r="A82" t="str">
            <v>North Lincolnshire</v>
          </cell>
        </row>
        <row r="83">
          <cell r="A83" t="str">
            <v>North Somerset</v>
          </cell>
        </row>
        <row r="84">
          <cell r="A84" t="str">
            <v>North Tyneside</v>
          </cell>
        </row>
        <row r="85">
          <cell r="A85" t="str">
            <v>North Yorkshire</v>
          </cell>
        </row>
        <row r="86">
          <cell r="A86" t="str">
            <v>Northamptonshire</v>
          </cell>
        </row>
        <row r="87">
          <cell r="A87" t="str">
            <v>Northumberland</v>
          </cell>
        </row>
        <row r="88">
          <cell r="A88" t="str">
            <v>Nottingham</v>
          </cell>
        </row>
        <row r="89">
          <cell r="A89" t="str">
            <v>Nottinghamshire</v>
          </cell>
        </row>
        <row r="90">
          <cell r="A90" t="str">
            <v>Oldham</v>
          </cell>
        </row>
        <row r="91">
          <cell r="A91" t="str">
            <v>Oxfordshire</v>
          </cell>
        </row>
        <row r="92">
          <cell r="A92" t="str">
            <v>Peterborough</v>
          </cell>
        </row>
        <row r="93">
          <cell r="A93" t="str">
            <v>Plymouth</v>
          </cell>
        </row>
        <row r="94">
          <cell r="A94" t="str">
            <v>Poole</v>
          </cell>
        </row>
        <row r="95">
          <cell r="A95" t="str">
            <v>Portsmouth</v>
          </cell>
        </row>
        <row r="96">
          <cell r="A96" t="str">
            <v>Reading</v>
          </cell>
        </row>
        <row r="97">
          <cell r="A97" t="str">
            <v>Redbridge</v>
          </cell>
        </row>
        <row r="98">
          <cell r="A98" t="str">
            <v>Redcar and Cleveland</v>
          </cell>
        </row>
        <row r="99">
          <cell r="A99" t="str">
            <v>Richmond upon Thames</v>
          </cell>
        </row>
        <row r="100">
          <cell r="A100" t="str">
            <v>Rochdale</v>
          </cell>
        </row>
        <row r="101">
          <cell r="A101" t="str">
            <v>Rotherham</v>
          </cell>
        </row>
        <row r="102">
          <cell r="A102" t="str">
            <v>Rutland</v>
          </cell>
        </row>
        <row r="103">
          <cell r="A103" t="str">
            <v>Salford</v>
          </cell>
        </row>
        <row r="104">
          <cell r="A104" t="str">
            <v>Sandwell</v>
          </cell>
        </row>
        <row r="105">
          <cell r="A105" t="str">
            <v>Sefton</v>
          </cell>
        </row>
        <row r="106">
          <cell r="A106" t="str">
            <v>Sheffield</v>
          </cell>
        </row>
        <row r="107">
          <cell r="A107" t="str">
            <v>Shropshire</v>
          </cell>
        </row>
        <row r="108">
          <cell r="A108" t="str">
            <v>Slough</v>
          </cell>
        </row>
        <row r="109">
          <cell r="A109" t="str">
            <v>Solihull</v>
          </cell>
        </row>
        <row r="110">
          <cell r="A110" t="str">
            <v>Somerset</v>
          </cell>
        </row>
        <row r="111">
          <cell r="A111" t="str">
            <v>South Gloucestershire</v>
          </cell>
        </row>
        <row r="112">
          <cell r="A112" t="str">
            <v>South Tyneside</v>
          </cell>
        </row>
        <row r="113">
          <cell r="A113" t="str">
            <v>Southampton</v>
          </cell>
        </row>
        <row r="114">
          <cell r="A114" t="str">
            <v>Southend on Sea</v>
          </cell>
        </row>
        <row r="115">
          <cell r="A115" t="str">
            <v>Southwark</v>
          </cell>
        </row>
        <row r="116">
          <cell r="A116" t="str">
            <v>St Helens</v>
          </cell>
        </row>
        <row r="117">
          <cell r="A117" t="str">
            <v>Staffordshire</v>
          </cell>
        </row>
        <row r="118">
          <cell r="A118" t="str">
            <v>Stockport</v>
          </cell>
        </row>
        <row r="119">
          <cell r="A119" t="str">
            <v>Stockton on Tees</v>
          </cell>
        </row>
        <row r="120">
          <cell r="A120" t="str">
            <v>Stoke on Trent</v>
          </cell>
        </row>
        <row r="121">
          <cell r="A121" t="str">
            <v>Suffolk</v>
          </cell>
        </row>
        <row r="122">
          <cell r="A122" t="str">
            <v>Sunderland</v>
          </cell>
        </row>
        <row r="123">
          <cell r="A123" t="str">
            <v>Surrey</v>
          </cell>
        </row>
        <row r="124">
          <cell r="A124" t="str">
            <v>Sutton</v>
          </cell>
        </row>
        <row r="125">
          <cell r="A125" t="str">
            <v>Swindon</v>
          </cell>
        </row>
        <row r="126">
          <cell r="A126" t="str">
            <v>Tameside</v>
          </cell>
        </row>
        <row r="127">
          <cell r="A127" t="str">
            <v>Telford and Wrekin</v>
          </cell>
        </row>
        <row r="128">
          <cell r="A128" t="str">
            <v>Thurrock</v>
          </cell>
        </row>
        <row r="129">
          <cell r="A129" t="str">
            <v>Torbay</v>
          </cell>
        </row>
        <row r="130">
          <cell r="A130" t="str">
            <v>Tower Hamlets</v>
          </cell>
        </row>
        <row r="131">
          <cell r="A131" t="str">
            <v>Trafford</v>
          </cell>
        </row>
        <row r="132">
          <cell r="A132" t="str">
            <v>Wakefield</v>
          </cell>
        </row>
        <row r="133">
          <cell r="A133" t="str">
            <v>Walsall</v>
          </cell>
        </row>
        <row r="134">
          <cell r="A134" t="str">
            <v>Waltham Forest</v>
          </cell>
        </row>
        <row r="135">
          <cell r="A135" t="str">
            <v>Wandsworth</v>
          </cell>
        </row>
        <row r="136">
          <cell r="A136" t="str">
            <v>Warrington</v>
          </cell>
        </row>
        <row r="137">
          <cell r="A137" t="str">
            <v>Warwickshire</v>
          </cell>
        </row>
        <row r="138">
          <cell r="A138" t="str">
            <v>West Berkshire</v>
          </cell>
        </row>
        <row r="139">
          <cell r="A139" t="str">
            <v>West Sussex</v>
          </cell>
        </row>
        <row r="140">
          <cell r="A140" t="str">
            <v>Westminster</v>
          </cell>
        </row>
        <row r="141">
          <cell r="A141" t="str">
            <v>Wigan</v>
          </cell>
        </row>
        <row r="142">
          <cell r="A142" t="str">
            <v>Wiltshire</v>
          </cell>
        </row>
        <row r="143">
          <cell r="A143" t="str">
            <v>Windsor and Maidenhead</v>
          </cell>
        </row>
        <row r="144">
          <cell r="A144" t="str">
            <v>Wirral</v>
          </cell>
        </row>
        <row r="145">
          <cell r="A145" t="str">
            <v>Wokingham</v>
          </cell>
        </row>
        <row r="146">
          <cell r="A146" t="str">
            <v>Wolverhampton</v>
          </cell>
        </row>
        <row r="147">
          <cell r="A147" t="str">
            <v>Worcestershire</v>
          </cell>
        </row>
        <row r="148">
          <cell r="A148" t="str">
            <v>York</v>
          </cell>
        </row>
        <row r="149">
          <cell r="A149" t="str">
            <v>Isle of Wight</v>
          </cell>
        </row>
        <row r="150">
          <cell r="A150" t="str">
            <v>Lambeth</v>
          </cell>
        </row>
        <row r="151">
          <cell r="A151" t="str">
            <v>Barnet</v>
          </cell>
        </row>
        <row r="152">
          <cell r="A152" t="str">
            <v>Brent</v>
          </cell>
        </row>
      </sheetData>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interimreporting@phe.gov.uk" TargetMode="External"/><Relationship Id="rId2" Type="http://schemas.openxmlformats.org/officeDocument/2006/relationships/hyperlink" Target="http://www.chimat.org.uk/transfer" TargetMode="External"/><Relationship Id="rId1" Type="http://schemas.openxmlformats.org/officeDocument/2006/relationships/hyperlink" Target="https://www.gov.uk/government/statistics/breastfeeding-at-6-to-8-weeks-after-birth-2015-to-2016-quarterly-data" TargetMode="External"/><Relationship Id="rId5" Type="http://schemas.openxmlformats.org/officeDocument/2006/relationships/printerSettings" Target="../printerSettings/printerSettings10.bin"/><Relationship Id="rId4" Type="http://schemas.openxmlformats.org/officeDocument/2006/relationships/hyperlink" Target="mailto:naomi.ramage@ph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5-to-2016-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O56"/>
  <sheetViews>
    <sheetView showWhiteSpace="0" zoomScale="80" zoomScaleNormal="80" workbookViewId="0">
      <selection activeCell="C35" sqref="C35"/>
    </sheetView>
  </sheetViews>
  <sheetFormatPr defaultRowHeight="14.25" x14ac:dyDescent="0.2"/>
  <cols>
    <col min="1" max="1" width="7.7109375" style="1" customWidth="1"/>
    <col min="2" max="16384" width="9.140625" style="1"/>
  </cols>
  <sheetData>
    <row r="15" spans="2:2" ht="15" x14ac:dyDescent="0.2">
      <c r="B15" s="5"/>
    </row>
    <row r="53" spans="1:15" x14ac:dyDescent="0.2">
      <c r="O53" s="3"/>
    </row>
    <row r="54" spans="1:15" ht="15" thickBot="1" x14ac:dyDescent="0.25">
      <c r="A54" s="8"/>
      <c r="B54" s="8"/>
      <c r="C54" s="8"/>
      <c r="D54" s="8"/>
      <c r="E54" s="8"/>
      <c r="F54" s="8"/>
      <c r="G54" s="8"/>
      <c r="H54" s="8"/>
      <c r="I54" s="8"/>
      <c r="J54" s="8"/>
      <c r="K54" s="8"/>
      <c r="L54" s="3"/>
      <c r="M54" s="3"/>
      <c r="N54" s="3"/>
      <c r="O54" s="3"/>
    </row>
    <row r="55" spans="1:15" ht="15" thickTop="1" x14ac:dyDescent="0.2">
      <c r="A55" s="9"/>
      <c r="B55" s="9"/>
      <c r="C55" s="9"/>
      <c r="D55" s="9"/>
      <c r="E55" s="9"/>
      <c r="F55" s="9"/>
      <c r="G55" s="9"/>
      <c r="H55" s="9"/>
      <c r="I55" s="9"/>
      <c r="J55" s="9"/>
      <c r="K55" s="9"/>
      <c r="L55" s="99"/>
      <c r="M55" s="99"/>
      <c r="N55" s="99"/>
      <c r="O55" s="3"/>
    </row>
    <row r="56" spans="1:15" x14ac:dyDescent="0.2">
      <c r="A56" s="9"/>
      <c r="B56" s="9"/>
      <c r="C56" s="9"/>
      <c r="D56" s="9"/>
      <c r="E56" s="9"/>
      <c r="F56" s="9"/>
      <c r="G56" s="9"/>
      <c r="H56" s="9"/>
      <c r="I56" s="9"/>
      <c r="J56" s="9"/>
      <c r="K56" s="9"/>
      <c r="L56" s="98"/>
      <c r="M56" s="98"/>
      <c r="N56" s="98"/>
      <c r="O56" s="3"/>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PageLayoutView="150" workbookViewId="0">
      <selection activeCell="C35" sqref="C35"/>
    </sheetView>
  </sheetViews>
  <sheetFormatPr defaultColWidth="9.140625" defaultRowHeight="15" x14ac:dyDescent="0.2"/>
  <cols>
    <col min="1" max="1" width="7.7109375" style="5" customWidth="1"/>
    <col min="2" max="10" width="9.140625" style="5"/>
    <col min="11" max="11" width="9.140625" style="5" customWidth="1"/>
    <col min="12" max="16384" width="9.140625" style="5"/>
  </cols>
  <sheetData>
    <row r="1" spans="1:2" ht="30" x14ac:dyDescent="0.2">
      <c r="A1" s="154" t="s">
        <v>187</v>
      </c>
    </row>
    <row r="4" spans="1:2" ht="18" x14ac:dyDescent="0.25">
      <c r="A4" s="10" t="s">
        <v>188</v>
      </c>
    </row>
    <row r="6" spans="1:2" x14ac:dyDescent="0.2">
      <c r="A6" s="155" t="s">
        <v>189</v>
      </c>
    </row>
    <row r="7" spans="1:2" x14ac:dyDescent="0.2">
      <c r="A7" s="155" t="s">
        <v>379</v>
      </c>
    </row>
    <row r="8" spans="1:2" x14ac:dyDescent="0.2">
      <c r="A8" s="155" t="s">
        <v>376</v>
      </c>
    </row>
    <row r="9" spans="1:2" x14ac:dyDescent="0.2">
      <c r="A9" s="155" t="s">
        <v>190</v>
      </c>
    </row>
    <row r="10" spans="1:2" x14ac:dyDescent="0.2">
      <c r="A10" s="155" t="s">
        <v>377</v>
      </c>
    </row>
    <row r="11" spans="1:2" x14ac:dyDescent="0.2">
      <c r="A11" s="155" t="s">
        <v>198</v>
      </c>
      <c r="B11" s="155" t="s">
        <v>378</v>
      </c>
    </row>
    <row r="14" spans="1:2" ht="18" x14ac:dyDescent="0.2">
      <c r="A14" s="156" t="s">
        <v>191</v>
      </c>
    </row>
    <row r="15" spans="1:2" x14ac:dyDescent="0.2">
      <c r="A15" s="153"/>
    </row>
    <row r="16" spans="1:2" x14ac:dyDescent="0.2">
      <c r="A16" s="155" t="s">
        <v>200</v>
      </c>
    </row>
    <row r="17" spans="1:13" x14ac:dyDescent="0.2">
      <c r="A17" s="155" t="s">
        <v>201</v>
      </c>
    </row>
    <row r="18" spans="1:13" x14ac:dyDescent="0.2">
      <c r="A18" s="153"/>
    </row>
    <row r="19" spans="1:13" x14ac:dyDescent="0.2">
      <c r="A19" s="155" t="s">
        <v>192</v>
      </c>
    </row>
    <row r="20" spans="1:13" x14ac:dyDescent="0.2">
      <c r="A20" s="155" t="s">
        <v>190</v>
      </c>
    </row>
    <row r="21" spans="1:13" x14ac:dyDescent="0.2">
      <c r="A21" s="155" t="s">
        <v>197</v>
      </c>
      <c r="B21" s="157" t="s">
        <v>199</v>
      </c>
    </row>
    <row r="24" spans="1:13" ht="18" x14ac:dyDescent="0.2">
      <c r="A24" s="156" t="s">
        <v>193</v>
      </c>
    </row>
    <row r="25" spans="1:13" ht="18" x14ac:dyDescent="0.2">
      <c r="A25" s="156"/>
    </row>
    <row r="26" spans="1:13" x14ac:dyDescent="0.2">
      <c r="A26" s="155" t="s">
        <v>202</v>
      </c>
    </row>
    <row r="27" spans="1:13" ht="15.75" customHeight="1" x14ac:dyDescent="0.2">
      <c r="A27" s="267" t="s">
        <v>194</v>
      </c>
      <c r="B27" s="267"/>
      <c r="C27" s="267"/>
      <c r="D27" s="267"/>
      <c r="E27" s="267"/>
      <c r="F27" s="267"/>
      <c r="G27" s="267"/>
      <c r="H27" s="267"/>
      <c r="I27" s="267"/>
      <c r="J27" s="267"/>
      <c r="K27" s="267"/>
      <c r="L27" s="267"/>
      <c r="M27" s="267"/>
    </row>
    <row r="29" spans="1:13" x14ac:dyDescent="0.2">
      <c r="A29" s="155" t="s">
        <v>196</v>
      </c>
    </row>
    <row r="30" spans="1:13" x14ac:dyDescent="0.2">
      <c r="A30" s="267" t="s">
        <v>195</v>
      </c>
      <c r="B30" s="267"/>
      <c r="C30" s="267"/>
      <c r="D30" s="267"/>
    </row>
  </sheetData>
  <mergeCells count="2">
    <mergeCell ref="A30:D30"/>
    <mergeCell ref="A27:M27"/>
  </mergeCells>
  <hyperlinks>
    <hyperlink ref="A27" r:id="rId1"/>
    <hyperlink ref="A30" r:id="rId2"/>
    <hyperlink ref="B21" r:id="rId3"/>
    <hyperlink ref="B11" r:id="rId4"/>
  </hyperlinks>
  <pageMargins left="0.70866141732283472" right="0.70866141732283472" top="0.74803149606299213" bottom="0.74803149606299213" header="0.31496062992125984" footer="0.31496062992125984"/>
  <pageSetup paperSize="9" scale="7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B24"/>
  <sheetViews>
    <sheetView zoomScale="80" zoomScaleNormal="80" workbookViewId="0">
      <selection activeCell="C35" sqref="C35"/>
    </sheetView>
  </sheetViews>
  <sheetFormatPr defaultRowHeight="15" x14ac:dyDescent="0.25"/>
  <cols>
    <col min="1" max="1" width="9.140625" style="146"/>
    <col min="2" max="2" width="83.85546875" style="146" customWidth="1"/>
    <col min="3" max="16384" width="9.140625" style="146"/>
  </cols>
  <sheetData>
    <row r="11" spans="2:2" s="147" customFormat="1" ht="33.75" x14ac:dyDescent="0.5">
      <c r="B11" s="148"/>
    </row>
    <row r="12" spans="2:2" s="147" customFormat="1" ht="33.75" x14ac:dyDescent="0.5">
      <c r="B12" s="148" t="s">
        <v>178</v>
      </c>
    </row>
    <row r="13" spans="2:2" s="147" customFormat="1" ht="25.5" customHeight="1" x14ac:dyDescent="0.5">
      <c r="B13" s="150"/>
    </row>
    <row r="14" spans="2:2" s="147" customFormat="1" ht="30" customHeight="1" x14ac:dyDescent="0.5">
      <c r="B14" s="151" t="s">
        <v>179</v>
      </c>
    </row>
    <row r="15" spans="2:2" s="147" customFormat="1" ht="30" customHeight="1" x14ac:dyDescent="0.5">
      <c r="B15" s="151" t="s">
        <v>178</v>
      </c>
    </row>
    <row r="16" spans="2:2" s="147" customFormat="1" ht="30" customHeight="1" x14ac:dyDescent="0.5">
      <c r="B16" s="151" t="s">
        <v>180</v>
      </c>
    </row>
    <row r="17" spans="2:2" s="147" customFormat="1" ht="30" customHeight="1" x14ac:dyDescent="0.5">
      <c r="B17" s="151" t="s">
        <v>185</v>
      </c>
    </row>
    <row r="18" spans="2:2" s="147" customFormat="1" ht="30" customHeight="1" x14ac:dyDescent="0.5">
      <c r="B18" s="151" t="s">
        <v>183</v>
      </c>
    </row>
    <row r="19" spans="2:2" s="147" customFormat="1" ht="30" customHeight="1" x14ac:dyDescent="0.5">
      <c r="B19" s="151" t="s">
        <v>184</v>
      </c>
    </row>
    <row r="20" spans="2:2" s="147" customFormat="1" ht="30" customHeight="1" x14ac:dyDescent="0.5">
      <c r="B20" s="151" t="s">
        <v>208</v>
      </c>
    </row>
    <row r="21" spans="2:2" s="147" customFormat="1" ht="30" customHeight="1" x14ac:dyDescent="0.5">
      <c r="B21" s="151" t="s">
        <v>182</v>
      </c>
    </row>
    <row r="22" spans="2:2" s="147" customFormat="1" ht="30" customHeight="1" x14ac:dyDescent="0.5">
      <c r="B22" s="151" t="s">
        <v>181</v>
      </c>
    </row>
    <row r="23" spans="2:2" s="147" customFormat="1" ht="30" customHeight="1" x14ac:dyDescent="0.5">
      <c r="B23" s="151" t="s">
        <v>187</v>
      </c>
    </row>
    <row r="24" spans="2:2" ht="26.25" x14ac:dyDescent="0.4">
      <c r="B24" s="152"/>
    </row>
  </sheetData>
  <hyperlinks>
    <hyperlink ref="B14" location="'Front sheet'!A1" display="Front sheet"/>
    <hyperlink ref="B15" location="Contents!A1" display="Contents"/>
    <hyperlink ref="B16" location="'Summary of results'!A1" display="Summary of results"/>
    <hyperlink ref="B18" location="'2015-16 Quarter 1'!A1" display="2015/16 Quarter 1"/>
    <hyperlink ref="B19" location="'2015-16 Quarter 2'!A1" display="2015/16 Quarter 2"/>
    <hyperlink ref="B22" location="'Validation Rules'!A1" display="Validation rules"/>
    <hyperlink ref="B23" location="'Contacts and info'!A1" display="Contacts"/>
    <hyperlink ref="B17" location="'Headline statistics'!A1" display="Headline Statistics and Validation Summary"/>
    <hyperlink ref="B21" location="Definitions!A1" display="Definitions"/>
    <hyperlink ref="B20" location="'2015-16 Quarter 3'!A1" display="2015/16 Quarter 3"/>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90" zoomScaleNormal="90" zoomScalePageLayoutView="150" workbookViewId="0">
      <selection activeCell="C35" sqref="C35"/>
    </sheetView>
  </sheetViews>
  <sheetFormatPr defaultRowHeight="15" x14ac:dyDescent="0.2"/>
  <cols>
    <col min="1" max="16384" width="9.140625" style="5"/>
  </cols>
  <sheetData>
    <row r="1" spans="1:1" x14ac:dyDescent="0.2">
      <c r="A1" s="5">
        <v>1</v>
      </c>
    </row>
    <row r="8" spans="1:1" ht="30" x14ac:dyDescent="0.4">
      <c r="A8" s="6"/>
    </row>
    <row r="13" spans="1:1" ht="18" x14ac:dyDescent="0.25">
      <c r="A13" s="10"/>
    </row>
    <row r="52" spans="1:9" x14ac:dyDescent="0.2">
      <c r="A52" s="251" t="s">
        <v>206</v>
      </c>
      <c r="B52" s="251"/>
      <c r="C52" s="251"/>
      <c r="D52" s="251"/>
      <c r="E52" s="251"/>
      <c r="F52" s="251"/>
      <c r="G52" s="251"/>
      <c r="H52" s="251"/>
      <c r="I52" s="251"/>
    </row>
    <row r="53" spans="1:9" ht="15.75" customHeight="1" x14ac:dyDescent="0.2">
      <c r="A53" s="249" t="s">
        <v>194</v>
      </c>
      <c r="B53" s="250"/>
      <c r="C53" s="250"/>
      <c r="D53" s="250"/>
      <c r="E53" s="250"/>
      <c r="F53" s="250"/>
      <c r="G53" s="250"/>
      <c r="H53" s="250"/>
      <c r="I53" s="250"/>
    </row>
    <row r="54" spans="1:9" x14ac:dyDescent="0.2">
      <c r="A54" s="250"/>
      <c r="B54" s="250"/>
      <c r="C54" s="250"/>
      <c r="D54" s="250"/>
      <c r="E54" s="250"/>
      <c r="F54" s="250"/>
      <c r="G54" s="250"/>
      <c r="H54" s="250"/>
      <c r="I54" s="250"/>
    </row>
    <row r="55" spans="1:9" ht="15" customHeight="1" x14ac:dyDescent="0.2">
      <c r="A55" s="252" t="s">
        <v>207</v>
      </c>
      <c r="B55" s="252"/>
      <c r="C55" s="252"/>
      <c r="D55" s="252"/>
      <c r="E55" s="252"/>
      <c r="F55" s="252"/>
      <c r="G55" s="252"/>
      <c r="H55" s="252"/>
      <c r="I55" s="252"/>
    </row>
    <row r="56" spans="1:9" x14ac:dyDescent="0.2">
      <c r="A56" s="252"/>
      <c r="B56" s="252"/>
      <c r="C56" s="252"/>
      <c r="D56" s="252"/>
      <c r="E56" s="252"/>
      <c r="F56" s="252"/>
      <c r="G56" s="252"/>
      <c r="H56" s="252"/>
      <c r="I56" s="252"/>
    </row>
    <row r="57" spans="1:9" x14ac:dyDescent="0.2">
      <c r="A57" s="252"/>
      <c r="B57" s="252"/>
      <c r="C57" s="252"/>
      <c r="D57" s="252"/>
      <c r="E57" s="252"/>
      <c r="F57" s="252"/>
      <c r="G57" s="252"/>
      <c r="H57" s="252"/>
      <c r="I57" s="252"/>
    </row>
    <row r="58" spans="1:9" x14ac:dyDescent="0.2">
      <c r="A58" s="252"/>
      <c r="B58" s="252"/>
      <c r="C58" s="252"/>
      <c r="D58" s="252"/>
      <c r="E58" s="252"/>
      <c r="F58" s="252"/>
      <c r="G58" s="252"/>
      <c r="H58" s="252"/>
      <c r="I58" s="252"/>
    </row>
    <row r="61" spans="1:9" x14ac:dyDescent="0.2">
      <c r="A61" s="1"/>
    </row>
    <row r="62" spans="1:9" x14ac:dyDescent="0.2">
      <c r="A62" s="1"/>
    </row>
  </sheetData>
  <mergeCells count="3">
    <mergeCell ref="A53:I54"/>
    <mergeCell ref="A52:I52"/>
    <mergeCell ref="A55:I58"/>
  </mergeCells>
  <hyperlinks>
    <hyperlink ref="A53"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4"/>
  <sheetViews>
    <sheetView zoomScale="90" zoomScaleNormal="90" workbookViewId="0">
      <selection activeCell="C35" sqref="C35"/>
    </sheetView>
  </sheetViews>
  <sheetFormatPr defaultRowHeight="15" x14ac:dyDescent="0.2"/>
  <cols>
    <col min="1" max="2" width="29" style="174" customWidth="1"/>
    <col min="3" max="3" width="11.42578125" style="174" customWidth="1"/>
    <col min="4" max="4" width="11.42578125" style="183" customWidth="1"/>
    <col min="5" max="7" width="11.42578125" style="174" customWidth="1"/>
    <col min="8" max="11" width="11.42578125" style="233" hidden="1" customWidth="1"/>
    <col min="12" max="12" width="9.140625" style="234"/>
    <col min="13" max="13" width="9.140625" style="40"/>
    <col min="14" max="14" width="31.140625" style="40" customWidth="1"/>
    <col min="15" max="16384" width="9.140625" style="101"/>
  </cols>
  <sheetData>
    <row r="1" spans="1:14" ht="30" x14ac:dyDescent="0.4">
      <c r="A1" s="182" t="s">
        <v>185</v>
      </c>
    </row>
    <row r="2" spans="1:14" ht="12.75" customHeight="1" x14ac:dyDescent="0.2">
      <c r="A2" s="184"/>
    </row>
    <row r="3" spans="1:14" ht="20.25" x14ac:dyDescent="0.3">
      <c r="A3" s="185" t="s">
        <v>177</v>
      </c>
    </row>
    <row r="4" spans="1:14" ht="19.5" customHeight="1" x14ac:dyDescent="0.2">
      <c r="A4" s="184" t="s">
        <v>404</v>
      </c>
    </row>
    <row r="5" spans="1:14" ht="15.75" customHeight="1" x14ac:dyDescent="0.2">
      <c r="A5" s="184" t="s">
        <v>405</v>
      </c>
    </row>
    <row r="6" spans="1:14" ht="15.75" customHeight="1" x14ac:dyDescent="0.2">
      <c r="A6" s="184"/>
    </row>
    <row r="7" spans="1:14" s="190" customFormat="1" ht="17.25" customHeight="1" x14ac:dyDescent="0.25">
      <c r="A7" s="186"/>
      <c r="B7" s="187"/>
      <c r="C7" s="188" t="s">
        <v>380</v>
      </c>
      <c r="D7" s="189" t="s">
        <v>381</v>
      </c>
      <c r="E7" s="188" t="s">
        <v>382</v>
      </c>
      <c r="F7" s="188" t="s">
        <v>383</v>
      </c>
      <c r="G7" s="188" t="s">
        <v>388</v>
      </c>
      <c r="H7" s="235"/>
      <c r="I7" s="235"/>
      <c r="J7" s="235"/>
      <c r="K7" s="235"/>
      <c r="L7" s="236"/>
      <c r="M7" s="191"/>
      <c r="N7" s="191"/>
    </row>
    <row r="8" spans="1:14" s="178" customFormat="1" ht="36" customHeight="1" x14ac:dyDescent="0.25">
      <c r="A8" s="258" t="s">
        <v>389</v>
      </c>
      <c r="B8" s="259"/>
      <c r="C8" s="224">
        <v>0.43095630667765872</v>
      </c>
      <c r="D8" s="224">
        <v>0.4292673614082671</v>
      </c>
      <c r="E8" s="224">
        <v>0.42209792372826743</v>
      </c>
      <c r="F8" s="225" t="s">
        <v>159</v>
      </c>
      <c r="G8" s="192"/>
      <c r="H8" s="237">
        <v>3</v>
      </c>
      <c r="I8" s="237">
        <v>2</v>
      </c>
      <c r="J8" s="237">
        <v>2</v>
      </c>
      <c r="K8" s="237">
        <v>2</v>
      </c>
      <c r="L8" s="238"/>
      <c r="M8" s="193"/>
      <c r="N8" s="193"/>
    </row>
    <row r="9" spans="1:14" ht="17.25" customHeight="1" x14ac:dyDescent="0.2">
      <c r="A9" s="102"/>
      <c r="B9" s="102"/>
      <c r="C9" s="179" t="s">
        <v>159</v>
      </c>
      <c r="D9" s="180" t="s">
        <v>159</v>
      </c>
      <c r="F9" s="102"/>
      <c r="G9" s="102"/>
      <c r="H9" s="112"/>
      <c r="I9" s="112"/>
      <c r="J9" s="112"/>
      <c r="K9" s="112"/>
      <c r="L9" s="111"/>
      <c r="M9" s="195"/>
      <c r="N9" s="195"/>
    </row>
    <row r="10" spans="1:14" ht="15.75" x14ac:dyDescent="0.25">
      <c r="A10" s="196" t="s">
        <v>67</v>
      </c>
      <c r="B10" s="197"/>
      <c r="C10" s="175" t="s">
        <v>380</v>
      </c>
      <c r="D10" s="176" t="s">
        <v>381</v>
      </c>
      <c r="E10" s="177" t="s">
        <v>382</v>
      </c>
      <c r="F10" s="198" t="s">
        <v>383</v>
      </c>
      <c r="G10" s="198" t="s">
        <v>388</v>
      </c>
      <c r="H10" s="239"/>
      <c r="I10" s="239"/>
      <c r="J10" s="239"/>
      <c r="K10" s="239"/>
      <c r="L10" s="111"/>
      <c r="M10" s="199"/>
      <c r="N10" s="200" t="s">
        <v>390</v>
      </c>
    </row>
    <row r="11" spans="1:14" x14ac:dyDescent="0.2">
      <c r="A11" s="253" t="s">
        <v>391</v>
      </c>
      <c r="B11" s="254"/>
      <c r="C11" s="227" t="s">
        <v>159</v>
      </c>
      <c r="D11" s="227">
        <v>0.31622118512233066</v>
      </c>
      <c r="E11" s="181" t="s">
        <v>159</v>
      </c>
      <c r="F11" s="226" t="s">
        <v>159</v>
      </c>
      <c r="G11" s="202"/>
      <c r="H11" s="128">
        <v>3</v>
      </c>
      <c r="I11" s="128">
        <v>4</v>
      </c>
      <c r="J11" s="128">
        <v>3</v>
      </c>
      <c r="K11" s="128">
        <v>1</v>
      </c>
      <c r="L11" s="111"/>
      <c r="M11" s="203"/>
      <c r="N11" s="204" t="s">
        <v>392</v>
      </c>
    </row>
    <row r="12" spans="1:14" x14ac:dyDescent="0.2">
      <c r="A12" s="253" t="s">
        <v>393</v>
      </c>
      <c r="B12" s="254"/>
      <c r="C12" s="227" t="s">
        <v>159</v>
      </c>
      <c r="D12" s="227" t="s">
        <v>159</v>
      </c>
      <c r="E12" s="181" t="s">
        <v>159</v>
      </c>
      <c r="F12" s="226" t="s">
        <v>159</v>
      </c>
      <c r="G12" s="202"/>
      <c r="H12" s="128">
        <v>3</v>
      </c>
      <c r="I12" s="128">
        <v>3</v>
      </c>
      <c r="J12" s="128">
        <v>3</v>
      </c>
      <c r="K12" s="128">
        <v>1</v>
      </c>
      <c r="L12" s="111"/>
      <c r="M12" s="205"/>
      <c r="N12" s="204" t="s">
        <v>394</v>
      </c>
    </row>
    <row r="13" spans="1:14" x14ac:dyDescent="0.2">
      <c r="A13" s="253" t="s">
        <v>395</v>
      </c>
      <c r="B13" s="254"/>
      <c r="C13" s="227" t="s">
        <v>159</v>
      </c>
      <c r="D13" s="227" t="s">
        <v>159</v>
      </c>
      <c r="E13" s="181" t="s">
        <v>159</v>
      </c>
      <c r="F13" s="226" t="s">
        <v>159</v>
      </c>
      <c r="G13" s="202"/>
      <c r="H13" s="128">
        <v>3</v>
      </c>
      <c r="I13" s="128">
        <v>3</v>
      </c>
      <c r="J13" s="128">
        <v>3</v>
      </c>
      <c r="K13" s="128">
        <v>1</v>
      </c>
      <c r="L13" s="111"/>
      <c r="M13" s="206"/>
      <c r="N13" s="204" t="s">
        <v>396</v>
      </c>
    </row>
    <row r="14" spans="1:14" x14ac:dyDescent="0.2">
      <c r="A14" s="253" t="s">
        <v>397</v>
      </c>
      <c r="B14" s="254"/>
      <c r="C14" s="227" t="s">
        <v>159</v>
      </c>
      <c r="D14" s="227" t="s">
        <v>159</v>
      </c>
      <c r="E14" s="181" t="s">
        <v>159</v>
      </c>
      <c r="F14" s="226" t="s">
        <v>159</v>
      </c>
      <c r="G14" s="202"/>
      <c r="H14" s="128">
        <v>3</v>
      </c>
      <c r="I14" s="128">
        <v>3</v>
      </c>
      <c r="J14" s="128">
        <v>3</v>
      </c>
      <c r="K14" s="128">
        <v>1</v>
      </c>
      <c r="L14" s="111"/>
      <c r="M14" s="207"/>
      <c r="N14" s="204" t="s">
        <v>386</v>
      </c>
    </row>
    <row r="15" spans="1:14" x14ac:dyDescent="0.2">
      <c r="A15" s="253" t="s">
        <v>398</v>
      </c>
      <c r="B15" s="254"/>
      <c r="C15" s="227" t="s">
        <v>159</v>
      </c>
      <c r="D15" s="227" t="s">
        <v>159</v>
      </c>
      <c r="E15" s="181" t="s">
        <v>159</v>
      </c>
      <c r="F15" s="226" t="s">
        <v>159</v>
      </c>
      <c r="G15" s="202"/>
      <c r="H15" s="128">
        <v>3</v>
      </c>
      <c r="I15" s="128">
        <v>3</v>
      </c>
      <c r="J15" s="128">
        <v>3</v>
      </c>
      <c r="K15" s="128">
        <v>1</v>
      </c>
      <c r="L15" s="111"/>
      <c r="M15" s="101"/>
      <c r="N15" s="101"/>
    </row>
    <row r="16" spans="1:14" x14ac:dyDescent="0.2">
      <c r="A16" s="253" t="s">
        <v>399</v>
      </c>
      <c r="B16" s="254"/>
      <c r="C16" s="227" t="s">
        <v>159</v>
      </c>
      <c r="D16" s="227" t="s">
        <v>159</v>
      </c>
      <c r="E16" s="181" t="s">
        <v>159</v>
      </c>
      <c r="F16" s="226" t="s">
        <v>159</v>
      </c>
      <c r="G16" s="202"/>
      <c r="H16" s="128">
        <v>3</v>
      </c>
      <c r="I16" s="128">
        <v>3</v>
      </c>
      <c r="J16" s="128">
        <v>3</v>
      </c>
      <c r="K16" s="128">
        <v>1</v>
      </c>
      <c r="L16" s="111"/>
      <c r="M16" s="76"/>
      <c r="N16" s="76"/>
    </row>
    <row r="17" spans="1:14" x14ac:dyDescent="0.2">
      <c r="A17" s="253" t="s">
        <v>400</v>
      </c>
      <c r="B17" s="254"/>
      <c r="C17" s="227" t="s">
        <v>159</v>
      </c>
      <c r="D17" s="227" t="s">
        <v>159</v>
      </c>
      <c r="E17" s="181" t="s">
        <v>159</v>
      </c>
      <c r="F17" s="226" t="s">
        <v>159</v>
      </c>
      <c r="G17" s="202"/>
      <c r="H17" s="128">
        <v>3</v>
      </c>
      <c r="I17" s="128">
        <v>3</v>
      </c>
      <c r="J17" s="128">
        <v>3</v>
      </c>
      <c r="K17" s="128">
        <v>1</v>
      </c>
      <c r="L17" s="111"/>
      <c r="M17" s="76"/>
      <c r="N17" s="76"/>
    </row>
    <row r="18" spans="1:14" x14ac:dyDescent="0.2">
      <c r="A18" s="253" t="s">
        <v>401</v>
      </c>
      <c r="B18" s="254"/>
      <c r="C18" s="227" t="s">
        <v>159</v>
      </c>
      <c r="D18" s="227" t="s">
        <v>159</v>
      </c>
      <c r="E18" s="181" t="s">
        <v>159</v>
      </c>
      <c r="F18" s="226" t="s">
        <v>159</v>
      </c>
      <c r="G18" s="202"/>
      <c r="H18" s="128">
        <v>3</v>
      </c>
      <c r="I18" s="128">
        <v>3</v>
      </c>
      <c r="J18" s="128">
        <v>3</v>
      </c>
      <c r="K18" s="128">
        <v>1</v>
      </c>
      <c r="L18" s="111"/>
      <c r="M18" s="76"/>
      <c r="N18" s="76"/>
    </row>
    <row r="19" spans="1:14" x14ac:dyDescent="0.2">
      <c r="A19" s="253" t="s">
        <v>402</v>
      </c>
      <c r="B19" s="254"/>
      <c r="C19" s="227" t="s">
        <v>159</v>
      </c>
      <c r="D19" s="227" t="s">
        <v>159</v>
      </c>
      <c r="E19" s="181" t="s">
        <v>159</v>
      </c>
      <c r="F19" s="226" t="s">
        <v>159</v>
      </c>
      <c r="G19" s="202"/>
      <c r="H19" s="128">
        <v>3</v>
      </c>
      <c r="I19" s="128">
        <v>3</v>
      </c>
      <c r="J19" s="128">
        <v>3</v>
      </c>
      <c r="K19" s="128">
        <v>1</v>
      </c>
      <c r="L19" s="111"/>
      <c r="M19" s="76"/>
      <c r="N19" s="76"/>
    </row>
    <row r="20" spans="1:14" ht="17.25" customHeight="1" x14ac:dyDescent="0.2">
      <c r="A20" s="102"/>
      <c r="B20" s="102"/>
      <c r="C20" s="228" t="s">
        <v>159</v>
      </c>
      <c r="D20" s="229" t="s">
        <v>159</v>
      </c>
      <c r="E20" s="230"/>
      <c r="F20" s="102"/>
      <c r="G20" s="102"/>
      <c r="H20" s="112"/>
      <c r="I20" s="112"/>
      <c r="J20" s="112"/>
      <c r="K20" s="112"/>
      <c r="L20" s="111"/>
      <c r="M20" s="76"/>
      <c r="N20" s="76"/>
    </row>
    <row r="21" spans="1:14" s="209" customFormat="1" ht="15" customHeight="1" x14ac:dyDescent="0.25">
      <c r="A21" s="192" t="s">
        <v>384</v>
      </c>
      <c r="B21" s="192" t="s">
        <v>67</v>
      </c>
      <c r="C21" s="231" t="s">
        <v>380</v>
      </c>
      <c r="D21" s="232" t="s">
        <v>381</v>
      </c>
      <c r="E21" s="177" t="s">
        <v>382</v>
      </c>
      <c r="F21" s="208" t="s">
        <v>383</v>
      </c>
      <c r="G21" s="208" t="s">
        <v>388</v>
      </c>
      <c r="H21" s="240"/>
      <c r="I21" s="240"/>
      <c r="J21" s="240"/>
      <c r="K21" s="240"/>
      <c r="L21" s="241"/>
      <c r="M21" s="193"/>
      <c r="N21" s="193"/>
    </row>
    <row r="22" spans="1:14" x14ac:dyDescent="0.2">
      <c r="A22" s="202" t="s">
        <v>162</v>
      </c>
      <c r="B22" s="202" t="s">
        <v>108</v>
      </c>
      <c r="C22" s="227">
        <v>0.30410742496050552</v>
      </c>
      <c r="D22" s="227">
        <v>0.2959326788218794</v>
      </c>
      <c r="E22" s="181">
        <v>0.2865412445730825</v>
      </c>
      <c r="F22" s="226" t="s">
        <v>159</v>
      </c>
      <c r="G22" s="202"/>
      <c r="H22" s="128">
        <v>4</v>
      </c>
      <c r="I22" s="128">
        <v>4</v>
      </c>
      <c r="J22" s="128">
        <v>4</v>
      </c>
      <c r="K22" s="128">
        <v>0</v>
      </c>
      <c r="L22" s="111"/>
      <c r="M22" s="76"/>
      <c r="N22" s="76"/>
    </row>
    <row r="23" spans="1:14" x14ac:dyDescent="0.2">
      <c r="A23" s="202" t="s">
        <v>28</v>
      </c>
      <c r="B23" s="202" t="s">
        <v>108</v>
      </c>
      <c r="C23" s="227" t="s">
        <v>159</v>
      </c>
      <c r="D23" s="227">
        <v>0.31329113924050633</v>
      </c>
      <c r="E23" s="181">
        <v>0.39361702127659576</v>
      </c>
      <c r="F23" s="226" t="s">
        <v>159</v>
      </c>
      <c r="G23" s="202"/>
      <c r="H23" s="128">
        <v>1</v>
      </c>
      <c r="I23" s="128">
        <v>4</v>
      </c>
      <c r="J23" s="128">
        <v>4</v>
      </c>
      <c r="K23" s="128">
        <v>0</v>
      </c>
      <c r="L23" s="111"/>
      <c r="M23" s="76"/>
      <c r="N23" s="76"/>
    </row>
    <row r="24" spans="1:14" x14ac:dyDescent="0.2">
      <c r="A24" s="202" t="s">
        <v>5</v>
      </c>
      <c r="B24" s="202" t="s">
        <v>108</v>
      </c>
      <c r="C24" s="227" t="s">
        <v>159</v>
      </c>
      <c r="D24" s="227">
        <v>0.35787671232876711</v>
      </c>
      <c r="E24" s="181">
        <v>0.35576923076923078</v>
      </c>
      <c r="F24" s="226" t="s">
        <v>159</v>
      </c>
      <c r="G24" s="202"/>
      <c r="H24" s="128">
        <v>3</v>
      </c>
      <c r="I24" s="128">
        <v>4</v>
      </c>
      <c r="J24" s="128">
        <v>4</v>
      </c>
      <c r="K24" s="128">
        <v>0</v>
      </c>
      <c r="L24" s="111"/>
      <c r="M24" s="76"/>
      <c r="N24" s="76"/>
    </row>
    <row r="25" spans="1:14" x14ac:dyDescent="0.2">
      <c r="A25" s="202" t="s">
        <v>129</v>
      </c>
      <c r="B25" s="202" t="s">
        <v>108</v>
      </c>
      <c r="C25" s="227" t="s">
        <v>159</v>
      </c>
      <c r="D25" s="227" t="s">
        <v>159</v>
      </c>
      <c r="E25" s="181" t="s">
        <v>159</v>
      </c>
      <c r="F25" s="226" t="s">
        <v>159</v>
      </c>
      <c r="G25" s="202"/>
      <c r="H25" s="128">
        <v>3</v>
      </c>
      <c r="I25" s="128">
        <v>3</v>
      </c>
      <c r="J25" s="128">
        <v>3</v>
      </c>
      <c r="K25" s="128">
        <v>0</v>
      </c>
      <c r="L25" s="111"/>
      <c r="M25" s="76"/>
      <c r="N25" s="76"/>
    </row>
    <row r="26" spans="1:14" x14ac:dyDescent="0.2">
      <c r="A26" s="202" t="s">
        <v>131</v>
      </c>
      <c r="B26" s="202" t="s">
        <v>108</v>
      </c>
      <c r="C26" s="227">
        <v>0.27705627705627706</v>
      </c>
      <c r="D26" s="227">
        <v>0.30158730158730157</v>
      </c>
      <c r="E26" s="181">
        <v>0.2678185745140389</v>
      </c>
      <c r="F26" s="226" t="s">
        <v>159</v>
      </c>
      <c r="G26" s="202"/>
      <c r="H26" s="128">
        <v>4</v>
      </c>
      <c r="I26" s="128">
        <v>4</v>
      </c>
      <c r="J26" s="128">
        <v>4</v>
      </c>
      <c r="K26" s="128">
        <v>0</v>
      </c>
      <c r="L26" s="111"/>
      <c r="M26" s="76"/>
      <c r="N26" s="76"/>
    </row>
    <row r="27" spans="1:14" x14ac:dyDescent="0.2">
      <c r="A27" s="202" t="s">
        <v>109</v>
      </c>
      <c r="B27" s="202" t="s">
        <v>108</v>
      </c>
      <c r="C27" s="227">
        <v>0.46153846153846156</v>
      </c>
      <c r="D27" s="227">
        <v>0.49003516998827668</v>
      </c>
      <c r="E27" s="181">
        <v>0.45431145431145431</v>
      </c>
      <c r="F27" s="226" t="s">
        <v>159</v>
      </c>
      <c r="G27" s="202"/>
      <c r="H27" s="128">
        <v>4</v>
      </c>
      <c r="I27" s="128">
        <v>4</v>
      </c>
      <c r="J27" s="128">
        <v>4</v>
      </c>
      <c r="K27" s="128">
        <v>0</v>
      </c>
      <c r="L27" s="111"/>
      <c r="M27" s="76"/>
      <c r="N27" s="76"/>
    </row>
    <row r="28" spans="1:14" x14ac:dyDescent="0.2">
      <c r="A28" s="202" t="s">
        <v>110</v>
      </c>
      <c r="B28" s="202" t="s">
        <v>108</v>
      </c>
      <c r="C28" s="227">
        <v>0.4</v>
      </c>
      <c r="D28" s="227">
        <v>0.38474025974025972</v>
      </c>
      <c r="E28" s="181">
        <v>0.36476868327402134</v>
      </c>
      <c r="F28" s="226" t="s">
        <v>159</v>
      </c>
      <c r="G28" s="202"/>
      <c r="H28" s="128">
        <v>4</v>
      </c>
      <c r="I28" s="128">
        <v>4</v>
      </c>
      <c r="J28" s="128">
        <v>4</v>
      </c>
      <c r="K28" s="128">
        <v>0</v>
      </c>
      <c r="L28" s="111"/>
      <c r="M28" s="101"/>
      <c r="N28" s="101"/>
    </row>
    <row r="29" spans="1:14" x14ac:dyDescent="0.2">
      <c r="A29" s="202" t="s">
        <v>112</v>
      </c>
      <c r="B29" s="202" t="s">
        <v>108</v>
      </c>
      <c r="C29" s="227">
        <v>0.33844011142061281</v>
      </c>
      <c r="D29" s="227">
        <v>0.35197817189631653</v>
      </c>
      <c r="E29" s="181">
        <v>0.35309617918313568</v>
      </c>
      <c r="F29" s="226" t="s">
        <v>159</v>
      </c>
      <c r="G29" s="202"/>
      <c r="H29" s="128">
        <v>4</v>
      </c>
      <c r="I29" s="128">
        <v>4</v>
      </c>
      <c r="J29" s="128">
        <v>4</v>
      </c>
      <c r="K29" s="128">
        <v>0</v>
      </c>
      <c r="L29" s="111"/>
      <c r="M29" s="76"/>
      <c r="N29" s="76"/>
    </row>
    <row r="30" spans="1:14" x14ac:dyDescent="0.2">
      <c r="A30" s="202" t="s">
        <v>130</v>
      </c>
      <c r="B30" s="202" t="s">
        <v>108</v>
      </c>
      <c r="C30" s="227" t="s">
        <v>159</v>
      </c>
      <c r="D30" s="227">
        <v>0.23626373626373626</v>
      </c>
      <c r="E30" s="181">
        <v>0.25070422535211268</v>
      </c>
      <c r="F30" s="226" t="s">
        <v>159</v>
      </c>
      <c r="G30" s="202"/>
      <c r="H30" s="128">
        <v>3</v>
      </c>
      <c r="I30" s="128">
        <v>4</v>
      </c>
      <c r="J30" s="128">
        <v>4</v>
      </c>
      <c r="K30" s="128">
        <v>0</v>
      </c>
      <c r="L30" s="111"/>
      <c r="M30" s="101"/>
      <c r="N30" s="101"/>
    </row>
    <row r="31" spans="1:14" x14ac:dyDescent="0.2">
      <c r="A31" s="202" t="s">
        <v>111</v>
      </c>
      <c r="B31" s="202" t="s">
        <v>108</v>
      </c>
      <c r="C31" s="227" t="s">
        <v>159</v>
      </c>
      <c r="D31" s="227" t="s">
        <v>159</v>
      </c>
      <c r="E31" s="181" t="s">
        <v>159</v>
      </c>
      <c r="F31" s="226" t="s">
        <v>159</v>
      </c>
      <c r="G31" s="202"/>
      <c r="H31" s="128">
        <v>3</v>
      </c>
      <c r="I31" s="128">
        <v>3</v>
      </c>
      <c r="J31" s="128">
        <v>3</v>
      </c>
      <c r="K31" s="128">
        <v>0</v>
      </c>
      <c r="L31" s="111"/>
      <c r="M31" s="101"/>
      <c r="N31" s="101"/>
    </row>
    <row r="32" spans="1:14" x14ac:dyDescent="0.2">
      <c r="A32" s="202" t="s">
        <v>132</v>
      </c>
      <c r="B32" s="202" t="s">
        <v>108</v>
      </c>
      <c r="C32" s="227" t="s">
        <v>159</v>
      </c>
      <c r="D32" s="227" t="s">
        <v>159</v>
      </c>
      <c r="E32" s="181" t="s">
        <v>159</v>
      </c>
      <c r="F32" s="226" t="s">
        <v>159</v>
      </c>
      <c r="G32" s="202"/>
      <c r="H32" s="128">
        <v>3</v>
      </c>
      <c r="I32" s="128">
        <v>2</v>
      </c>
      <c r="J32" s="128">
        <v>3</v>
      </c>
      <c r="K32" s="128">
        <v>0</v>
      </c>
      <c r="L32" s="111"/>
      <c r="M32" s="101"/>
      <c r="N32" s="101"/>
    </row>
    <row r="33" spans="1:14" x14ac:dyDescent="0.2">
      <c r="A33" s="202" t="s">
        <v>29</v>
      </c>
      <c r="B33" s="202" t="s">
        <v>108</v>
      </c>
      <c r="C33" s="227" t="s">
        <v>159</v>
      </c>
      <c r="D33" s="227" t="s">
        <v>159</v>
      </c>
      <c r="E33" s="181" t="s">
        <v>159</v>
      </c>
      <c r="F33" s="226" t="s">
        <v>159</v>
      </c>
      <c r="G33" s="202"/>
      <c r="H33" s="128">
        <v>3</v>
      </c>
      <c r="I33" s="128">
        <v>3</v>
      </c>
      <c r="J33" s="128">
        <v>3</v>
      </c>
      <c r="K33" s="128">
        <v>0</v>
      </c>
      <c r="L33" s="111"/>
      <c r="M33" s="101"/>
      <c r="N33" s="101"/>
    </row>
    <row r="34" spans="1:14" x14ac:dyDescent="0.2">
      <c r="A34" s="202" t="s">
        <v>156</v>
      </c>
      <c r="B34" s="202" t="s">
        <v>83</v>
      </c>
      <c r="C34" s="227" t="s">
        <v>159</v>
      </c>
      <c r="D34" s="227" t="s">
        <v>159</v>
      </c>
      <c r="E34" s="181" t="s">
        <v>159</v>
      </c>
      <c r="F34" s="226" t="s">
        <v>159</v>
      </c>
      <c r="G34" s="202"/>
      <c r="H34" s="128">
        <v>3</v>
      </c>
      <c r="I34" s="128">
        <v>3</v>
      </c>
      <c r="J34" s="128">
        <v>3</v>
      </c>
      <c r="K34" s="128">
        <v>0</v>
      </c>
      <c r="L34" s="111"/>
      <c r="M34" s="101"/>
      <c r="N34" s="101"/>
    </row>
    <row r="35" spans="1:14" x14ac:dyDescent="0.2">
      <c r="A35" s="202" t="s">
        <v>157</v>
      </c>
      <c r="B35" s="202" t="s">
        <v>83</v>
      </c>
      <c r="C35" s="227" t="s">
        <v>159</v>
      </c>
      <c r="D35" s="227" t="s">
        <v>159</v>
      </c>
      <c r="E35" s="181" t="s">
        <v>159</v>
      </c>
      <c r="F35" s="226" t="s">
        <v>159</v>
      </c>
      <c r="G35" s="202"/>
      <c r="H35" s="128">
        <v>3</v>
      </c>
      <c r="I35" s="128">
        <v>3</v>
      </c>
      <c r="J35" s="128">
        <v>3</v>
      </c>
      <c r="K35" s="128">
        <v>0</v>
      </c>
      <c r="L35" s="111"/>
      <c r="M35" s="101"/>
      <c r="N35" s="101"/>
    </row>
    <row r="36" spans="1:14" x14ac:dyDescent="0.2">
      <c r="A36" s="202" t="s">
        <v>82</v>
      </c>
      <c r="B36" s="202" t="s">
        <v>83</v>
      </c>
      <c r="C36" s="227">
        <v>0.40225988700564974</v>
      </c>
      <c r="D36" s="227">
        <v>0.44324324324324327</v>
      </c>
      <c r="E36" s="181">
        <v>0.37562940584088622</v>
      </c>
      <c r="F36" s="226" t="s">
        <v>159</v>
      </c>
      <c r="G36" s="202"/>
      <c r="H36" s="128">
        <v>4</v>
      </c>
      <c r="I36" s="128">
        <v>4</v>
      </c>
      <c r="J36" s="128">
        <v>4</v>
      </c>
      <c r="K36" s="128">
        <v>0</v>
      </c>
      <c r="L36" s="111"/>
      <c r="M36" s="101"/>
      <c r="N36" s="101"/>
    </row>
    <row r="37" spans="1:14" x14ac:dyDescent="0.2">
      <c r="A37" s="202" t="s">
        <v>84</v>
      </c>
      <c r="B37" s="202" t="s">
        <v>83</v>
      </c>
      <c r="C37" s="227" t="s">
        <v>159</v>
      </c>
      <c r="D37" s="227">
        <v>0.39554794520547948</v>
      </c>
      <c r="E37" s="181">
        <v>0.37413793103448278</v>
      </c>
      <c r="F37" s="226" t="s">
        <v>159</v>
      </c>
      <c r="G37" s="202"/>
      <c r="H37" s="128">
        <v>3</v>
      </c>
      <c r="I37" s="128">
        <v>4</v>
      </c>
      <c r="J37" s="128">
        <v>4</v>
      </c>
      <c r="K37" s="128">
        <v>0</v>
      </c>
      <c r="L37" s="111"/>
      <c r="M37" s="101"/>
      <c r="N37" s="101"/>
    </row>
    <row r="38" spans="1:14" x14ac:dyDescent="0.2">
      <c r="A38" s="202" t="s">
        <v>92</v>
      </c>
      <c r="B38" s="202" t="s">
        <v>83</v>
      </c>
      <c r="C38" s="227">
        <v>0.42905405405405406</v>
      </c>
      <c r="D38" s="227">
        <v>0.4673202614379085</v>
      </c>
      <c r="E38" s="181" t="s">
        <v>159</v>
      </c>
      <c r="F38" s="226" t="s">
        <v>159</v>
      </c>
      <c r="G38" s="202"/>
      <c r="H38" s="128">
        <v>4</v>
      </c>
      <c r="I38" s="128">
        <v>4</v>
      </c>
      <c r="J38" s="128">
        <v>3</v>
      </c>
      <c r="K38" s="128">
        <v>0</v>
      </c>
      <c r="L38" s="111"/>
      <c r="M38" s="101"/>
      <c r="N38" s="101"/>
    </row>
    <row r="39" spans="1:14" x14ac:dyDescent="0.2">
      <c r="A39" s="202" t="s">
        <v>93</v>
      </c>
      <c r="B39" s="202" t="s">
        <v>83</v>
      </c>
      <c r="C39" s="227" t="s">
        <v>159</v>
      </c>
      <c r="D39" s="227" t="s">
        <v>159</v>
      </c>
      <c r="E39" s="181" t="s">
        <v>159</v>
      </c>
      <c r="F39" s="226" t="s">
        <v>159</v>
      </c>
      <c r="G39" s="202"/>
      <c r="H39" s="128">
        <v>1</v>
      </c>
      <c r="I39" s="128">
        <v>1</v>
      </c>
      <c r="J39" s="128">
        <v>3</v>
      </c>
      <c r="K39" s="128">
        <v>0</v>
      </c>
      <c r="L39" s="111"/>
      <c r="M39" s="101"/>
      <c r="N39" s="101"/>
    </row>
    <row r="40" spans="1:14" x14ac:dyDescent="0.2">
      <c r="A40" s="202" t="s">
        <v>57</v>
      </c>
      <c r="B40" s="202" t="s">
        <v>83</v>
      </c>
      <c r="C40" s="227" t="s">
        <v>159</v>
      </c>
      <c r="D40" s="227" t="s">
        <v>159</v>
      </c>
      <c r="E40" s="181" t="s">
        <v>159</v>
      </c>
      <c r="F40" s="226" t="s">
        <v>159</v>
      </c>
      <c r="G40" s="202"/>
      <c r="H40" s="128">
        <v>1</v>
      </c>
      <c r="I40" s="128">
        <v>1</v>
      </c>
      <c r="J40" s="128">
        <v>1</v>
      </c>
      <c r="K40" s="128">
        <v>0</v>
      </c>
      <c r="L40" s="111"/>
      <c r="M40" s="101"/>
      <c r="N40" s="101"/>
    </row>
    <row r="41" spans="1:14" x14ac:dyDescent="0.2">
      <c r="A41" s="202" t="s">
        <v>33</v>
      </c>
      <c r="B41" s="202" t="s">
        <v>83</v>
      </c>
      <c r="C41" s="227">
        <v>0.20245398773006135</v>
      </c>
      <c r="D41" s="227" t="s">
        <v>159</v>
      </c>
      <c r="E41" s="181">
        <v>0.23308270676691728</v>
      </c>
      <c r="F41" s="226" t="s">
        <v>159</v>
      </c>
      <c r="G41" s="202"/>
      <c r="H41" s="128">
        <v>4</v>
      </c>
      <c r="I41" s="128">
        <v>3</v>
      </c>
      <c r="J41" s="128">
        <v>4</v>
      </c>
      <c r="K41" s="128">
        <v>0</v>
      </c>
      <c r="L41" s="111"/>
      <c r="M41" s="101"/>
      <c r="N41" s="101"/>
    </row>
    <row r="42" spans="1:14" x14ac:dyDescent="0.2">
      <c r="A42" s="202" t="s">
        <v>89</v>
      </c>
      <c r="B42" s="202" t="s">
        <v>83</v>
      </c>
      <c r="C42" s="227">
        <v>0.20544554455445543</v>
      </c>
      <c r="D42" s="227" t="s">
        <v>159</v>
      </c>
      <c r="E42" s="181">
        <v>0.17724288840262581</v>
      </c>
      <c r="F42" s="226" t="s">
        <v>159</v>
      </c>
      <c r="G42" s="202"/>
      <c r="H42" s="128">
        <v>4</v>
      </c>
      <c r="I42" s="128">
        <v>3</v>
      </c>
      <c r="J42" s="128">
        <v>4</v>
      </c>
      <c r="K42" s="128">
        <v>0</v>
      </c>
      <c r="L42" s="111"/>
      <c r="M42" s="101"/>
      <c r="N42" s="101"/>
    </row>
    <row r="43" spans="1:14" x14ac:dyDescent="0.2">
      <c r="A43" s="202" t="s">
        <v>43</v>
      </c>
      <c r="B43" s="202" t="s">
        <v>83</v>
      </c>
      <c r="C43" s="227" t="s">
        <v>159</v>
      </c>
      <c r="D43" s="227" t="s">
        <v>159</v>
      </c>
      <c r="E43" s="181" t="s">
        <v>159</v>
      </c>
      <c r="F43" s="226" t="s">
        <v>159</v>
      </c>
      <c r="G43" s="202"/>
      <c r="H43" s="128">
        <v>1</v>
      </c>
      <c r="I43" s="128">
        <v>3</v>
      </c>
      <c r="J43" s="128">
        <v>3</v>
      </c>
      <c r="K43" s="128">
        <v>0</v>
      </c>
      <c r="L43" s="111"/>
      <c r="M43" s="101"/>
      <c r="N43" s="101"/>
    </row>
    <row r="44" spans="1:14" x14ac:dyDescent="0.2">
      <c r="A44" s="202" t="s">
        <v>90</v>
      </c>
      <c r="B44" s="202" t="s">
        <v>83</v>
      </c>
      <c r="C44" s="227">
        <v>0.31449814126394054</v>
      </c>
      <c r="D44" s="227">
        <v>0.3592436974789916</v>
      </c>
      <c r="E44" s="181" t="s">
        <v>159</v>
      </c>
      <c r="F44" s="226" t="s">
        <v>159</v>
      </c>
      <c r="G44" s="202"/>
      <c r="H44" s="128">
        <v>4</v>
      </c>
      <c r="I44" s="128">
        <v>4</v>
      </c>
      <c r="J44" s="128">
        <v>1</v>
      </c>
      <c r="K44" s="128">
        <v>0</v>
      </c>
      <c r="L44" s="111"/>
      <c r="M44" s="101"/>
      <c r="N44" s="101"/>
    </row>
    <row r="45" spans="1:14" x14ac:dyDescent="0.2">
      <c r="A45" s="202" t="s">
        <v>85</v>
      </c>
      <c r="B45" s="202" t="s">
        <v>83</v>
      </c>
      <c r="C45" s="227" t="s">
        <v>159</v>
      </c>
      <c r="D45" s="227" t="s">
        <v>159</v>
      </c>
      <c r="E45" s="181" t="s">
        <v>159</v>
      </c>
      <c r="F45" s="226" t="s">
        <v>159</v>
      </c>
      <c r="G45" s="202"/>
      <c r="H45" s="128">
        <v>3</v>
      </c>
      <c r="I45" s="128">
        <v>3</v>
      </c>
      <c r="J45" s="128">
        <v>3</v>
      </c>
      <c r="K45" s="128">
        <v>0</v>
      </c>
      <c r="L45" s="111"/>
      <c r="M45" s="101"/>
      <c r="N45" s="101"/>
    </row>
    <row r="46" spans="1:14" x14ac:dyDescent="0.2">
      <c r="A46" s="202" t="s">
        <v>36</v>
      </c>
      <c r="B46" s="202" t="s">
        <v>83</v>
      </c>
      <c r="C46" s="227">
        <v>0.53162853297442803</v>
      </c>
      <c r="D46" s="227">
        <v>0.3881656804733728</v>
      </c>
      <c r="E46" s="181">
        <v>0.38364779874213839</v>
      </c>
      <c r="F46" s="226" t="s">
        <v>159</v>
      </c>
      <c r="G46" s="202"/>
      <c r="H46" s="128">
        <v>4</v>
      </c>
      <c r="I46" s="128">
        <v>4</v>
      </c>
      <c r="J46" s="128">
        <v>4</v>
      </c>
      <c r="K46" s="128">
        <v>0</v>
      </c>
      <c r="L46" s="111"/>
      <c r="M46" s="101"/>
      <c r="N46" s="101"/>
    </row>
    <row r="47" spans="1:14" x14ac:dyDescent="0.2">
      <c r="A47" s="202" t="s">
        <v>40</v>
      </c>
      <c r="B47" s="202" t="s">
        <v>83</v>
      </c>
      <c r="C47" s="227">
        <v>0.35267857142857145</v>
      </c>
      <c r="D47" s="227">
        <v>0.38344827586206898</v>
      </c>
      <c r="E47" s="181">
        <v>0.31793478260869568</v>
      </c>
      <c r="F47" s="226" t="s">
        <v>159</v>
      </c>
      <c r="G47" s="202"/>
      <c r="H47" s="128">
        <v>4</v>
      </c>
      <c r="I47" s="128">
        <v>4</v>
      </c>
      <c r="J47" s="128">
        <v>4</v>
      </c>
      <c r="K47" s="128">
        <v>0</v>
      </c>
      <c r="L47" s="111"/>
      <c r="M47" s="101"/>
      <c r="N47" s="101"/>
    </row>
    <row r="48" spans="1:14" x14ac:dyDescent="0.2">
      <c r="A48" s="202" t="s">
        <v>10</v>
      </c>
      <c r="B48" s="202" t="s">
        <v>83</v>
      </c>
      <c r="C48" s="227">
        <v>0.43373493975903615</v>
      </c>
      <c r="D48" s="227">
        <v>0.43402399127589969</v>
      </c>
      <c r="E48" s="181">
        <v>0.40929705215419498</v>
      </c>
      <c r="F48" s="226" t="s">
        <v>159</v>
      </c>
      <c r="G48" s="202"/>
      <c r="H48" s="128">
        <v>4</v>
      </c>
      <c r="I48" s="128">
        <v>4</v>
      </c>
      <c r="J48" s="128">
        <v>4</v>
      </c>
      <c r="K48" s="128">
        <v>0</v>
      </c>
      <c r="L48" s="111"/>
      <c r="M48" s="101"/>
      <c r="N48" s="101"/>
    </row>
    <row r="49" spans="1:14" x14ac:dyDescent="0.2">
      <c r="A49" s="202" t="s">
        <v>91</v>
      </c>
      <c r="B49" s="202" t="s">
        <v>83</v>
      </c>
      <c r="C49" s="227" t="s">
        <v>159</v>
      </c>
      <c r="D49" s="227">
        <v>0.33227344992050872</v>
      </c>
      <c r="E49" s="181">
        <v>0.28450704225352114</v>
      </c>
      <c r="F49" s="226" t="s">
        <v>159</v>
      </c>
      <c r="G49" s="202"/>
      <c r="H49" s="128">
        <v>3</v>
      </c>
      <c r="I49" s="128">
        <v>4</v>
      </c>
      <c r="J49" s="128">
        <v>4</v>
      </c>
      <c r="K49" s="128">
        <v>0</v>
      </c>
      <c r="L49" s="111"/>
      <c r="M49" s="101"/>
      <c r="N49" s="101"/>
    </row>
    <row r="50" spans="1:14" x14ac:dyDescent="0.2">
      <c r="A50" s="202" t="s">
        <v>21</v>
      </c>
      <c r="B50" s="202" t="s">
        <v>83</v>
      </c>
      <c r="C50" s="227" t="s">
        <v>159</v>
      </c>
      <c r="D50" s="227" t="s">
        <v>159</v>
      </c>
      <c r="E50" s="181">
        <v>0.22900763358778625</v>
      </c>
      <c r="F50" s="226" t="s">
        <v>159</v>
      </c>
      <c r="G50" s="202"/>
      <c r="H50" s="128">
        <v>3</v>
      </c>
      <c r="I50" s="128">
        <v>3</v>
      </c>
      <c r="J50" s="128">
        <v>4</v>
      </c>
      <c r="K50" s="128">
        <v>0</v>
      </c>
      <c r="L50" s="111"/>
      <c r="M50" s="101"/>
      <c r="N50" s="101"/>
    </row>
    <row r="51" spans="1:14" x14ac:dyDescent="0.2">
      <c r="A51" s="202" t="s">
        <v>86</v>
      </c>
      <c r="B51" s="202" t="s">
        <v>83</v>
      </c>
      <c r="C51" s="227">
        <v>0.50691823899371069</v>
      </c>
      <c r="D51" s="227">
        <v>0.53121452894438137</v>
      </c>
      <c r="E51" s="181">
        <v>0.50938967136150237</v>
      </c>
      <c r="F51" s="226" t="s">
        <v>159</v>
      </c>
      <c r="G51" s="202"/>
      <c r="H51" s="128">
        <v>4</v>
      </c>
      <c r="I51" s="128">
        <v>4</v>
      </c>
      <c r="J51" s="128">
        <v>4</v>
      </c>
      <c r="K51" s="128">
        <v>0</v>
      </c>
      <c r="L51" s="111"/>
      <c r="M51" s="101"/>
      <c r="N51" s="101"/>
    </row>
    <row r="52" spans="1:14" x14ac:dyDescent="0.2">
      <c r="A52" s="202" t="s">
        <v>34</v>
      </c>
      <c r="B52" s="202" t="s">
        <v>83</v>
      </c>
      <c r="C52" s="227">
        <v>0.31678832116788319</v>
      </c>
      <c r="D52" s="227">
        <v>0.32253521126760565</v>
      </c>
      <c r="E52" s="181">
        <v>0.3292517006802721</v>
      </c>
      <c r="F52" s="226" t="s">
        <v>159</v>
      </c>
      <c r="G52" s="202"/>
      <c r="H52" s="128">
        <v>4</v>
      </c>
      <c r="I52" s="128">
        <v>4</v>
      </c>
      <c r="J52" s="128">
        <v>4</v>
      </c>
      <c r="K52" s="128">
        <v>0</v>
      </c>
      <c r="L52" s="111"/>
      <c r="M52" s="101"/>
      <c r="N52" s="101"/>
    </row>
    <row r="53" spans="1:14" x14ac:dyDescent="0.2">
      <c r="A53" s="202" t="s">
        <v>87</v>
      </c>
      <c r="B53" s="202" t="s">
        <v>83</v>
      </c>
      <c r="C53" s="227" t="s">
        <v>159</v>
      </c>
      <c r="D53" s="227" t="s">
        <v>159</v>
      </c>
      <c r="E53" s="181" t="s">
        <v>159</v>
      </c>
      <c r="F53" s="226" t="s">
        <v>159</v>
      </c>
      <c r="G53" s="202"/>
      <c r="H53" s="128">
        <v>3</v>
      </c>
      <c r="I53" s="128">
        <v>3</v>
      </c>
      <c r="J53" s="128">
        <v>3</v>
      </c>
      <c r="K53" s="128">
        <v>0</v>
      </c>
      <c r="L53" s="111"/>
      <c r="M53" s="101"/>
      <c r="N53" s="101"/>
    </row>
    <row r="54" spans="1:14" x14ac:dyDescent="0.2">
      <c r="A54" s="202" t="s">
        <v>158</v>
      </c>
      <c r="B54" s="202" t="s">
        <v>83</v>
      </c>
      <c r="C54" s="227">
        <v>0.34819897084048029</v>
      </c>
      <c r="D54" s="227">
        <v>0.3946932006633499</v>
      </c>
      <c r="E54" s="181">
        <v>0.37088388214904677</v>
      </c>
      <c r="F54" s="226" t="s">
        <v>159</v>
      </c>
      <c r="G54" s="202"/>
      <c r="H54" s="128">
        <v>4</v>
      </c>
      <c r="I54" s="128">
        <v>4</v>
      </c>
      <c r="J54" s="128">
        <v>4</v>
      </c>
      <c r="K54" s="128">
        <v>0</v>
      </c>
      <c r="L54" s="111"/>
      <c r="M54" s="101"/>
      <c r="N54" s="101"/>
    </row>
    <row r="55" spans="1:14" x14ac:dyDescent="0.2">
      <c r="A55" s="202" t="s">
        <v>88</v>
      </c>
      <c r="B55" s="202" t="s">
        <v>83</v>
      </c>
      <c r="C55" s="227">
        <v>0.27694090382387021</v>
      </c>
      <c r="D55" s="227">
        <v>0.30857740585774057</v>
      </c>
      <c r="E55" s="181">
        <v>0.29357798165137616</v>
      </c>
      <c r="F55" s="226" t="s">
        <v>159</v>
      </c>
      <c r="G55" s="202"/>
      <c r="H55" s="128">
        <v>4</v>
      </c>
      <c r="I55" s="128">
        <v>4</v>
      </c>
      <c r="J55" s="128">
        <v>4</v>
      </c>
      <c r="K55" s="128">
        <v>0</v>
      </c>
      <c r="L55" s="111"/>
      <c r="M55" s="101"/>
      <c r="N55" s="101"/>
    </row>
    <row r="56" spans="1:14" x14ac:dyDescent="0.2">
      <c r="A56" s="202" t="s">
        <v>42</v>
      </c>
      <c r="B56" s="202" t="s">
        <v>83</v>
      </c>
      <c r="C56" s="227">
        <v>0.35024752475247523</v>
      </c>
      <c r="D56" s="227">
        <v>0.29744728079911209</v>
      </c>
      <c r="E56" s="181">
        <v>0.33783783783783783</v>
      </c>
      <c r="F56" s="226" t="s">
        <v>159</v>
      </c>
      <c r="G56" s="202"/>
      <c r="H56" s="128">
        <v>4</v>
      </c>
      <c r="I56" s="128">
        <v>4</v>
      </c>
      <c r="J56" s="128">
        <v>4</v>
      </c>
      <c r="K56" s="128">
        <v>0</v>
      </c>
      <c r="L56" s="111"/>
      <c r="M56" s="101"/>
      <c r="N56" s="101"/>
    </row>
    <row r="57" spans="1:14" x14ac:dyDescent="0.2">
      <c r="A57" s="202" t="s">
        <v>121</v>
      </c>
      <c r="B57" s="202" t="s">
        <v>122</v>
      </c>
      <c r="C57" s="227">
        <v>0.29846582984658299</v>
      </c>
      <c r="D57" s="227">
        <v>0.29495472186287192</v>
      </c>
      <c r="E57" s="181" t="s">
        <v>159</v>
      </c>
      <c r="F57" s="226" t="s">
        <v>159</v>
      </c>
      <c r="G57" s="202"/>
      <c r="H57" s="128">
        <v>4</v>
      </c>
      <c r="I57" s="128">
        <v>4</v>
      </c>
      <c r="J57" s="128">
        <v>3</v>
      </c>
      <c r="K57" s="128">
        <v>0</v>
      </c>
      <c r="L57" s="111"/>
      <c r="M57" s="101"/>
      <c r="N57" s="101"/>
    </row>
    <row r="58" spans="1:14" x14ac:dyDescent="0.2">
      <c r="A58" s="202" t="s">
        <v>64</v>
      </c>
      <c r="B58" s="202" t="s">
        <v>122</v>
      </c>
      <c r="C58" s="227">
        <v>0.41315068493150686</v>
      </c>
      <c r="D58" s="227">
        <v>0.4023494860499266</v>
      </c>
      <c r="E58" s="181">
        <v>0.39678553490708185</v>
      </c>
      <c r="F58" s="226" t="s">
        <v>159</v>
      </c>
      <c r="G58" s="202"/>
      <c r="H58" s="128">
        <v>4</v>
      </c>
      <c r="I58" s="128">
        <v>4</v>
      </c>
      <c r="J58" s="128">
        <v>4</v>
      </c>
      <c r="K58" s="128">
        <v>0</v>
      </c>
      <c r="L58" s="111"/>
      <c r="M58" s="101"/>
      <c r="N58" s="101"/>
    </row>
    <row r="59" spans="1:14" x14ac:dyDescent="0.2">
      <c r="A59" s="202" t="s">
        <v>126</v>
      </c>
      <c r="B59" s="202" t="s">
        <v>122</v>
      </c>
      <c r="C59" s="227">
        <v>0.43957968476357268</v>
      </c>
      <c r="D59" s="227">
        <v>0.38562091503267976</v>
      </c>
      <c r="E59" s="181">
        <v>0.44623655913978494</v>
      </c>
      <c r="F59" s="226" t="s">
        <v>159</v>
      </c>
      <c r="G59" s="202"/>
      <c r="H59" s="128">
        <v>4</v>
      </c>
      <c r="I59" s="128">
        <v>4</v>
      </c>
      <c r="J59" s="128">
        <v>4</v>
      </c>
      <c r="K59" s="128">
        <v>0</v>
      </c>
      <c r="L59" s="111"/>
      <c r="M59" s="101"/>
      <c r="N59" s="101"/>
    </row>
    <row r="60" spans="1:14" x14ac:dyDescent="0.2">
      <c r="A60" s="202" t="s">
        <v>123</v>
      </c>
      <c r="B60" s="202" t="s">
        <v>122</v>
      </c>
      <c r="C60" s="227">
        <v>0.30065975494816211</v>
      </c>
      <c r="D60" s="227">
        <v>0.31133004926108376</v>
      </c>
      <c r="E60" s="181">
        <v>0.30113636363636365</v>
      </c>
      <c r="F60" s="226" t="s">
        <v>159</v>
      </c>
      <c r="G60" s="202"/>
      <c r="H60" s="128">
        <v>4</v>
      </c>
      <c r="I60" s="128">
        <v>4</v>
      </c>
      <c r="J60" s="128">
        <v>4</v>
      </c>
      <c r="K60" s="128">
        <v>0</v>
      </c>
      <c r="L60" s="111"/>
      <c r="M60" s="101"/>
      <c r="N60" s="101"/>
    </row>
    <row r="61" spans="1:14" x14ac:dyDescent="0.2">
      <c r="A61" s="202" t="s">
        <v>47</v>
      </c>
      <c r="B61" s="202" t="s">
        <v>122</v>
      </c>
      <c r="C61" s="227">
        <v>0.44060150375939849</v>
      </c>
      <c r="D61" s="227">
        <v>0.41744966442953019</v>
      </c>
      <c r="E61" s="181">
        <v>0.43209876543209874</v>
      </c>
      <c r="F61" s="226" t="s">
        <v>159</v>
      </c>
      <c r="G61" s="202"/>
      <c r="H61" s="128">
        <v>4</v>
      </c>
      <c r="I61" s="128">
        <v>4</v>
      </c>
      <c r="J61" s="128">
        <v>4</v>
      </c>
      <c r="K61" s="128">
        <v>0</v>
      </c>
      <c r="L61" s="111"/>
      <c r="M61" s="101"/>
      <c r="N61" s="101"/>
    </row>
    <row r="62" spans="1:14" x14ac:dyDescent="0.2">
      <c r="A62" s="202" t="s">
        <v>137</v>
      </c>
      <c r="B62" s="202" t="s">
        <v>122</v>
      </c>
      <c r="C62" s="227">
        <v>0.29585798816568049</v>
      </c>
      <c r="D62" s="227">
        <v>0.3089887640449438</v>
      </c>
      <c r="E62" s="181" t="s">
        <v>159</v>
      </c>
      <c r="F62" s="226" t="s">
        <v>159</v>
      </c>
      <c r="G62" s="202"/>
      <c r="H62" s="128">
        <v>4</v>
      </c>
      <c r="I62" s="128">
        <v>4</v>
      </c>
      <c r="J62" s="128">
        <v>3</v>
      </c>
      <c r="K62" s="128">
        <v>0</v>
      </c>
      <c r="L62" s="111"/>
      <c r="M62" s="101"/>
      <c r="N62" s="101"/>
    </row>
    <row r="63" spans="1:14" x14ac:dyDescent="0.2">
      <c r="A63" s="202" t="s">
        <v>60</v>
      </c>
      <c r="B63" s="202" t="s">
        <v>122</v>
      </c>
      <c r="C63" s="227" t="s">
        <v>159</v>
      </c>
      <c r="D63" s="227" t="s">
        <v>159</v>
      </c>
      <c r="E63" s="181" t="s">
        <v>159</v>
      </c>
      <c r="F63" s="226" t="s">
        <v>159</v>
      </c>
      <c r="G63" s="202"/>
      <c r="H63" s="128">
        <v>1</v>
      </c>
      <c r="I63" s="128">
        <v>3</v>
      </c>
      <c r="J63" s="128">
        <v>3</v>
      </c>
      <c r="K63" s="128">
        <v>0</v>
      </c>
      <c r="L63" s="111"/>
      <c r="M63" s="101"/>
      <c r="N63" s="101"/>
    </row>
    <row r="64" spans="1:14" x14ac:dyDescent="0.2">
      <c r="A64" s="202" t="s">
        <v>127</v>
      </c>
      <c r="B64" s="202" t="s">
        <v>122</v>
      </c>
      <c r="C64" s="227">
        <v>0.48237245956034841</v>
      </c>
      <c r="D64" s="227" t="s">
        <v>159</v>
      </c>
      <c r="E64" s="181">
        <v>0.4706342991386061</v>
      </c>
      <c r="F64" s="226" t="s">
        <v>159</v>
      </c>
      <c r="G64" s="202"/>
      <c r="H64" s="128">
        <v>4</v>
      </c>
      <c r="I64" s="128">
        <v>3</v>
      </c>
      <c r="J64" s="128">
        <v>4</v>
      </c>
      <c r="K64" s="128">
        <v>0</v>
      </c>
      <c r="L64" s="111"/>
      <c r="M64" s="101"/>
      <c r="N64" s="101"/>
    </row>
    <row r="65" spans="1:14" x14ac:dyDescent="0.2">
      <c r="A65" s="202" t="s">
        <v>44</v>
      </c>
      <c r="B65" s="202" t="s">
        <v>122</v>
      </c>
      <c r="C65" s="227">
        <v>0.21383647798742139</v>
      </c>
      <c r="D65" s="227">
        <v>0.25604838709677419</v>
      </c>
      <c r="E65" s="181">
        <v>0.24803149606299213</v>
      </c>
      <c r="F65" s="226" t="s">
        <v>159</v>
      </c>
      <c r="G65" s="202"/>
      <c r="H65" s="128">
        <v>4</v>
      </c>
      <c r="I65" s="128">
        <v>4</v>
      </c>
      <c r="J65" s="128">
        <v>4</v>
      </c>
      <c r="K65" s="128">
        <v>0</v>
      </c>
      <c r="L65" s="111"/>
      <c r="M65" s="101"/>
      <c r="N65" s="101"/>
    </row>
    <row r="66" spans="1:14" x14ac:dyDescent="0.2">
      <c r="A66" s="202" t="s">
        <v>138</v>
      </c>
      <c r="B66" s="202" t="s">
        <v>122</v>
      </c>
      <c r="C66" s="227" t="s">
        <v>159</v>
      </c>
      <c r="D66" s="227">
        <v>0.22894168466522677</v>
      </c>
      <c r="E66" s="181">
        <v>0.2219959266802444</v>
      </c>
      <c r="F66" s="226" t="s">
        <v>159</v>
      </c>
      <c r="G66" s="202"/>
      <c r="H66" s="128">
        <v>3</v>
      </c>
      <c r="I66" s="128">
        <v>4</v>
      </c>
      <c r="J66" s="128">
        <v>4</v>
      </c>
      <c r="K66" s="128">
        <v>0</v>
      </c>
      <c r="L66" s="111"/>
      <c r="M66" s="101"/>
      <c r="N66" s="101"/>
    </row>
    <row r="67" spans="1:14" x14ac:dyDescent="0.2">
      <c r="A67" s="202" t="s">
        <v>15</v>
      </c>
      <c r="B67" s="202" t="s">
        <v>122</v>
      </c>
      <c r="C67" s="227" t="s">
        <v>159</v>
      </c>
      <c r="D67" s="227" t="s">
        <v>159</v>
      </c>
      <c r="E67" s="181" t="s">
        <v>159</v>
      </c>
      <c r="F67" s="226" t="s">
        <v>159</v>
      </c>
      <c r="G67" s="202"/>
      <c r="H67" s="128">
        <v>3</v>
      </c>
      <c r="I67" s="128">
        <v>3</v>
      </c>
      <c r="J67" s="128">
        <v>3</v>
      </c>
      <c r="K67" s="128">
        <v>0</v>
      </c>
      <c r="L67" s="111"/>
      <c r="M67" s="101"/>
      <c r="N67" s="101"/>
    </row>
    <row r="68" spans="1:14" x14ac:dyDescent="0.2">
      <c r="A68" s="202" t="s">
        <v>124</v>
      </c>
      <c r="B68" s="202" t="s">
        <v>122</v>
      </c>
      <c r="C68" s="227" t="s">
        <v>159</v>
      </c>
      <c r="D68" s="227" t="s">
        <v>159</v>
      </c>
      <c r="E68" s="181" t="s">
        <v>159</v>
      </c>
      <c r="F68" s="226" t="s">
        <v>159</v>
      </c>
      <c r="G68" s="202"/>
      <c r="H68" s="128">
        <v>3</v>
      </c>
      <c r="I68" s="128">
        <v>3</v>
      </c>
      <c r="J68" s="128">
        <v>3</v>
      </c>
      <c r="K68" s="128">
        <v>0</v>
      </c>
      <c r="L68" s="111"/>
      <c r="M68" s="101"/>
      <c r="N68" s="101"/>
    </row>
    <row r="69" spans="1:14" x14ac:dyDescent="0.2">
      <c r="A69" s="202" t="s">
        <v>125</v>
      </c>
      <c r="B69" s="202" t="s">
        <v>122</v>
      </c>
      <c r="C69" s="227" t="s">
        <v>159</v>
      </c>
      <c r="D69" s="227" t="s">
        <v>159</v>
      </c>
      <c r="E69" s="181" t="s">
        <v>159</v>
      </c>
      <c r="F69" s="226" t="s">
        <v>159</v>
      </c>
      <c r="G69" s="202"/>
      <c r="H69" s="128">
        <v>3</v>
      </c>
      <c r="I69" s="128">
        <v>3</v>
      </c>
      <c r="J69" s="128">
        <v>3</v>
      </c>
      <c r="K69" s="128">
        <v>0</v>
      </c>
      <c r="L69" s="111"/>
      <c r="M69" s="101"/>
      <c r="N69" s="101"/>
    </row>
    <row r="70" spans="1:14" x14ac:dyDescent="0.2">
      <c r="A70" s="202" t="s">
        <v>128</v>
      </c>
      <c r="B70" s="202" t="s">
        <v>122</v>
      </c>
      <c r="C70" s="227">
        <v>0.32696177062374243</v>
      </c>
      <c r="D70" s="227">
        <v>0.38301886792452833</v>
      </c>
      <c r="E70" s="181">
        <v>0.34460093896713617</v>
      </c>
      <c r="F70" s="226" t="s">
        <v>159</v>
      </c>
      <c r="G70" s="202"/>
      <c r="H70" s="128">
        <v>4</v>
      </c>
      <c r="I70" s="128">
        <v>4</v>
      </c>
      <c r="J70" s="128">
        <v>4</v>
      </c>
      <c r="K70" s="128">
        <v>0</v>
      </c>
      <c r="L70" s="111"/>
      <c r="M70" s="101"/>
      <c r="N70" s="101"/>
    </row>
    <row r="71" spans="1:14" x14ac:dyDescent="0.2">
      <c r="A71" s="202" t="s">
        <v>35</v>
      </c>
      <c r="B71" s="202" t="s">
        <v>122</v>
      </c>
      <c r="C71" s="227" t="s">
        <v>159</v>
      </c>
      <c r="D71" s="227" t="s">
        <v>159</v>
      </c>
      <c r="E71" s="181" t="s">
        <v>159</v>
      </c>
      <c r="F71" s="226" t="s">
        <v>159</v>
      </c>
      <c r="G71" s="202"/>
      <c r="H71" s="128">
        <v>3</v>
      </c>
      <c r="I71" s="128">
        <v>3</v>
      </c>
      <c r="J71" s="128">
        <v>2</v>
      </c>
      <c r="K71" s="128">
        <v>0</v>
      </c>
      <c r="L71" s="111"/>
      <c r="M71" s="101"/>
      <c r="N71" s="101"/>
    </row>
    <row r="72" spans="1:14" x14ac:dyDescent="0.2">
      <c r="A72" s="202" t="s">
        <v>18</v>
      </c>
      <c r="B72" s="202" t="s">
        <v>98</v>
      </c>
      <c r="C72" s="227">
        <v>0.3888888888888889</v>
      </c>
      <c r="D72" s="227">
        <v>0.41262683201803835</v>
      </c>
      <c r="E72" s="181">
        <v>0.42459396751740142</v>
      </c>
      <c r="F72" s="226" t="s">
        <v>159</v>
      </c>
      <c r="G72" s="202"/>
      <c r="H72" s="128">
        <v>4</v>
      </c>
      <c r="I72" s="128">
        <v>4</v>
      </c>
      <c r="J72" s="128">
        <v>4</v>
      </c>
      <c r="K72" s="128">
        <v>0</v>
      </c>
      <c r="L72" s="111"/>
      <c r="M72" s="101"/>
      <c r="N72" s="101"/>
    </row>
    <row r="73" spans="1:14" x14ac:dyDescent="0.2">
      <c r="A73" s="202" t="s">
        <v>97</v>
      </c>
      <c r="B73" s="202" t="s">
        <v>98</v>
      </c>
      <c r="C73" s="227">
        <v>0.42082429501084601</v>
      </c>
      <c r="D73" s="227">
        <v>0.40410615923885829</v>
      </c>
      <c r="E73" s="181">
        <v>0.40920848422141748</v>
      </c>
      <c r="F73" s="226" t="s">
        <v>159</v>
      </c>
      <c r="G73" s="202"/>
      <c r="H73" s="128">
        <v>4</v>
      </c>
      <c r="I73" s="128">
        <v>4</v>
      </c>
      <c r="J73" s="128">
        <v>4</v>
      </c>
      <c r="K73" s="128">
        <v>0</v>
      </c>
      <c r="L73" s="111"/>
      <c r="M73" s="101"/>
      <c r="N73" s="101"/>
    </row>
    <row r="74" spans="1:14" x14ac:dyDescent="0.2">
      <c r="A74" s="202" t="s">
        <v>144</v>
      </c>
      <c r="B74" s="202" t="s">
        <v>98</v>
      </c>
      <c r="C74" s="227" t="s">
        <v>159</v>
      </c>
      <c r="D74" s="227" t="s">
        <v>159</v>
      </c>
      <c r="E74" s="181" t="s">
        <v>159</v>
      </c>
      <c r="F74" s="226" t="s">
        <v>159</v>
      </c>
      <c r="G74" s="202"/>
      <c r="H74" s="128">
        <v>3</v>
      </c>
      <c r="I74" s="128">
        <v>3</v>
      </c>
      <c r="J74" s="128">
        <v>3</v>
      </c>
      <c r="K74" s="128">
        <v>0</v>
      </c>
      <c r="L74" s="111"/>
      <c r="M74" s="101"/>
      <c r="N74" s="101"/>
    </row>
    <row r="75" spans="1:14" x14ac:dyDescent="0.2">
      <c r="A75" s="202" t="s">
        <v>99</v>
      </c>
      <c r="B75" s="202" t="s">
        <v>98</v>
      </c>
      <c r="C75" s="227" t="s">
        <v>159</v>
      </c>
      <c r="D75" s="227" t="s">
        <v>159</v>
      </c>
      <c r="E75" s="181" t="s">
        <v>159</v>
      </c>
      <c r="F75" s="226" t="s">
        <v>159</v>
      </c>
      <c r="G75" s="202"/>
      <c r="H75" s="128">
        <v>3</v>
      </c>
      <c r="I75" s="128">
        <v>2</v>
      </c>
      <c r="J75" s="128">
        <v>2</v>
      </c>
      <c r="K75" s="128">
        <v>0</v>
      </c>
      <c r="L75" s="111"/>
      <c r="M75" s="101"/>
      <c r="N75" s="101"/>
    </row>
    <row r="76" spans="1:14" x14ac:dyDescent="0.2">
      <c r="A76" s="202" t="s">
        <v>12</v>
      </c>
      <c r="B76" s="202" t="s">
        <v>98</v>
      </c>
      <c r="C76" s="227">
        <v>0.38092672413793105</v>
      </c>
      <c r="D76" s="227">
        <v>0.3877649325626204</v>
      </c>
      <c r="E76" s="181">
        <v>0.36913401064344459</v>
      </c>
      <c r="F76" s="226" t="s">
        <v>159</v>
      </c>
      <c r="G76" s="202"/>
      <c r="H76" s="128">
        <v>4</v>
      </c>
      <c r="I76" s="128">
        <v>4</v>
      </c>
      <c r="J76" s="128">
        <v>4</v>
      </c>
      <c r="K76" s="128">
        <v>0</v>
      </c>
      <c r="L76" s="111"/>
      <c r="M76" s="101"/>
      <c r="N76" s="101"/>
    </row>
    <row r="77" spans="1:14" x14ac:dyDescent="0.2">
      <c r="A77" s="202" t="s">
        <v>25</v>
      </c>
      <c r="B77" s="202" t="s">
        <v>98</v>
      </c>
      <c r="C77" s="227">
        <v>0.44882973841211565</v>
      </c>
      <c r="D77" s="227">
        <v>0.44886626561776954</v>
      </c>
      <c r="E77" s="181" t="s">
        <v>159</v>
      </c>
      <c r="F77" s="226" t="s">
        <v>159</v>
      </c>
      <c r="G77" s="202"/>
      <c r="H77" s="128">
        <v>4</v>
      </c>
      <c r="I77" s="128">
        <v>4</v>
      </c>
      <c r="J77" s="128">
        <v>3</v>
      </c>
      <c r="K77" s="128">
        <v>0</v>
      </c>
      <c r="L77" s="111"/>
      <c r="M77" s="101"/>
      <c r="N77" s="101"/>
    </row>
    <row r="78" spans="1:14" x14ac:dyDescent="0.2">
      <c r="A78" s="202" t="s">
        <v>143</v>
      </c>
      <c r="B78" s="202" t="s">
        <v>98</v>
      </c>
      <c r="C78" s="227">
        <v>0.46341463414634149</v>
      </c>
      <c r="D78" s="227">
        <v>0.48191681735985531</v>
      </c>
      <c r="E78" s="181">
        <v>0.47916666666666669</v>
      </c>
      <c r="F78" s="226" t="s">
        <v>159</v>
      </c>
      <c r="G78" s="202"/>
      <c r="H78" s="128">
        <v>4</v>
      </c>
      <c r="I78" s="128">
        <v>4</v>
      </c>
      <c r="J78" s="128">
        <v>4</v>
      </c>
      <c r="K78" s="128">
        <v>0</v>
      </c>
      <c r="L78" s="111"/>
      <c r="M78" s="101"/>
      <c r="N78" s="101"/>
    </row>
    <row r="79" spans="1:14" x14ac:dyDescent="0.2">
      <c r="A79" s="202" t="s">
        <v>100</v>
      </c>
      <c r="B79" s="202" t="s">
        <v>98</v>
      </c>
      <c r="C79" s="227" t="s">
        <v>159</v>
      </c>
      <c r="D79" s="227">
        <v>0.4195121951219512</v>
      </c>
      <c r="E79" s="181">
        <v>0.4096228868660598</v>
      </c>
      <c r="F79" s="226" t="s">
        <v>159</v>
      </c>
      <c r="G79" s="202"/>
      <c r="H79" s="128">
        <v>3</v>
      </c>
      <c r="I79" s="128">
        <v>4</v>
      </c>
      <c r="J79" s="128">
        <v>4</v>
      </c>
      <c r="K79" s="128">
        <v>0</v>
      </c>
      <c r="L79" s="111"/>
      <c r="M79" s="101"/>
      <c r="N79" s="101"/>
    </row>
    <row r="80" spans="1:14" x14ac:dyDescent="0.2">
      <c r="A80" s="202" t="s">
        <v>145</v>
      </c>
      <c r="B80" s="202" t="s">
        <v>98</v>
      </c>
      <c r="C80" s="227" t="s">
        <v>159</v>
      </c>
      <c r="D80" s="227">
        <v>0.50476190476190474</v>
      </c>
      <c r="E80" s="181" t="s">
        <v>159</v>
      </c>
      <c r="F80" s="226" t="s">
        <v>159</v>
      </c>
      <c r="G80" s="202"/>
      <c r="H80" s="128">
        <v>3</v>
      </c>
      <c r="I80" s="128">
        <v>4</v>
      </c>
      <c r="J80" s="128">
        <v>3</v>
      </c>
      <c r="K80" s="128">
        <v>0</v>
      </c>
      <c r="L80" s="111"/>
      <c r="M80" s="101"/>
      <c r="N80" s="101"/>
    </row>
    <row r="81" spans="1:14" x14ac:dyDescent="0.2">
      <c r="A81" s="202" t="s">
        <v>3</v>
      </c>
      <c r="B81" s="202" t="s">
        <v>101</v>
      </c>
      <c r="C81" s="227">
        <v>0.52878747678429294</v>
      </c>
      <c r="D81" s="227">
        <v>0.52516572550945251</v>
      </c>
      <c r="E81" s="181">
        <v>0.50962259435141211</v>
      </c>
      <c r="F81" s="226" t="s">
        <v>159</v>
      </c>
      <c r="G81" s="202"/>
      <c r="H81" s="128">
        <v>4</v>
      </c>
      <c r="I81" s="128">
        <v>4</v>
      </c>
      <c r="J81" s="128">
        <v>4</v>
      </c>
      <c r="K81" s="128">
        <v>0</v>
      </c>
      <c r="L81" s="111"/>
      <c r="M81" s="101"/>
      <c r="N81" s="101"/>
    </row>
    <row r="82" spans="1:14" x14ac:dyDescent="0.2">
      <c r="A82" s="202" t="s">
        <v>102</v>
      </c>
      <c r="B82" s="202" t="s">
        <v>101</v>
      </c>
      <c r="C82" s="227" t="s">
        <v>159</v>
      </c>
      <c r="D82" s="227" t="s">
        <v>159</v>
      </c>
      <c r="E82" s="181">
        <v>0.46596858638743455</v>
      </c>
      <c r="F82" s="226" t="s">
        <v>159</v>
      </c>
      <c r="G82" s="202"/>
      <c r="H82" s="128">
        <v>2</v>
      </c>
      <c r="I82" s="128">
        <v>3</v>
      </c>
      <c r="J82" s="128">
        <v>4</v>
      </c>
      <c r="K82" s="128">
        <v>0</v>
      </c>
      <c r="L82" s="111"/>
      <c r="M82" s="101"/>
      <c r="N82" s="101"/>
    </row>
    <row r="83" spans="1:14" x14ac:dyDescent="0.2">
      <c r="A83" s="202" t="s">
        <v>49</v>
      </c>
      <c r="B83" s="202" t="s">
        <v>101</v>
      </c>
      <c r="C83" s="227" t="s">
        <v>159</v>
      </c>
      <c r="D83" s="227" t="s">
        <v>159</v>
      </c>
      <c r="E83" s="181" t="s">
        <v>159</v>
      </c>
      <c r="F83" s="226" t="s">
        <v>159</v>
      </c>
      <c r="G83" s="202"/>
      <c r="H83" s="128">
        <v>3</v>
      </c>
      <c r="I83" s="128">
        <v>3</v>
      </c>
      <c r="J83" s="128">
        <v>3</v>
      </c>
      <c r="K83" s="128">
        <v>0</v>
      </c>
      <c r="L83" s="111"/>
      <c r="M83" s="101"/>
      <c r="N83" s="101"/>
    </row>
    <row r="84" spans="1:14" x14ac:dyDescent="0.2">
      <c r="A84" s="202" t="s">
        <v>13</v>
      </c>
      <c r="B84" s="202" t="s">
        <v>101</v>
      </c>
      <c r="C84" s="227">
        <v>0.52322738386308065</v>
      </c>
      <c r="D84" s="227">
        <v>0.52142857142857146</v>
      </c>
      <c r="E84" s="181">
        <v>0.50233644859813087</v>
      </c>
      <c r="F84" s="226" t="s">
        <v>159</v>
      </c>
      <c r="G84" s="202"/>
      <c r="H84" s="128">
        <v>4</v>
      </c>
      <c r="I84" s="128">
        <v>4</v>
      </c>
      <c r="J84" s="128">
        <v>4</v>
      </c>
      <c r="K84" s="128">
        <v>0</v>
      </c>
      <c r="L84" s="111"/>
      <c r="M84" s="101"/>
      <c r="N84" s="101"/>
    </row>
    <row r="85" spans="1:14" x14ac:dyDescent="0.2">
      <c r="A85" s="202" t="s">
        <v>65</v>
      </c>
      <c r="B85" s="202" t="s">
        <v>101</v>
      </c>
      <c r="C85" s="227" t="s">
        <v>159</v>
      </c>
      <c r="D85" s="227" t="s">
        <v>159</v>
      </c>
      <c r="E85" s="181" t="s">
        <v>159</v>
      </c>
      <c r="F85" s="226" t="s">
        <v>159</v>
      </c>
      <c r="G85" s="202"/>
      <c r="H85" s="128">
        <v>3</v>
      </c>
      <c r="I85" s="128">
        <v>3</v>
      </c>
      <c r="J85" s="128">
        <v>3</v>
      </c>
      <c r="K85" s="128">
        <v>0</v>
      </c>
      <c r="L85" s="111"/>
      <c r="M85" s="101"/>
      <c r="N85" s="101"/>
    </row>
    <row r="86" spans="1:14" x14ac:dyDescent="0.2">
      <c r="A86" s="202" t="s">
        <v>62</v>
      </c>
      <c r="B86" s="202" t="s">
        <v>101</v>
      </c>
      <c r="C86" s="227" t="s">
        <v>159</v>
      </c>
      <c r="D86" s="227">
        <v>0.43636363636363634</v>
      </c>
      <c r="E86" s="181">
        <v>0.47572815533980584</v>
      </c>
      <c r="F86" s="226" t="s">
        <v>159</v>
      </c>
      <c r="G86" s="202"/>
      <c r="H86" s="128">
        <v>3</v>
      </c>
      <c r="I86" s="128">
        <v>4</v>
      </c>
      <c r="J86" s="128">
        <v>4</v>
      </c>
      <c r="K86" s="128">
        <v>0</v>
      </c>
      <c r="L86" s="111"/>
      <c r="M86" s="101"/>
      <c r="N86" s="101"/>
    </row>
    <row r="87" spans="1:14" x14ac:dyDescent="0.2">
      <c r="A87" s="202" t="s">
        <v>103</v>
      </c>
      <c r="B87" s="202" t="s">
        <v>101</v>
      </c>
      <c r="C87" s="227">
        <v>0.45024469820554647</v>
      </c>
      <c r="D87" s="227">
        <v>0.42661448140900193</v>
      </c>
      <c r="E87" s="181">
        <v>0.44328097731239091</v>
      </c>
      <c r="F87" s="226" t="s">
        <v>159</v>
      </c>
      <c r="G87" s="202"/>
      <c r="H87" s="128">
        <v>4</v>
      </c>
      <c r="I87" s="128">
        <v>4</v>
      </c>
      <c r="J87" s="128">
        <v>4</v>
      </c>
      <c r="K87" s="128">
        <v>0</v>
      </c>
      <c r="L87" s="111"/>
      <c r="M87" s="101"/>
      <c r="N87" s="101"/>
    </row>
    <row r="88" spans="1:14" x14ac:dyDescent="0.2">
      <c r="A88" s="202" t="s">
        <v>106</v>
      </c>
      <c r="B88" s="202" t="s">
        <v>101</v>
      </c>
      <c r="C88" s="227" t="s">
        <v>159</v>
      </c>
      <c r="D88" s="227" t="s">
        <v>159</v>
      </c>
      <c r="E88" s="181" t="s">
        <v>159</v>
      </c>
      <c r="F88" s="226" t="s">
        <v>159</v>
      </c>
      <c r="G88" s="202"/>
      <c r="H88" s="128">
        <v>3</v>
      </c>
      <c r="I88" s="128">
        <v>3</v>
      </c>
      <c r="J88" s="128">
        <v>3</v>
      </c>
      <c r="K88" s="128">
        <v>0</v>
      </c>
      <c r="L88" s="111"/>
      <c r="M88" s="101"/>
      <c r="N88" s="101"/>
    </row>
    <row r="89" spans="1:14" x14ac:dyDescent="0.2">
      <c r="A89" s="202" t="s">
        <v>155</v>
      </c>
      <c r="B89" s="202" t="s">
        <v>101</v>
      </c>
      <c r="C89" s="227">
        <v>0.32862644415917841</v>
      </c>
      <c r="D89" s="227">
        <v>0.30902348578491967</v>
      </c>
      <c r="E89" s="181">
        <v>0.33411214953271029</v>
      </c>
      <c r="F89" s="226" t="s">
        <v>159</v>
      </c>
      <c r="G89" s="202"/>
      <c r="H89" s="128">
        <v>4</v>
      </c>
      <c r="I89" s="128">
        <v>4</v>
      </c>
      <c r="J89" s="128">
        <v>4</v>
      </c>
      <c r="K89" s="128">
        <v>0</v>
      </c>
      <c r="L89" s="111"/>
      <c r="M89" s="101"/>
      <c r="N89" s="101"/>
    </row>
    <row r="90" spans="1:14" x14ac:dyDescent="0.2">
      <c r="A90" s="202" t="s">
        <v>26</v>
      </c>
      <c r="B90" s="202" t="s">
        <v>101</v>
      </c>
      <c r="C90" s="227" t="s">
        <v>159</v>
      </c>
      <c r="D90" s="227" t="s">
        <v>159</v>
      </c>
      <c r="E90" s="181">
        <v>0.39748201438848924</v>
      </c>
      <c r="F90" s="226" t="s">
        <v>159</v>
      </c>
      <c r="G90" s="202"/>
      <c r="H90" s="128">
        <v>3</v>
      </c>
      <c r="I90" s="128">
        <v>3</v>
      </c>
      <c r="J90" s="128">
        <v>4</v>
      </c>
      <c r="K90" s="128">
        <v>0</v>
      </c>
      <c r="L90" s="111"/>
      <c r="M90" s="101"/>
      <c r="N90" s="101"/>
    </row>
    <row r="91" spans="1:14" x14ac:dyDescent="0.2">
      <c r="A91" s="202" t="s">
        <v>104</v>
      </c>
      <c r="B91" s="202" t="s">
        <v>101</v>
      </c>
      <c r="C91" s="227">
        <v>0.26733921815889028</v>
      </c>
      <c r="D91" s="227">
        <v>0.32460136674259682</v>
      </c>
      <c r="E91" s="181" t="s">
        <v>159</v>
      </c>
      <c r="F91" s="226" t="s">
        <v>159</v>
      </c>
      <c r="G91" s="202"/>
      <c r="H91" s="128">
        <v>4</v>
      </c>
      <c r="I91" s="128">
        <v>4</v>
      </c>
      <c r="J91" s="128">
        <v>3</v>
      </c>
      <c r="K91" s="128">
        <v>0</v>
      </c>
      <c r="L91" s="111"/>
      <c r="M91" s="101"/>
      <c r="N91" s="101"/>
    </row>
    <row r="92" spans="1:14" x14ac:dyDescent="0.2">
      <c r="A92" s="202" t="s">
        <v>107</v>
      </c>
      <c r="B92" s="202" t="s">
        <v>101</v>
      </c>
      <c r="C92" s="227" t="s">
        <v>159</v>
      </c>
      <c r="D92" s="227" t="s">
        <v>159</v>
      </c>
      <c r="E92" s="181">
        <v>0.44471445929526127</v>
      </c>
      <c r="F92" s="226" t="s">
        <v>159</v>
      </c>
      <c r="G92" s="202"/>
      <c r="H92" s="128">
        <v>1</v>
      </c>
      <c r="I92" s="128">
        <v>3</v>
      </c>
      <c r="J92" s="128">
        <v>4</v>
      </c>
      <c r="K92" s="128">
        <v>0</v>
      </c>
      <c r="L92" s="111"/>
      <c r="M92" s="101"/>
      <c r="N92" s="101"/>
    </row>
    <row r="93" spans="1:14" x14ac:dyDescent="0.2">
      <c r="A93" s="202" t="s">
        <v>105</v>
      </c>
      <c r="B93" s="202" t="s">
        <v>101</v>
      </c>
      <c r="C93" s="227" t="s">
        <v>159</v>
      </c>
      <c r="D93" s="227" t="s">
        <v>159</v>
      </c>
      <c r="E93" s="181" t="s">
        <v>159</v>
      </c>
      <c r="F93" s="226" t="s">
        <v>159</v>
      </c>
      <c r="G93" s="202"/>
      <c r="H93" s="128">
        <v>3</v>
      </c>
      <c r="I93" s="128">
        <v>3</v>
      </c>
      <c r="J93" s="128">
        <v>3</v>
      </c>
      <c r="K93" s="128">
        <v>0</v>
      </c>
      <c r="L93" s="111"/>
      <c r="M93" s="101"/>
      <c r="N93" s="101"/>
    </row>
    <row r="94" spans="1:14" x14ac:dyDescent="0.2">
      <c r="A94" s="202" t="s">
        <v>66</v>
      </c>
      <c r="B94" s="202" t="s">
        <v>101</v>
      </c>
      <c r="C94" s="227">
        <v>0.43925925925925924</v>
      </c>
      <c r="D94" s="227">
        <v>0.43596377749029752</v>
      </c>
      <c r="E94" s="181">
        <v>0.42665773610180846</v>
      </c>
      <c r="F94" s="226" t="s">
        <v>159</v>
      </c>
      <c r="G94" s="202"/>
      <c r="H94" s="128">
        <v>4</v>
      </c>
      <c r="I94" s="128">
        <v>4</v>
      </c>
      <c r="J94" s="128">
        <v>4</v>
      </c>
      <c r="K94" s="128">
        <v>0</v>
      </c>
      <c r="L94" s="111"/>
      <c r="M94" s="101"/>
      <c r="N94" s="101"/>
    </row>
    <row r="95" spans="1:14" x14ac:dyDescent="0.2">
      <c r="A95" s="202" t="s">
        <v>22</v>
      </c>
      <c r="B95" s="202" t="s">
        <v>94</v>
      </c>
      <c r="C95" s="227">
        <v>0.54150943396226414</v>
      </c>
      <c r="D95" s="227">
        <v>0.51291512915129156</v>
      </c>
      <c r="E95" s="181">
        <v>0.52516778523489938</v>
      </c>
      <c r="F95" s="226" t="s">
        <v>159</v>
      </c>
      <c r="G95" s="202"/>
      <c r="H95" s="128">
        <v>4</v>
      </c>
      <c r="I95" s="128">
        <v>4</v>
      </c>
      <c r="J95" s="128">
        <v>4</v>
      </c>
      <c r="K95" s="128">
        <v>0</v>
      </c>
      <c r="L95" s="111"/>
      <c r="M95" s="101"/>
      <c r="N95" s="101"/>
    </row>
    <row r="96" spans="1:14" x14ac:dyDescent="0.2">
      <c r="A96" s="202" t="s">
        <v>59</v>
      </c>
      <c r="B96" s="202" t="s">
        <v>94</v>
      </c>
      <c r="C96" s="227">
        <v>0.55371428571428571</v>
      </c>
      <c r="D96" s="227" t="s">
        <v>159</v>
      </c>
      <c r="E96" s="181">
        <v>0.55900948366701786</v>
      </c>
      <c r="F96" s="226" t="s">
        <v>159</v>
      </c>
      <c r="G96" s="202"/>
      <c r="H96" s="128">
        <v>4</v>
      </c>
      <c r="I96" s="128">
        <v>3</v>
      </c>
      <c r="J96" s="128">
        <v>4</v>
      </c>
      <c r="K96" s="128">
        <v>0</v>
      </c>
      <c r="L96" s="111"/>
      <c r="M96" s="101"/>
      <c r="N96" s="101"/>
    </row>
    <row r="97" spans="1:14" x14ac:dyDescent="0.2">
      <c r="A97" s="202" t="s">
        <v>95</v>
      </c>
      <c r="B97" s="202" t="s">
        <v>94</v>
      </c>
      <c r="C97" s="227">
        <v>0.4717887154861945</v>
      </c>
      <c r="D97" s="227">
        <v>0.47192353643966545</v>
      </c>
      <c r="E97" s="181">
        <v>0.49658314350797267</v>
      </c>
      <c r="F97" s="226" t="s">
        <v>159</v>
      </c>
      <c r="G97" s="202"/>
      <c r="H97" s="128">
        <v>4</v>
      </c>
      <c r="I97" s="128">
        <v>4</v>
      </c>
      <c r="J97" s="128">
        <v>4</v>
      </c>
      <c r="K97" s="128">
        <v>0</v>
      </c>
      <c r="L97" s="111"/>
      <c r="M97" s="101"/>
      <c r="N97" s="101"/>
    </row>
    <row r="98" spans="1:14" x14ac:dyDescent="0.2">
      <c r="A98" s="202" t="s">
        <v>30</v>
      </c>
      <c r="B98" s="202" t="s">
        <v>94</v>
      </c>
      <c r="C98" s="227" t="s">
        <v>159</v>
      </c>
      <c r="D98" s="227">
        <v>0.46411596958174905</v>
      </c>
      <c r="E98" s="181">
        <v>0.44510035419126326</v>
      </c>
      <c r="F98" s="226" t="s">
        <v>159</v>
      </c>
      <c r="G98" s="202"/>
      <c r="H98" s="128">
        <v>3</v>
      </c>
      <c r="I98" s="128">
        <v>4</v>
      </c>
      <c r="J98" s="128">
        <v>4</v>
      </c>
      <c r="K98" s="128">
        <v>0</v>
      </c>
      <c r="L98" s="111"/>
      <c r="M98" s="101"/>
      <c r="N98" s="101"/>
    </row>
    <row r="99" spans="1:14" x14ac:dyDescent="0.2">
      <c r="A99" s="202" t="s">
        <v>46</v>
      </c>
      <c r="B99" s="202" t="s">
        <v>94</v>
      </c>
      <c r="C99" s="227" t="s">
        <v>159</v>
      </c>
      <c r="D99" s="227" t="s">
        <v>159</v>
      </c>
      <c r="E99" s="181" t="s">
        <v>159</v>
      </c>
      <c r="F99" s="226" t="s">
        <v>159</v>
      </c>
      <c r="G99" s="202"/>
      <c r="H99" s="128">
        <v>3</v>
      </c>
      <c r="I99" s="128">
        <v>3</v>
      </c>
      <c r="J99" s="128">
        <v>3</v>
      </c>
      <c r="K99" s="128">
        <v>0</v>
      </c>
      <c r="L99" s="111"/>
      <c r="M99" s="101"/>
      <c r="N99" s="101"/>
    </row>
    <row r="100" spans="1:14" x14ac:dyDescent="0.2">
      <c r="A100" s="202" t="s">
        <v>141</v>
      </c>
      <c r="B100" s="202" t="s">
        <v>94</v>
      </c>
      <c r="C100" s="227" t="s">
        <v>159</v>
      </c>
      <c r="D100" s="227">
        <v>0.54575163398692805</v>
      </c>
      <c r="E100" s="181">
        <v>0.56746987951807226</v>
      </c>
      <c r="F100" s="226" t="s">
        <v>159</v>
      </c>
      <c r="G100" s="202"/>
      <c r="H100" s="128">
        <v>1</v>
      </c>
      <c r="I100" s="128">
        <v>4</v>
      </c>
      <c r="J100" s="128">
        <v>4</v>
      </c>
      <c r="K100" s="128">
        <v>0</v>
      </c>
      <c r="L100" s="111"/>
      <c r="M100" s="101"/>
      <c r="N100" s="101"/>
    </row>
    <row r="101" spans="1:14" x14ac:dyDescent="0.2">
      <c r="A101" s="202" t="s">
        <v>146</v>
      </c>
      <c r="B101" s="202" t="s">
        <v>94</v>
      </c>
      <c r="C101" s="227" t="s">
        <v>159</v>
      </c>
      <c r="D101" s="227" t="s">
        <v>159</v>
      </c>
      <c r="E101" s="181" t="s">
        <v>159</v>
      </c>
      <c r="F101" s="226" t="s">
        <v>159</v>
      </c>
      <c r="G101" s="202"/>
      <c r="H101" s="128">
        <v>3</v>
      </c>
      <c r="I101" s="128">
        <v>3</v>
      </c>
      <c r="J101" s="128">
        <v>3</v>
      </c>
      <c r="K101" s="128">
        <v>0</v>
      </c>
      <c r="L101" s="111"/>
      <c r="M101" s="101"/>
      <c r="N101" s="101"/>
    </row>
    <row r="102" spans="1:14" x14ac:dyDescent="0.2">
      <c r="A102" s="202" t="s">
        <v>27</v>
      </c>
      <c r="B102" s="202" t="s">
        <v>94</v>
      </c>
      <c r="C102" s="227">
        <v>0.4617137648131267</v>
      </c>
      <c r="D102" s="227">
        <v>0.4503253796095445</v>
      </c>
      <c r="E102" s="181" t="s">
        <v>159</v>
      </c>
      <c r="F102" s="226" t="s">
        <v>159</v>
      </c>
      <c r="G102" s="202"/>
      <c r="H102" s="128">
        <v>4</v>
      </c>
      <c r="I102" s="128">
        <v>4</v>
      </c>
      <c r="J102" s="128">
        <v>3</v>
      </c>
      <c r="K102" s="128">
        <v>0</v>
      </c>
      <c r="L102" s="111"/>
      <c r="M102" s="101"/>
      <c r="N102" s="101"/>
    </row>
    <row r="103" spans="1:14" x14ac:dyDescent="0.2">
      <c r="A103" s="202" t="s">
        <v>48</v>
      </c>
      <c r="B103" s="202" t="s">
        <v>94</v>
      </c>
      <c r="C103" s="227">
        <v>0.43958868894601544</v>
      </c>
      <c r="D103" s="227">
        <v>0.44702842377260982</v>
      </c>
      <c r="E103" s="181" t="s">
        <v>159</v>
      </c>
      <c r="F103" s="226" t="s">
        <v>159</v>
      </c>
      <c r="G103" s="202"/>
      <c r="H103" s="128">
        <v>4</v>
      </c>
      <c r="I103" s="128">
        <v>4</v>
      </c>
      <c r="J103" s="128">
        <v>1</v>
      </c>
      <c r="K103" s="128">
        <v>0</v>
      </c>
      <c r="L103" s="111"/>
      <c r="M103" s="101"/>
      <c r="N103" s="101"/>
    </row>
    <row r="104" spans="1:14" x14ac:dyDescent="0.2">
      <c r="A104" s="202" t="s">
        <v>31</v>
      </c>
      <c r="B104" s="202" t="s">
        <v>94</v>
      </c>
      <c r="C104" s="227">
        <v>0.453125</v>
      </c>
      <c r="D104" s="227">
        <v>0.43902439024390244</v>
      </c>
      <c r="E104" s="181">
        <v>0.45108695652173914</v>
      </c>
      <c r="F104" s="226" t="s">
        <v>159</v>
      </c>
      <c r="G104" s="202"/>
      <c r="H104" s="128">
        <v>4</v>
      </c>
      <c r="I104" s="128">
        <v>4</v>
      </c>
      <c r="J104" s="128">
        <v>4</v>
      </c>
      <c r="K104" s="128">
        <v>0</v>
      </c>
      <c r="L104" s="111"/>
      <c r="M104" s="101"/>
      <c r="N104" s="101"/>
    </row>
    <row r="105" spans="1:14" x14ac:dyDescent="0.2">
      <c r="A105" s="202" t="s">
        <v>96</v>
      </c>
      <c r="B105" s="202" t="s">
        <v>94</v>
      </c>
      <c r="C105" s="227">
        <v>0.47319474835886216</v>
      </c>
      <c r="D105" s="227">
        <v>0.46276861569215394</v>
      </c>
      <c r="E105" s="181">
        <v>0.47435897435897434</v>
      </c>
      <c r="F105" s="226" t="s">
        <v>159</v>
      </c>
      <c r="G105" s="202"/>
      <c r="H105" s="128">
        <v>4</v>
      </c>
      <c r="I105" s="128">
        <v>4</v>
      </c>
      <c r="J105" s="128">
        <v>4</v>
      </c>
      <c r="K105" s="128">
        <v>0</v>
      </c>
      <c r="L105" s="111"/>
      <c r="M105" s="101"/>
      <c r="N105" s="101"/>
    </row>
    <row r="106" spans="1:14" x14ac:dyDescent="0.2">
      <c r="A106" s="202" t="s">
        <v>0</v>
      </c>
      <c r="B106" s="202" t="s">
        <v>94</v>
      </c>
      <c r="C106" s="227">
        <v>0.47079646017699117</v>
      </c>
      <c r="D106" s="227">
        <v>0.46932515337423314</v>
      </c>
      <c r="E106" s="181">
        <v>0.47767857142857145</v>
      </c>
      <c r="F106" s="226" t="s">
        <v>159</v>
      </c>
      <c r="G106" s="202"/>
      <c r="H106" s="128">
        <v>4</v>
      </c>
      <c r="I106" s="128">
        <v>4</v>
      </c>
      <c r="J106" s="128">
        <v>4</v>
      </c>
      <c r="K106" s="128">
        <v>0</v>
      </c>
      <c r="L106" s="111"/>
      <c r="M106" s="101"/>
      <c r="N106" s="101"/>
    </row>
    <row r="107" spans="1:14" x14ac:dyDescent="0.2">
      <c r="A107" s="202" t="s">
        <v>68</v>
      </c>
      <c r="B107" s="202" t="s">
        <v>69</v>
      </c>
      <c r="C107" s="227">
        <v>0.59662090813093982</v>
      </c>
      <c r="D107" s="227">
        <v>0.57969543147208125</v>
      </c>
      <c r="E107" s="181" t="s">
        <v>159</v>
      </c>
      <c r="F107" s="226" t="s">
        <v>159</v>
      </c>
      <c r="G107" s="202"/>
      <c r="H107" s="128">
        <v>4</v>
      </c>
      <c r="I107" s="128">
        <v>4</v>
      </c>
      <c r="J107" s="128">
        <v>3</v>
      </c>
      <c r="K107" s="128">
        <v>0</v>
      </c>
      <c r="L107" s="111"/>
      <c r="M107" s="101"/>
      <c r="N107" s="101"/>
    </row>
    <row r="108" spans="1:14" x14ac:dyDescent="0.2">
      <c r="A108" s="202" t="s">
        <v>70</v>
      </c>
      <c r="B108" s="202" t="s">
        <v>69</v>
      </c>
      <c r="C108" s="227" t="s">
        <v>159</v>
      </c>
      <c r="D108" s="227" t="s">
        <v>159</v>
      </c>
      <c r="E108" s="181" t="s">
        <v>159</v>
      </c>
      <c r="F108" s="226" t="s">
        <v>159</v>
      </c>
      <c r="G108" s="202"/>
      <c r="H108" s="128">
        <v>3</v>
      </c>
      <c r="I108" s="128">
        <v>1</v>
      </c>
      <c r="J108" s="128">
        <v>0</v>
      </c>
      <c r="K108" s="128">
        <v>0</v>
      </c>
      <c r="L108" s="111"/>
      <c r="M108" s="101"/>
      <c r="N108" s="101"/>
    </row>
    <row r="109" spans="1:14" x14ac:dyDescent="0.2">
      <c r="A109" s="202" t="s">
        <v>63</v>
      </c>
      <c r="B109" s="202" t="s">
        <v>69</v>
      </c>
      <c r="C109" s="227" t="s">
        <v>159</v>
      </c>
      <c r="D109" s="227" t="s">
        <v>159</v>
      </c>
      <c r="E109" s="181" t="s">
        <v>159</v>
      </c>
      <c r="F109" s="226" t="s">
        <v>159</v>
      </c>
      <c r="G109" s="202"/>
      <c r="H109" s="128">
        <v>3</v>
      </c>
      <c r="I109" s="128">
        <v>3</v>
      </c>
      <c r="J109" s="128">
        <v>3</v>
      </c>
      <c r="K109" s="128">
        <v>0</v>
      </c>
      <c r="L109" s="111"/>
      <c r="M109" s="101"/>
      <c r="N109" s="101"/>
    </row>
    <row r="110" spans="1:14" x14ac:dyDescent="0.2">
      <c r="A110" s="202" t="s">
        <v>8</v>
      </c>
      <c r="B110" s="202" t="s">
        <v>69</v>
      </c>
      <c r="C110" s="227" t="s">
        <v>159</v>
      </c>
      <c r="D110" s="227" t="s">
        <v>159</v>
      </c>
      <c r="E110" s="181" t="s">
        <v>159</v>
      </c>
      <c r="F110" s="226" t="s">
        <v>159</v>
      </c>
      <c r="G110" s="202"/>
      <c r="H110" s="128">
        <v>3</v>
      </c>
      <c r="I110" s="128">
        <v>1</v>
      </c>
      <c r="J110" s="128">
        <v>0</v>
      </c>
      <c r="K110" s="128">
        <v>0</v>
      </c>
      <c r="L110" s="111"/>
      <c r="M110" s="101"/>
      <c r="N110" s="101"/>
    </row>
    <row r="111" spans="1:14" x14ac:dyDescent="0.2">
      <c r="A111" s="202" t="s">
        <v>52</v>
      </c>
      <c r="B111" s="202" t="s">
        <v>69</v>
      </c>
      <c r="C111" s="227" t="s">
        <v>159</v>
      </c>
      <c r="D111" s="227" t="s">
        <v>159</v>
      </c>
      <c r="E111" s="181">
        <v>0.64318706697459582</v>
      </c>
      <c r="F111" s="226" t="s">
        <v>159</v>
      </c>
      <c r="G111" s="202"/>
      <c r="H111" s="128">
        <v>3</v>
      </c>
      <c r="I111" s="128">
        <v>2</v>
      </c>
      <c r="J111" s="128">
        <v>4</v>
      </c>
      <c r="K111" s="128">
        <v>0</v>
      </c>
      <c r="L111" s="111"/>
      <c r="M111" s="101"/>
      <c r="N111" s="101"/>
    </row>
    <row r="112" spans="1:14" x14ac:dyDescent="0.2">
      <c r="A112" s="202" t="s">
        <v>58</v>
      </c>
      <c r="B112" s="202" t="s">
        <v>69</v>
      </c>
      <c r="C112" s="227" t="s">
        <v>159</v>
      </c>
      <c r="D112" s="227" t="s">
        <v>159</v>
      </c>
      <c r="E112" s="181" t="s">
        <v>159</v>
      </c>
      <c r="F112" s="226" t="s">
        <v>159</v>
      </c>
      <c r="G112" s="202"/>
      <c r="H112" s="128">
        <v>3</v>
      </c>
      <c r="I112" s="128">
        <v>3</v>
      </c>
      <c r="J112" s="128">
        <v>3</v>
      </c>
      <c r="K112" s="128">
        <v>0</v>
      </c>
      <c r="L112" s="111"/>
      <c r="M112" s="101"/>
      <c r="N112" s="101"/>
    </row>
    <row r="113" spans="1:14" x14ac:dyDescent="0.2">
      <c r="A113" s="202" t="s">
        <v>7</v>
      </c>
      <c r="B113" s="202" t="s">
        <v>69</v>
      </c>
      <c r="C113" s="227">
        <v>0.65511932255581218</v>
      </c>
      <c r="D113" s="227">
        <v>0.65061898211829439</v>
      </c>
      <c r="E113" s="181">
        <v>0.6644144144144144</v>
      </c>
      <c r="F113" s="226" t="s">
        <v>159</v>
      </c>
      <c r="G113" s="202"/>
      <c r="H113" s="128">
        <v>4</v>
      </c>
      <c r="I113" s="128">
        <v>4</v>
      </c>
      <c r="J113" s="128">
        <v>4</v>
      </c>
      <c r="K113" s="128">
        <v>0</v>
      </c>
      <c r="L113" s="111"/>
      <c r="M113" s="101"/>
      <c r="N113" s="101"/>
    </row>
    <row r="114" spans="1:14" x14ac:dyDescent="0.2">
      <c r="A114" s="202" t="s">
        <v>71</v>
      </c>
      <c r="B114" s="202" t="s">
        <v>69</v>
      </c>
      <c r="C114" s="227" t="s">
        <v>159</v>
      </c>
      <c r="D114" s="227" t="s">
        <v>159</v>
      </c>
      <c r="E114" s="181" t="s">
        <v>159</v>
      </c>
      <c r="F114" s="226" t="s">
        <v>159</v>
      </c>
      <c r="G114" s="202"/>
      <c r="H114" s="128">
        <v>1</v>
      </c>
      <c r="I114" s="128">
        <v>1</v>
      </c>
      <c r="J114" s="128">
        <v>3</v>
      </c>
      <c r="K114" s="128">
        <v>0</v>
      </c>
      <c r="L114" s="111"/>
      <c r="M114" s="101"/>
      <c r="N114" s="101"/>
    </row>
    <row r="115" spans="1:14" x14ac:dyDescent="0.2">
      <c r="A115" s="202" t="s">
        <v>72</v>
      </c>
      <c r="B115" s="202" t="s">
        <v>69</v>
      </c>
      <c r="C115" s="227" t="s">
        <v>159</v>
      </c>
      <c r="D115" s="227" t="s">
        <v>159</v>
      </c>
      <c r="E115" s="181" t="s">
        <v>159</v>
      </c>
      <c r="F115" s="226" t="s">
        <v>159</v>
      </c>
      <c r="G115" s="202"/>
      <c r="H115" s="128">
        <v>1</v>
      </c>
      <c r="I115" s="128">
        <v>1</v>
      </c>
      <c r="J115" s="128">
        <v>1</v>
      </c>
      <c r="K115" s="128">
        <v>0</v>
      </c>
      <c r="L115" s="111"/>
      <c r="M115" s="101"/>
      <c r="N115" s="101"/>
    </row>
    <row r="116" spans="1:14" x14ac:dyDescent="0.2">
      <c r="A116" s="202" t="s">
        <v>73</v>
      </c>
      <c r="B116" s="202" t="s">
        <v>69</v>
      </c>
      <c r="C116" s="227" t="s">
        <v>159</v>
      </c>
      <c r="D116" s="227" t="s">
        <v>159</v>
      </c>
      <c r="E116" s="181" t="s">
        <v>159</v>
      </c>
      <c r="F116" s="226" t="s">
        <v>159</v>
      </c>
      <c r="G116" s="202"/>
      <c r="H116" s="128">
        <v>3</v>
      </c>
      <c r="I116" s="128">
        <v>3</v>
      </c>
      <c r="J116" s="128">
        <v>3</v>
      </c>
      <c r="K116" s="128">
        <v>0</v>
      </c>
      <c r="L116" s="111"/>
      <c r="M116" s="101"/>
      <c r="N116" s="101"/>
    </row>
    <row r="117" spans="1:14" x14ac:dyDescent="0.2">
      <c r="A117" s="202" t="s">
        <v>385</v>
      </c>
      <c r="B117" s="202" t="s">
        <v>69</v>
      </c>
      <c r="C117" s="227" t="s">
        <v>159</v>
      </c>
      <c r="D117" s="227" t="s">
        <v>159</v>
      </c>
      <c r="E117" s="181" t="s">
        <v>159</v>
      </c>
      <c r="F117" s="226" t="s">
        <v>159</v>
      </c>
      <c r="G117" s="202"/>
      <c r="H117" s="128">
        <v>3</v>
      </c>
      <c r="I117" s="128">
        <v>3</v>
      </c>
      <c r="J117" s="128">
        <v>3</v>
      </c>
      <c r="K117" s="128">
        <v>0</v>
      </c>
      <c r="L117" s="111"/>
      <c r="M117" s="101"/>
      <c r="N117" s="101"/>
    </row>
    <row r="118" spans="1:14" x14ac:dyDescent="0.2">
      <c r="A118" s="202" t="s">
        <v>61</v>
      </c>
      <c r="B118" s="202" t="s">
        <v>69</v>
      </c>
      <c r="C118" s="227" t="s">
        <v>159</v>
      </c>
      <c r="D118" s="227" t="s">
        <v>159</v>
      </c>
      <c r="E118" s="181" t="s">
        <v>159</v>
      </c>
      <c r="F118" s="226" t="s">
        <v>159</v>
      </c>
      <c r="G118" s="202"/>
      <c r="H118" s="128">
        <v>3</v>
      </c>
      <c r="I118" s="128">
        <v>3</v>
      </c>
      <c r="J118" s="128">
        <v>3</v>
      </c>
      <c r="K118" s="128">
        <v>0</v>
      </c>
      <c r="L118" s="111"/>
      <c r="M118" s="101"/>
      <c r="N118" s="101"/>
    </row>
    <row r="119" spans="1:14" x14ac:dyDescent="0.2">
      <c r="A119" s="202" t="s">
        <v>19</v>
      </c>
      <c r="B119" s="202" t="s">
        <v>69</v>
      </c>
      <c r="C119" s="227" t="s">
        <v>159</v>
      </c>
      <c r="D119" s="227" t="s">
        <v>159</v>
      </c>
      <c r="E119" s="181" t="s">
        <v>159</v>
      </c>
      <c r="F119" s="226" t="s">
        <v>159</v>
      </c>
      <c r="G119" s="202"/>
      <c r="H119" s="128">
        <v>1</v>
      </c>
      <c r="I119" s="128">
        <v>1</v>
      </c>
      <c r="J119" s="128">
        <v>1</v>
      </c>
      <c r="K119" s="128">
        <v>0</v>
      </c>
      <c r="L119" s="111"/>
      <c r="M119" s="101"/>
      <c r="N119" s="101"/>
    </row>
    <row r="120" spans="1:14" x14ac:dyDescent="0.2">
      <c r="A120" s="202" t="s">
        <v>51</v>
      </c>
      <c r="B120" s="202" t="s">
        <v>69</v>
      </c>
      <c r="C120" s="227" t="s">
        <v>159</v>
      </c>
      <c r="D120" s="227" t="s">
        <v>159</v>
      </c>
      <c r="E120" s="181" t="s">
        <v>159</v>
      </c>
      <c r="F120" s="226" t="s">
        <v>159</v>
      </c>
      <c r="G120" s="202"/>
      <c r="H120" s="128">
        <v>3</v>
      </c>
      <c r="I120" s="128">
        <v>3</v>
      </c>
      <c r="J120" s="128">
        <v>3</v>
      </c>
      <c r="K120" s="128">
        <v>0</v>
      </c>
      <c r="L120" s="111"/>
      <c r="M120" s="101"/>
      <c r="N120" s="101"/>
    </row>
    <row r="121" spans="1:14" x14ac:dyDescent="0.2">
      <c r="A121" s="202" t="s">
        <v>53</v>
      </c>
      <c r="B121" s="202" t="s">
        <v>69</v>
      </c>
      <c r="C121" s="227">
        <v>0.44414535666218036</v>
      </c>
      <c r="D121" s="227" t="s">
        <v>159</v>
      </c>
      <c r="E121" s="181" t="s">
        <v>159</v>
      </c>
      <c r="F121" s="226" t="s">
        <v>159</v>
      </c>
      <c r="G121" s="202"/>
      <c r="H121" s="128">
        <v>4</v>
      </c>
      <c r="I121" s="128">
        <v>3</v>
      </c>
      <c r="J121" s="128">
        <v>3</v>
      </c>
      <c r="K121" s="128">
        <v>0</v>
      </c>
      <c r="L121" s="111"/>
      <c r="M121" s="101"/>
      <c r="N121" s="101"/>
    </row>
    <row r="122" spans="1:14" x14ac:dyDescent="0.2">
      <c r="A122" s="202" t="s">
        <v>17</v>
      </c>
      <c r="B122" s="202" t="s">
        <v>69</v>
      </c>
      <c r="C122" s="227">
        <v>0.65557939914163088</v>
      </c>
      <c r="D122" s="227">
        <v>0.65099268547544409</v>
      </c>
      <c r="E122" s="181">
        <v>0.67182662538699689</v>
      </c>
      <c r="F122" s="226" t="s">
        <v>159</v>
      </c>
      <c r="G122" s="202"/>
      <c r="H122" s="128">
        <v>4</v>
      </c>
      <c r="I122" s="128">
        <v>4</v>
      </c>
      <c r="J122" s="128">
        <v>4</v>
      </c>
      <c r="K122" s="128">
        <v>0</v>
      </c>
      <c r="L122" s="111"/>
      <c r="M122" s="101"/>
      <c r="N122" s="101"/>
    </row>
    <row r="123" spans="1:14" x14ac:dyDescent="0.2">
      <c r="A123" s="202" t="s">
        <v>54</v>
      </c>
      <c r="B123" s="202" t="s">
        <v>69</v>
      </c>
      <c r="C123" s="227" t="s">
        <v>159</v>
      </c>
      <c r="D123" s="227" t="s">
        <v>159</v>
      </c>
      <c r="E123" s="181" t="s">
        <v>159</v>
      </c>
      <c r="F123" s="226" t="s">
        <v>159</v>
      </c>
      <c r="G123" s="202"/>
      <c r="H123" s="128">
        <v>1</v>
      </c>
      <c r="I123" s="128">
        <v>1</v>
      </c>
      <c r="J123" s="128">
        <v>3</v>
      </c>
      <c r="K123" s="128">
        <v>0</v>
      </c>
      <c r="L123" s="111"/>
      <c r="M123" s="101"/>
      <c r="N123" s="101"/>
    </row>
    <row r="124" spans="1:14" x14ac:dyDescent="0.2">
      <c r="A124" s="202" t="s">
        <v>11</v>
      </c>
      <c r="B124" s="202" t="s">
        <v>69</v>
      </c>
      <c r="C124" s="227" t="s">
        <v>159</v>
      </c>
      <c r="D124" s="227" t="s">
        <v>159</v>
      </c>
      <c r="E124" s="181" t="s">
        <v>159</v>
      </c>
      <c r="F124" s="226" t="s">
        <v>159</v>
      </c>
      <c r="G124" s="202"/>
      <c r="H124" s="128">
        <v>3</v>
      </c>
      <c r="I124" s="128">
        <v>3</v>
      </c>
      <c r="J124" s="128">
        <v>3</v>
      </c>
      <c r="K124" s="128">
        <v>0</v>
      </c>
      <c r="L124" s="111"/>
      <c r="M124" s="101"/>
      <c r="N124" s="101"/>
    </row>
    <row r="125" spans="1:14" x14ac:dyDescent="0.2">
      <c r="A125" s="202" t="s">
        <v>74</v>
      </c>
      <c r="B125" s="202" t="s">
        <v>69</v>
      </c>
      <c r="C125" s="227" t="s">
        <v>159</v>
      </c>
      <c r="D125" s="227" t="s">
        <v>159</v>
      </c>
      <c r="E125" s="181" t="s">
        <v>159</v>
      </c>
      <c r="F125" s="226" t="s">
        <v>159</v>
      </c>
      <c r="G125" s="202"/>
      <c r="H125" s="128">
        <v>3</v>
      </c>
      <c r="I125" s="128">
        <v>3</v>
      </c>
      <c r="J125" s="128">
        <v>3</v>
      </c>
      <c r="K125" s="128">
        <v>0</v>
      </c>
      <c r="L125" s="111"/>
      <c r="M125" s="101"/>
      <c r="N125" s="101"/>
    </row>
    <row r="126" spans="1:14" x14ac:dyDescent="0.2">
      <c r="A126" s="202" t="s">
        <v>75</v>
      </c>
      <c r="B126" s="202" t="s">
        <v>69</v>
      </c>
      <c r="C126" s="227" t="s">
        <v>159</v>
      </c>
      <c r="D126" s="227" t="s">
        <v>159</v>
      </c>
      <c r="E126" s="181" t="s">
        <v>159</v>
      </c>
      <c r="F126" s="226" t="s">
        <v>159</v>
      </c>
      <c r="G126" s="202"/>
      <c r="H126" s="128">
        <v>3</v>
      </c>
      <c r="I126" s="128">
        <v>2</v>
      </c>
      <c r="J126" s="128">
        <v>3</v>
      </c>
      <c r="K126" s="128">
        <v>0</v>
      </c>
      <c r="L126" s="111"/>
      <c r="M126" s="101"/>
      <c r="N126" s="101"/>
    </row>
    <row r="127" spans="1:14" x14ac:dyDescent="0.2">
      <c r="A127" s="202" t="s">
        <v>76</v>
      </c>
      <c r="B127" s="202" t="s">
        <v>69</v>
      </c>
      <c r="C127" s="227" t="s">
        <v>159</v>
      </c>
      <c r="D127" s="227" t="s">
        <v>159</v>
      </c>
      <c r="E127" s="181" t="s">
        <v>159</v>
      </c>
      <c r="F127" s="226" t="s">
        <v>159</v>
      </c>
      <c r="G127" s="202"/>
      <c r="H127" s="128">
        <v>3</v>
      </c>
      <c r="I127" s="128">
        <v>3</v>
      </c>
      <c r="J127" s="128">
        <v>0</v>
      </c>
      <c r="K127" s="128">
        <v>0</v>
      </c>
      <c r="L127" s="111"/>
      <c r="M127" s="101"/>
      <c r="N127" s="101"/>
    </row>
    <row r="128" spans="1:14" x14ac:dyDescent="0.2">
      <c r="A128" s="202" t="s">
        <v>77</v>
      </c>
      <c r="B128" s="202" t="s">
        <v>69</v>
      </c>
      <c r="C128" s="227">
        <v>0.75899280575539574</v>
      </c>
      <c r="D128" s="227">
        <v>0.76409366869037298</v>
      </c>
      <c r="E128" s="181">
        <v>0.79665071770334928</v>
      </c>
      <c r="F128" s="226" t="s">
        <v>159</v>
      </c>
      <c r="G128" s="202"/>
      <c r="H128" s="128">
        <v>4</v>
      </c>
      <c r="I128" s="128">
        <v>4</v>
      </c>
      <c r="J128" s="128">
        <v>4</v>
      </c>
      <c r="K128" s="128">
        <v>0</v>
      </c>
      <c r="L128" s="111"/>
      <c r="M128" s="101"/>
      <c r="N128" s="101"/>
    </row>
    <row r="129" spans="1:14" x14ac:dyDescent="0.2">
      <c r="A129" s="202" t="s">
        <v>32</v>
      </c>
      <c r="B129" s="202" t="s">
        <v>69</v>
      </c>
      <c r="C129" s="227" t="s">
        <v>159</v>
      </c>
      <c r="D129" s="227" t="s">
        <v>159</v>
      </c>
      <c r="E129" s="181" t="s">
        <v>159</v>
      </c>
      <c r="F129" s="226" t="s">
        <v>159</v>
      </c>
      <c r="G129" s="202"/>
      <c r="H129" s="128">
        <v>3</v>
      </c>
      <c r="I129" s="128">
        <v>3</v>
      </c>
      <c r="J129" s="128">
        <v>3</v>
      </c>
      <c r="K129" s="128">
        <v>0</v>
      </c>
      <c r="L129" s="111"/>
      <c r="M129" s="101"/>
      <c r="N129" s="101"/>
    </row>
    <row r="130" spans="1:14" x14ac:dyDescent="0.2">
      <c r="A130" s="202" t="s">
        <v>55</v>
      </c>
      <c r="B130" s="202" t="s">
        <v>69</v>
      </c>
      <c r="C130" s="227" t="s">
        <v>159</v>
      </c>
      <c r="D130" s="227" t="s">
        <v>159</v>
      </c>
      <c r="E130" s="181" t="s">
        <v>159</v>
      </c>
      <c r="F130" s="226" t="s">
        <v>159</v>
      </c>
      <c r="G130" s="202"/>
      <c r="H130" s="128">
        <v>1</v>
      </c>
      <c r="I130" s="128">
        <v>1</v>
      </c>
      <c r="J130" s="128">
        <v>1</v>
      </c>
      <c r="K130" s="128">
        <v>0</v>
      </c>
      <c r="L130" s="111"/>
      <c r="M130" s="101"/>
      <c r="N130" s="101"/>
    </row>
    <row r="131" spans="1:14" x14ac:dyDescent="0.2">
      <c r="A131" s="202" t="s">
        <v>78</v>
      </c>
      <c r="B131" s="202" t="s">
        <v>69</v>
      </c>
      <c r="C131" s="227" t="s">
        <v>159</v>
      </c>
      <c r="D131" s="227" t="s">
        <v>159</v>
      </c>
      <c r="E131" s="181" t="s">
        <v>159</v>
      </c>
      <c r="F131" s="226" t="s">
        <v>159</v>
      </c>
      <c r="G131" s="202"/>
      <c r="H131" s="128">
        <v>3</v>
      </c>
      <c r="I131" s="128">
        <v>3</v>
      </c>
      <c r="J131" s="128">
        <v>3</v>
      </c>
      <c r="K131" s="128">
        <v>0</v>
      </c>
      <c r="L131" s="111"/>
      <c r="M131" s="101"/>
      <c r="N131" s="101"/>
    </row>
    <row r="132" spans="1:14" x14ac:dyDescent="0.2">
      <c r="A132" s="202" t="s">
        <v>56</v>
      </c>
      <c r="B132" s="202" t="s">
        <v>69</v>
      </c>
      <c r="C132" s="227" t="s">
        <v>159</v>
      </c>
      <c r="D132" s="227" t="s">
        <v>159</v>
      </c>
      <c r="E132" s="181" t="s">
        <v>159</v>
      </c>
      <c r="F132" s="226" t="s">
        <v>159</v>
      </c>
      <c r="G132" s="202"/>
      <c r="H132" s="128">
        <v>3</v>
      </c>
      <c r="I132" s="128">
        <v>3</v>
      </c>
      <c r="J132" s="128">
        <v>3</v>
      </c>
      <c r="K132" s="128">
        <v>0</v>
      </c>
      <c r="L132" s="111"/>
      <c r="M132" s="101"/>
      <c r="N132" s="101"/>
    </row>
    <row r="133" spans="1:14" x14ac:dyDescent="0.2">
      <c r="A133" s="202" t="s">
        <v>79</v>
      </c>
      <c r="B133" s="202" t="s">
        <v>69</v>
      </c>
      <c r="C133" s="227">
        <v>0.82262996941896027</v>
      </c>
      <c r="D133" s="227" t="s">
        <v>159</v>
      </c>
      <c r="E133" s="181" t="s">
        <v>159</v>
      </c>
      <c r="F133" s="226" t="s">
        <v>159</v>
      </c>
      <c r="G133" s="202"/>
      <c r="H133" s="128">
        <v>4</v>
      </c>
      <c r="I133" s="128">
        <v>3</v>
      </c>
      <c r="J133" s="128">
        <v>1</v>
      </c>
      <c r="K133" s="128">
        <v>0</v>
      </c>
      <c r="L133" s="111"/>
      <c r="M133" s="101"/>
      <c r="N133" s="101"/>
    </row>
    <row r="134" spans="1:14" x14ac:dyDescent="0.2">
      <c r="A134" s="202" t="s">
        <v>14</v>
      </c>
      <c r="B134" s="202" t="s">
        <v>69</v>
      </c>
      <c r="C134" s="227">
        <v>0.56958393113342898</v>
      </c>
      <c r="D134" s="227">
        <v>0.57517241379310347</v>
      </c>
      <c r="E134" s="181">
        <v>0.5954738330975955</v>
      </c>
      <c r="F134" s="226" t="s">
        <v>159</v>
      </c>
      <c r="G134" s="202"/>
      <c r="H134" s="128">
        <v>4</v>
      </c>
      <c r="I134" s="128">
        <v>4</v>
      </c>
      <c r="J134" s="128">
        <v>4</v>
      </c>
      <c r="K134" s="128">
        <v>0</v>
      </c>
      <c r="L134" s="111"/>
      <c r="M134" s="101"/>
      <c r="N134" s="101"/>
    </row>
    <row r="135" spans="1:14" x14ac:dyDescent="0.2">
      <c r="A135" s="202" t="s">
        <v>80</v>
      </c>
      <c r="B135" s="202" t="s">
        <v>69</v>
      </c>
      <c r="C135" s="227" t="s">
        <v>159</v>
      </c>
      <c r="D135" s="227" t="s">
        <v>159</v>
      </c>
      <c r="E135" s="181" t="s">
        <v>159</v>
      </c>
      <c r="F135" s="226" t="s">
        <v>159</v>
      </c>
      <c r="G135" s="202"/>
      <c r="H135" s="128">
        <v>1</v>
      </c>
      <c r="I135" s="128">
        <v>1</v>
      </c>
      <c r="J135" s="128">
        <v>1</v>
      </c>
      <c r="K135" s="128">
        <v>0</v>
      </c>
      <c r="L135" s="111"/>
      <c r="M135" s="101"/>
      <c r="N135" s="101"/>
    </row>
    <row r="136" spans="1:14" x14ac:dyDescent="0.2">
      <c r="A136" s="202" t="s">
        <v>38</v>
      </c>
      <c r="B136" s="202" t="s">
        <v>69</v>
      </c>
      <c r="C136" s="227">
        <v>0.72736030828516374</v>
      </c>
      <c r="D136" s="227">
        <v>0.72795341098169719</v>
      </c>
      <c r="E136" s="181" t="s">
        <v>159</v>
      </c>
      <c r="F136" s="226" t="s">
        <v>159</v>
      </c>
      <c r="G136" s="202"/>
      <c r="H136" s="128">
        <v>4</v>
      </c>
      <c r="I136" s="128">
        <v>4</v>
      </c>
      <c r="J136" s="128">
        <v>3</v>
      </c>
      <c r="K136" s="128">
        <v>0</v>
      </c>
      <c r="L136" s="111"/>
      <c r="M136" s="101"/>
      <c r="N136" s="101"/>
    </row>
    <row r="137" spans="1:14" x14ac:dyDescent="0.2">
      <c r="A137" s="202" t="s">
        <v>24</v>
      </c>
      <c r="B137" s="202" t="s">
        <v>69</v>
      </c>
      <c r="C137" s="227" t="s">
        <v>159</v>
      </c>
      <c r="D137" s="227" t="s">
        <v>159</v>
      </c>
      <c r="E137" s="181" t="s">
        <v>159</v>
      </c>
      <c r="F137" s="226" t="s">
        <v>159</v>
      </c>
      <c r="G137" s="202"/>
      <c r="H137" s="128">
        <v>3</v>
      </c>
      <c r="I137" s="128">
        <v>3</v>
      </c>
      <c r="J137" s="128">
        <v>3</v>
      </c>
      <c r="K137" s="128">
        <v>0</v>
      </c>
      <c r="L137" s="111"/>
      <c r="M137" s="101"/>
      <c r="N137" s="101"/>
    </row>
    <row r="138" spans="1:14" x14ac:dyDescent="0.2">
      <c r="A138" s="202" t="s">
        <v>81</v>
      </c>
      <c r="B138" s="202" t="s">
        <v>69</v>
      </c>
      <c r="C138" s="227" t="s">
        <v>159</v>
      </c>
      <c r="D138" s="227" t="s">
        <v>159</v>
      </c>
      <c r="E138" s="181" t="s">
        <v>159</v>
      </c>
      <c r="F138" s="226" t="s">
        <v>159</v>
      </c>
      <c r="G138" s="202"/>
      <c r="H138" s="128">
        <v>3</v>
      </c>
      <c r="I138" s="128">
        <v>3</v>
      </c>
      <c r="J138" s="128">
        <v>3</v>
      </c>
      <c r="K138" s="128">
        <v>0</v>
      </c>
      <c r="L138" s="111"/>
      <c r="M138" s="101"/>
      <c r="N138" s="101"/>
    </row>
    <row r="139" spans="1:14" x14ac:dyDescent="0.2">
      <c r="A139" s="202" t="s">
        <v>148</v>
      </c>
      <c r="B139" s="202" t="s">
        <v>113</v>
      </c>
      <c r="C139" s="227">
        <v>0.49046321525885561</v>
      </c>
      <c r="D139" s="227">
        <v>0.51201923076923073</v>
      </c>
      <c r="E139" s="181">
        <v>0.55432372505543237</v>
      </c>
      <c r="F139" s="226" t="s">
        <v>159</v>
      </c>
      <c r="G139" s="202"/>
      <c r="H139" s="128">
        <v>4</v>
      </c>
      <c r="I139" s="128">
        <v>4</v>
      </c>
      <c r="J139" s="128">
        <v>4</v>
      </c>
      <c r="K139" s="128">
        <v>0</v>
      </c>
      <c r="L139" s="111"/>
      <c r="M139" s="101"/>
      <c r="N139" s="101"/>
    </row>
    <row r="140" spans="1:14" x14ac:dyDescent="0.2">
      <c r="A140" s="202" t="s">
        <v>142</v>
      </c>
      <c r="B140" s="202" t="s">
        <v>113</v>
      </c>
      <c r="C140" s="227">
        <v>0.70645554202192451</v>
      </c>
      <c r="D140" s="227">
        <v>0.71283354510800512</v>
      </c>
      <c r="E140" s="181">
        <v>0.7289377289377289</v>
      </c>
      <c r="F140" s="226" t="s">
        <v>159</v>
      </c>
      <c r="G140" s="202"/>
      <c r="H140" s="128">
        <v>4</v>
      </c>
      <c r="I140" s="128">
        <v>4</v>
      </c>
      <c r="J140" s="128">
        <v>4</v>
      </c>
      <c r="K140" s="128">
        <v>0</v>
      </c>
      <c r="L140" s="111"/>
      <c r="M140" s="101"/>
      <c r="N140" s="101"/>
    </row>
    <row r="141" spans="1:14" x14ac:dyDescent="0.2">
      <c r="A141" s="202" t="s">
        <v>23</v>
      </c>
      <c r="B141" s="202" t="s">
        <v>113</v>
      </c>
      <c r="C141" s="227" t="s">
        <v>159</v>
      </c>
      <c r="D141" s="227" t="s">
        <v>159</v>
      </c>
      <c r="E141" s="181" t="s">
        <v>159</v>
      </c>
      <c r="F141" s="226" t="s">
        <v>159</v>
      </c>
      <c r="G141" s="202"/>
      <c r="H141" s="128">
        <v>3</v>
      </c>
      <c r="I141" s="128">
        <v>3</v>
      </c>
      <c r="J141" s="128">
        <v>3</v>
      </c>
      <c r="K141" s="128">
        <v>0</v>
      </c>
      <c r="L141" s="111"/>
      <c r="M141" s="101"/>
      <c r="N141" s="101"/>
    </row>
    <row r="142" spans="1:14" x14ac:dyDescent="0.2">
      <c r="A142" s="202" t="s">
        <v>4</v>
      </c>
      <c r="B142" s="202" t="s">
        <v>113</v>
      </c>
      <c r="C142" s="227" t="s">
        <v>159</v>
      </c>
      <c r="D142" s="227" t="s">
        <v>159</v>
      </c>
      <c r="E142" s="181" t="s">
        <v>159</v>
      </c>
      <c r="F142" s="226" t="s">
        <v>159</v>
      </c>
      <c r="G142" s="202"/>
      <c r="H142" s="128">
        <v>3</v>
      </c>
      <c r="I142" s="128">
        <v>3</v>
      </c>
      <c r="J142" s="128">
        <v>2</v>
      </c>
      <c r="K142" s="128">
        <v>0</v>
      </c>
      <c r="L142" s="111"/>
      <c r="M142" s="101"/>
      <c r="N142" s="101"/>
    </row>
    <row r="143" spans="1:14" x14ac:dyDescent="0.2">
      <c r="A143" s="202" t="s">
        <v>2</v>
      </c>
      <c r="B143" s="202" t="s">
        <v>113</v>
      </c>
      <c r="C143" s="227" t="s">
        <v>159</v>
      </c>
      <c r="D143" s="227" t="s">
        <v>159</v>
      </c>
      <c r="E143" s="181" t="s">
        <v>159</v>
      </c>
      <c r="F143" s="226" t="s">
        <v>159</v>
      </c>
      <c r="G143" s="202"/>
      <c r="H143" s="128">
        <v>3</v>
      </c>
      <c r="I143" s="128">
        <v>3</v>
      </c>
      <c r="J143" s="128">
        <v>3</v>
      </c>
      <c r="K143" s="128">
        <v>0</v>
      </c>
      <c r="L143" s="111"/>
      <c r="M143" s="101"/>
      <c r="N143" s="101"/>
    </row>
    <row r="144" spans="1:14" x14ac:dyDescent="0.2">
      <c r="A144" s="202" t="s">
        <v>114</v>
      </c>
      <c r="B144" s="202" t="s">
        <v>113</v>
      </c>
      <c r="C144" s="227" t="s">
        <v>159</v>
      </c>
      <c r="D144" s="227" t="s">
        <v>159</v>
      </c>
      <c r="E144" s="181" t="s">
        <v>159</v>
      </c>
      <c r="F144" s="226" t="s">
        <v>159</v>
      </c>
      <c r="G144" s="202"/>
      <c r="H144" s="128">
        <v>3</v>
      </c>
      <c r="I144" s="128">
        <v>3</v>
      </c>
      <c r="J144" s="128">
        <v>0</v>
      </c>
      <c r="K144" s="128">
        <v>0</v>
      </c>
      <c r="L144" s="111"/>
      <c r="M144" s="101"/>
      <c r="N144" s="101"/>
    </row>
    <row r="145" spans="1:14" x14ac:dyDescent="0.2">
      <c r="A145" s="202" t="s">
        <v>16</v>
      </c>
      <c r="B145" s="202" t="s">
        <v>113</v>
      </c>
      <c r="C145" s="227" t="s">
        <v>159</v>
      </c>
      <c r="D145" s="227" t="s">
        <v>159</v>
      </c>
      <c r="E145" s="181" t="s">
        <v>159</v>
      </c>
      <c r="F145" s="226" t="s">
        <v>159</v>
      </c>
      <c r="G145" s="202"/>
      <c r="H145" s="128">
        <v>1</v>
      </c>
      <c r="I145" s="128">
        <v>1</v>
      </c>
      <c r="J145" s="128">
        <v>3</v>
      </c>
      <c r="K145" s="128">
        <v>0</v>
      </c>
      <c r="L145" s="111"/>
      <c r="M145" s="101"/>
      <c r="N145" s="101"/>
    </row>
    <row r="146" spans="1:14" x14ac:dyDescent="0.2">
      <c r="A146" s="202" t="s">
        <v>37</v>
      </c>
      <c r="B146" s="202" t="s">
        <v>113</v>
      </c>
      <c r="C146" s="227" t="s">
        <v>159</v>
      </c>
      <c r="D146" s="227" t="s">
        <v>159</v>
      </c>
      <c r="E146" s="181" t="s">
        <v>159</v>
      </c>
      <c r="F146" s="226" t="s">
        <v>159</v>
      </c>
      <c r="G146" s="202"/>
      <c r="H146" s="128">
        <v>3</v>
      </c>
      <c r="I146" s="128">
        <v>3</v>
      </c>
      <c r="J146" s="128">
        <v>3</v>
      </c>
      <c r="K146" s="128">
        <v>0</v>
      </c>
      <c r="L146" s="111"/>
      <c r="M146" s="101"/>
      <c r="N146" s="101"/>
    </row>
    <row r="147" spans="1:14" x14ac:dyDescent="0.2">
      <c r="A147" s="202" t="s">
        <v>115</v>
      </c>
      <c r="B147" s="202" t="s">
        <v>113</v>
      </c>
      <c r="C147" s="227">
        <v>0.60733262486716255</v>
      </c>
      <c r="D147" s="227">
        <v>0.63924963924963929</v>
      </c>
      <c r="E147" s="181" t="s">
        <v>159</v>
      </c>
      <c r="F147" s="226" t="s">
        <v>159</v>
      </c>
      <c r="G147" s="202"/>
      <c r="H147" s="128">
        <v>4</v>
      </c>
      <c r="I147" s="128">
        <v>4</v>
      </c>
      <c r="J147" s="128">
        <v>1</v>
      </c>
      <c r="K147" s="128">
        <v>0</v>
      </c>
      <c r="L147" s="111"/>
      <c r="M147" s="101"/>
      <c r="N147" s="101"/>
    </row>
    <row r="148" spans="1:14" x14ac:dyDescent="0.2">
      <c r="A148" s="202" t="s">
        <v>20</v>
      </c>
      <c r="B148" s="202" t="s">
        <v>113</v>
      </c>
      <c r="C148" s="227" t="s">
        <v>159</v>
      </c>
      <c r="D148" s="227" t="s">
        <v>159</v>
      </c>
      <c r="E148" s="181" t="s">
        <v>159</v>
      </c>
      <c r="F148" s="226" t="s">
        <v>159</v>
      </c>
      <c r="G148" s="202"/>
      <c r="H148" s="128">
        <v>3</v>
      </c>
      <c r="I148" s="128">
        <v>3</v>
      </c>
      <c r="J148" s="128">
        <v>3</v>
      </c>
      <c r="K148" s="128">
        <v>0</v>
      </c>
      <c r="L148" s="111"/>
      <c r="M148" s="101"/>
      <c r="N148" s="101"/>
    </row>
    <row r="149" spans="1:14" x14ac:dyDescent="0.2">
      <c r="A149" s="202" t="s">
        <v>150</v>
      </c>
      <c r="B149" s="202" t="s">
        <v>113</v>
      </c>
      <c r="C149" s="227" t="s">
        <v>159</v>
      </c>
      <c r="D149" s="227">
        <v>0.60382916053019142</v>
      </c>
      <c r="E149" s="181" t="s">
        <v>159</v>
      </c>
      <c r="F149" s="226" t="s">
        <v>159</v>
      </c>
      <c r="G149" s="202"/>
      <c r="H149" s="128">
        <v>3</v>
      </c>
      <c r="I149" s="128">
        <v>4</v>
      </c>
      <c r="J149" s="128">
        <v>2</v>
      </c>
      <c r="K149" s="128">
        <v>0</v>
      </c>
      <c r="L149" s="111"/>
      <c r="M149" s="101"/>
      <c r="N149" s="101"/>
    </row>
    <row r="150" spans="1:14" x14ac:dyDescent="0.2">
      <c r="A150" s="202" t="s">
        <v>151</v>
      </c>
      <c r="B150" s="202" t="s">
        <v>113</v>
      </c>
      <c r="C150" s="227" t="s">
        <v>159</v>
      </c>
      <c r="D150" s="227">
        <v>0.60792349726775952</v>
      </c>
      <c r="E150" s="181" t="s">
        <v>159</v>
      </c>
      <c r="F150" s="226" t="s">
        <v>159</v>
      </c>
      <c r="G150" s="202"/>
      <c r="H150" s="128">
        <v>3</v>
      </c>
      <c r="I150" s="128">
        <v>4</v>
      </c>
      <c r="J150" s="128">
        <v>2</v>
      </c>
      <c r="K150" s="128">
        <v>0</v>
      </c>
      <c r="L150" s="111"/>
      <c r="M150" s="101"/>
      <c r="N150" s="101"/>
    </row>
    <row r="151" spans="1:14" x14ac:dyDescent="0.2">
      <c r="A151" s="202" t="s">
        <v>147</v>
      </c>
      <c r="B151" s="202" t="s">
        <v>113</v>
      </c>
      <c r="C151" s="227" t="s">
        <v>159</v>
      </c>
      <c r="D151" s="227" t="s">
        <v>159</v>
      </c>
      <c r="E151" s="181" t="s">
        <v>159</v>
      </c>
      <c r="F151" s="226" t="s">
        <v>159</v>
      </c>
      <c r="G151" s="202"/>
      <c r="H151" s="128">
        <v>3</v>
      </c>
      <c r="I151" s="128">
        <v>3</v>
      </c>
      <c r="J151" s="128">
        <v>3</v>
      </c>
      <c r="K151" s="128">
        <v>0</v>
      </c>
      <c r="L151" s="111"/>
      <c r="M151" s="101"/>
      <c r="N151" s="101"/>
    </row>
    <row r="152" spans="1:14" x14ac:dyDescent="0.2">
      <c r="A152" s="202" t="s">
        <v>6</v>
      </c>
      <c r="B152" s="202" t="s">
        <v>113</v>
      </c>
      <c r="C152" s="227" t="s">
        <v>159</v>
      </c>
      <c r="D152" s="227" t="s">
        <v>159</v>
      </c>
      <c r="E152" s="181" t="s">
        <v>159</v>
      </c>
      <c r="F152" s="226" t="s">
        <v>159</v>
      </c>
      <c r="G152" s="202"/>
      <c r="H152" s="128">
        <v>1</v>
      </c>
      <c r="I152" s="128">
        <v>3</v>
      </c>
      <c r="J152" s="128">
        <v>3</v>
      </c>
      <c r="K152" s="128">
        <v>0</v>
      </c>
      <c r="L152" s="111"/>
      <c r="M152" s="101"/>
      <c r="N152" s="101"/>
    </row>
    <row r="153" spans="1:14" x14ac:dyDescent="0.2">
      <c r="A153" s="202" t="s">
        <v>149</v>
      </c>
      <c r="B153" s="202" t="s">
        <v>113</v>
      </c>
      <c r="C153" s="227">
        <v>0.53995157384987891</v>
      </c>
      <c r="D153" s="227" t="s">
        <v>159</v>
      </c>
      <c r="E153" s="181">
        <v>0.55600000000000005</v>
      </c>
      <c r="F153" s="226" t="s">
        <v>159</v>
      </c>
      <c r="G153" s="202"/>
      <c r="H153" s="128">
        <v>4</v>
      </c>
      <c r="I153" s="128">
        <v>3</v>
      </c>
      <c r="J153" s="128">
        <v>4</v>
      </c>
      <c r="K153" s="128">
        <v>0</v>
      </c>
      <c r="L153" s="111"/>
      <c r="M153" s="101"/>
      <c r="N153" s="101"/>
    </row>
    <row r="154" spans="1:14" x14ac:dyDescent="0.2">
      <c r="A154" s="202" t="s">
        <v>9</v>
      </c>
      <c r="B154" s="202" t="s">
        <v>113</v>
      </c>
      <c r="C154" s="227" t="s">
        <v>159</v>
      </c>
      <c r="D154" s="227" t="s">
        <v>159</v>
      </c>
      <c r="E154" s="181" t="s">
        <v>159</v>
      </c>
      <c r="F154" s="226" t="s">
        <v>159</v>
      </c>
      <c r="G154" s="202"/>
      <c r="H154" s="128">
        <v>1</v>
      </c>
      <c r="I154" s="128">
        <v>3</v>
      </c>
      <c r="J154" s="128">
        <v>3</v>
      </c>
      <c r="K154" s="128">
        <v>0</v>
      </c>
      <c r="L154" s="111"/>
      <c r="M154" s="101"/>
      <c r="N154" s="101"/>
    </row>
    <row r="155" spans="1:14" x14ac:dyDescent="0.2">
      <c r="A155" s="202" t="s">
        <v>152</v>
      </c>
      <c r="B155" s="202" t="s">
        <v>113</v>
      </c>
      <c r="C155" s="227" t="s">
        <v>159</v>
      </c>
      <c r="D155" s="227">
        <v>0.62340425531914889</v>
      </c>
      <c r="E155" s="181">
        <v>0.63034188034188032</v>
      </c>
      <c r="F155" s="226" t="s">
        <v>159</v>
      </c>
      <c r="G155" s="202"/>
      <c r="H155" s="128">
        <v>3</v>
      </c>
      <c r="I155" s="128">
        <v>4</v>
      </c>
      <c r="J155" s="128">
        <v>4</v>
      </c>
      <c r="K155" s="128">
        <v>0</v>
      </c>
      <c r="L155" s="111"/>
      <c r="M155" s="101"/>
      <c r="N155" s="101"/>
    </row>
    <row r="156" spans="1:14" x14ac:dyDescent="0.2">
      <c r="A156" s="202" t="s">
        <v>153</v>
      </c>
      <c r="B156" s="202" t="s">
        <v>113</v>
      </c>
      <c r="C156" s="227" t="s">
        <v>159</v>
      </c>
      <c r="D156" s="227">
        <v>0.60784313725490191</v>
      </c>
      <c r="E156" s="181" t="s">
        <v>159</v>
      </c>
      <c r="F156" s="226" t="s">
        <v>159</v>
      </c>
      <c r="G156" s="202"/>
      <c r="H156" s="128">
        <v>3</v>
      </c>
      <c r="I156" s="128">
        <v>4</v>
      </c>
      <c r="J156" s="128">
        <v>2</v>
      </c>
      <c r="K156" s="128">
        <v>0</v>
      </c>
      <c r="L156" s="111"/>
      <c r="M156" s="101"/>
      <c r="N156" s="101"/>
    </row>
    <row r="157" spans="1:14" x14ac:dyDescent="0.2">
      <c r="A157" s="202" t="s">
        <v>133</v>
      </c>
      <c r="B157" s="202" t="s">
        <v>117</v>
      </c>
      <c r="C157" s="227" t="s">
        <v>159</v>
      </c>
      <c r="D157" s="227" t="s">
        <v>159</v>
      </c>
      <c r="E157" s="181" t="s">
        <v>159</v>
      </c>
      <c r="F157" s="226" t="s">
        <v>159</v>
      </c>
      <c r="G157" s="202"/>
      <c r="H157" s="128">
        <v>3</v>
      </c>
      <c r="I157" s="128">
        <v>3</v>
      </c>
      <c r="J157" s="128">
        <v>3</v>
      </c>
      <c r="K157" s="128">
        <v>0</v>
      </c>
      <c r="L157" s="111"/>
      <c r="M157" s="101"/>
      <c r="N157" s="101"/>
    </row>
    <row r="158" spans="1:14" x14ac:dyDescent="0.2">
      <c r="A158" s="202" t="s">
        <v>45</v>
      </c>
      <c r="B158" s="202" t="s">
        <v>117</v>
      </c>
      <c r="C158" s="227">
        <v>0.55905511811023623</v>
      </c>
      <c r="D158" s="227">
        <v>0.55098389982110907</v>
      </c>
      <c r="E158" s="181">
        <v>0.55215827338129497</v>
      </c>
      <c r="F158" s="226" t="s">
        <v>159</v>
      </c>
      <c r="G158" s="202"/>
      <c r="H158" s="128">
        <v>4</v>
      </c>
      <c r="I158" s="128">
        <v>4</v>
      </c>
      <c r="J158" s="128">
        <v>4</v>
      </c>
      <c r="K158" s="128">
        <v>0</v>
      </c>
      <c r="L158" s="111"/>
      <c r="M158" s="101"/>
      <c r="N158" s="101"/>
    </row>
    <row r="159" spans="1:14" x14ac:dyDescent="0.2">
      <c r="A159" s="202" t="s">
        <v>134</v>
      </c>
      <c r="B159" s="202" t="s">
        <v>117</v>
      </c>
      <c r="C159" s="227" t="s">
        <v>159</v>
      </c>
      <c r="D159" s="227" t="s">
        <v>159</v>
      </c>
      <c r="E159" s="181" t="s">
        <v>159</v>
      </c>
      <c r="F159" s="226" t="s">
        <v>159</v>
      </c>
      <c r="G159" s="202"/>
      <c r="H159" s="128">
        <v>3</v>
      </c>
      <c r="I159" s="128">
        <v>3</v>
      </c>
      <c r="J159" s="128">
        <v>3</v>
      </c>
      <c r="K159" s="128">
        <v>0</v>
      </c>
      <c r="L159" s="111"/>
      <c r="M159" s="101"/>
      <c r="N159" s="101"/>
    </row>
    <row r="160" spans="1:14" x14ac:dyDescent="0.2">
      <c r="A160" s="202" t="s">
        <v>116</v>
      </c>
      <c r="B160" s="202" t="s">
        <v>117</v>
      </c>
      <c r="C160" s="227" t="s">
        <v>159</v>
      </c>
      <c r="D160" s="227" t="s">
        <v>159</v>
      </c>
      <c r="E160" s="181" t="s">
        <v>159</v>
      </c>
      <c r="F160" s="226" t="s">
        <v>159</v>
      </c>
      <c r="G160" s="202"/>
      <c r="H160" s="128">
        <v>1</v>
      </c>
      <c r="I160" s="128">
        <v>3</v>
      </c>
      <c r="J160" s="128">
        <v>3</v>
      </c>
      <c r="K160" s="128">
        <v>0</v>
      </c>
      <c r="L160" s="111"/>
      <c r="M160" s="101"/>
      <c r="N160" s="101"/>
    </row>
    <row r="161" spans="1:14" x14ac:dyDescent="0.2">
      <c r="A161" s="202" t="s">
        <v>118</v>
      </c>
      <c r="B161" s="202" t="s">
        <v>117</v>
      </c>
      <c r="C161" s="227" t="s">
        <v>159</v>
      </c>
      <c r="D161" s="227" t="s">
        <v>159</v>
      </c>
      <c r="E161" s="181">
        <v>0.54412591343451377</v>
      </c>
      <c r="F161" s="226" t="s">
        <v>159</v>
      </c>
      <c r="G161" s="202"/>
      <c r="H161" s="128">
        <v>3</v>
      </c>
      <c r="I161" s="128">
        <v>3</v>
      </c>
      <c r="J161" s="128">
        <v>4</v>
      </c>
      <c r="K161" s="128">
        <v>0</v>
      </c>
      <c r="L161" s="111"/>
      <c r="M161" s="101"/>
      <c r="N161" s="101"/>
    </row>
    <row r="162" spans="1:14" x14ac:dyDescent="0.2">
      <c r="A162" s="202" t="s">
        <v>50</v>
      </c>
      <c r="B162" s="202" t="s">
        <v>117</v>
      </c>
      <c r="C162" s="227">
        <v>0.4943109987357775</v>
      </c>
      <c r="D162" s="227" t="s">
        <v>159</v>
      </c>
      <c r="E162" s="181" t="s">
        <v>159</v>
      </c>
      <c r="F162" s="226" t="s">
        <v>159</v>
      </c>
      <c r="G162" s="202"/>
      <c r="H162" s="128">
        <v>4</v>
      </c>
      <c r="I162" s="128">
        <v>3</v>
      </c>
      <c r="J162" s="128">
        <v>3</v>
      </c>
      <c r="K162" s="128">
        <v>0</v>
      </c>
      <c r="L162" s="111"/>
      <c r="M162" s="101"/>
      <c r="N162" s="101"/>
    </row>
    <row r="163" spans="1:14" x14ac:dyDescent="0.2">
      <c r="A163" s="202" t="s">
        <v>119</v>
      </c>
      <c r="B163" s="202" t="s">
        <v>117</v>
      </c>
      <c r="C163" s="227" t="s">
        <v>159</v>
      </c>
      <c r="D163" s="227" t="s">
        <v>159</v>
      </c>
      <c r="E163" s="181">
        <v>0.50792028615227391</v>
      </c>
      <c r="F163" s="226" t="s">
        <v>159</v>
      </c>
      <c r="G163" s="202"/>
      <c r="H163" s="128">
        <v>3</v>
      </c>
      <c r="I163" s="128">
        <v>3</v>
      </c>
      <c r="J163" s="128">
        <v>4</v>
      </c>
      <c r="K163" s="128">
        <v>0</v>
      </c>
      <c r="L163" s="111"/>
      <c r="M163" s="101"/>
      <c r="N163" s="101"/>
    </row>
    <row r="164" spans="1:14" x14ac:dyDescent="0.2">
      <c r="A164" s="202" t="s">
        <v>139</v>
      </c>
      <c r="B164" s="202" t="s">
        <v>117</v>
      </c>
      <c r="C164" s="227" t="s">
        <v>159</v>
      </c>
      <c r="D164" s="227" t="s">
        <v>159</v>
      </c>
      <c r="E164" s="181" t="s">
        <v>159</v>
      </c>
      <c r="F164" s="226" t="s">
        <v>159</v>
      </c>
      <c r="G164" s="202"/>
      <c r="H164" s="128">
        <v>1</v>
      </c>
      <c r="I164" s="128">
        <v>2</v>
      </c>
      <c r="J164" s="128">
        <v>2</v>
      </c>
      <c r="K164" s="128">
        <v>0</v>
      </c>
      <c r="L164" s="111"/>
      <c r="M164" s="101"/>
      <c r="N164" s="101"/>
    </row>
    <row r="165" spans="1:14" x14ac:dyDescent="0.2">
      <c r="A165" s="202" t="s">
        <v>135</v>
      </c>
      <c r="B165" s="202" t="s">
        <v>117</v>
      </c>
      <c r="C165" s="227" t="s">
        <v>159</v>
      </c>
      <c r="D165" s="227" t="s">
        <v>159</v>
      </c>
      <c r="E165" s="181">
        <v>0.49682539682539684</v>
      </c>
      <c r="F165" s="226" t="s">
        <v>159</v>
      </c>
      <c r="G165" s="202"/>
      <c r="H165" s="128">
        <v>1</v>
      </c>
      <c r="I165" s="128">
        <v>2</v>
      </c>
      <c r="J165" s="128">
        <v>4</v>
      </c>
      <c r="K165" s="128">
        <v>0</v>
      </c>
      <c r="L165" s="111"/>
      <c r="M165" s="101"/>
      <c r="N165" s="101"/>
    </row>
    <row r="166" spans="1:14" x14ac:dyDescent="0.2">
      <c r="A166" s="202" t="s">
        <v>41</v>
      </c>
      <c r="B166" s="202" t="s">
        <v>117</v>
      </c>
      <c r="C166" s="227" t="s">
        <v>159</v>
      </c>
      <c r="D166" s="227">
        <v>0.42256902761104442</v>
      </c>
      <c r="E166" s="181">
        <v>0.33748443337484435</v>
      </c>
      <c r="F166" s="226" t="s">
        <v>159</v>
      </c>
      <c r="G166" s="202"/>
      <c r="H166" s="128">
        <v>1</v>
      </c>
      <c r="I166" s="128">
        <v>4</v>
      </c>
      <c r="J166" s="128">
        <v>4</v>
      </c>
      <c r="K166" s="128">
        <v>0</v>
      </c>
      <c r="L166" s="111"/>
      <c r="M166" s="101"/>
      <c r="N166" s="101"/>
    </row>
    <row r="167" spans="1:14" x14ac:dyDescent="0.2">
      <c r="A167" s="202" t="s">
        <v>140</v>
      </c>
      <c r="B167" s="202" t="s">
        <v>117</v>
      </c>
      <c r="C167" s="227">
        <v>0.51200000000000001</v>
      </c>
      <c r="D167" s="227">
        <v>0.48031496062992124</v>
      </c>
      <c r="E167" s="181">
        <v>0.44285714285714284</v>
      </c>
      <c r="F167" s="226" t="s">
        <v>159</v>
      </c>
      <c r="G167" s="202"/>
      <c r="H167" s="128">
        <v>4</v>
      </c>
      <c r="I167" s="128">
        <v>4</v>
      </c>
      <c r="J167" s="128">
        <v>4</v>
      </c>
      <c r="K167" s="128">
        <v>0</v>
      </c>
      <c r="L167" s="111"/>
      <c r="M167" s="101"/>
      <c r="N167" s="101"/>
    </row>
    <row r="168" spans="1:14" x14ac:dyDescent="0.2">
      <c r="A168" s="202" t="s">
        <v>39</v>
      </c>
      <c r="B168" s="202" t="s">
        <v>117</v>
      </c>
      <c r="C168" s="227">
        <v>0.49712643678160917</v>
      </c>
      <c r="D168" s="227">
        <v>0.42897727272727271</v>
      </c>
      <c r="E168" s="181">
        <v>0.47749648382559773</v>
      </c>
      <c r="F168" s="226" t="s">
        <v>159</v>
      </c>
      <c r="G168" s="202"/>
      <c r="H168" s="128">
        <v>4</v>
      </c>
      <c r="I168" s="128">
        <v>4</v>
      </c>
      <c r="J168" s="128">
        <v>4</v>
      </c>
      <c r="K168" s="128">
        <v>0</v>
      </c>
      <c r="L168" s="111"/>
      <c r="M168" s="101"/>
      <c r="N168" s="101"/>
    </row>
    <row r="169" spans="1:14" x14ac:dyDescent="0.2">
      <c r="A169" s="202" t="s">
        <v>136</v>
      </c>
      <c r="B169" s="202" t="s">
        <v>117</v>
      </c>
      <c r="C169" s="227">
        <v>0.48586810228802152</v>
      </c>
      <c r="D169" s="227" t="s">
        <v>159</v>
      </c>
      <c r="E169" s="181" t="s">
        <v>159</v>
      </c>
      <c r="F169" s="226" t="s">
        <v>159</v>
      </c>
      <c r="G169" s="202"/>
      <c r="H169" s="128">
        <v>4</v>
      </c>
      <c r="I169" s="128">
        <v>3</v>
      </c>
      <c r="J169" s="128">
        <v>3</v>
      </c>
      <c r="K169" s="128">
        <v>0</v>
      </c>
      <c r="L169" s="111"/>
      <c r="M169" s="101"/>
      <c r="N169" s="101"/>
    </row>
    <row r="170" spans="1:14" x14ac:dyDescent="0.2">
      <c r="A170" s="202" t="s">
        <v>154</v>
      </c>
      <c r="B170" s="202" t="s">
        <v>117</v>
      </c>
      <c r="C170" s="227">
        <v>0.50700280112044815</v>
      </c>
      <c r="D170" s="227">
        <v>0.443342776203966</v>
      </c>
      <c r="E170" s="181" t="s">
        <v>159</v>
      </c>
      <c r="F170" s="226" t="s">
        <v>159</v>
      </c>
      <c r="G170" s="202"/>
      <c r="H170" s="128">
        <v>4</v>
      </c>
      <c r="I170" s="128">
        <v>4</v>
      </c>
      <c r="J170" s="128">
        <v>3</v>
      </c>
      <c r="K170" s="128">
        <v>0</v>
      </c>
      <c r="L170" s="111"/>
      <c r="M170" s="101"/>
      <c r="N170" s="101"/>
    </row>
    <row r="171" spans="1:14" x14ac:dyDescent="0.2">
      <c r="A171" s="202" t="s">
        <v>1</v>
      </c>
      <c r="B171" s="202" t="s">
        <v>117</v>
      </c>
      <c r="C171" s="227">
        <v>0.41935483870967744</v>
      </c>
      <c r="D171" s="227">
        <v>0.39696969696969697</v>
      </c>
      <c r="E171" s="181" t="s">
        <v>159</v>
      </c>
      <c r="F171" s="226" t="s">
        <v>159</v>
      </c>
      <c r="G171" s="202"/>
      <c r="H171" s="128">
        <v>4</v>
      </c>
      <c r="I171" s="128">
        <v>4</v>
      </c>
      <c r="J171" s="128">
        <v>3</v>
      </c>
      <c r="K171" s="128">
        <v>0</v>
      </c>
      <c r="L171" s="111"/>
      <c r="M171" s="101"/>
      <c r="N171" s="101"/>
    </row>
    <row r="172" spans="1:14" x14ac:dyDescent="0.2">
      <c r="A172" s="202" t="s">
        <v>120</v>
      </c>
      <c r="B172" s="202" t="s">
        <v>117</v>
      </c>
      <c r="C172" s="227" t="s">
        <v>159</v>
      </c>
      <c r="D172" s="227" t="s">
        <v>159</v>
      </c>
      <c r="E172" s="181" t="s">
        <v>159</v>
      </c>
      <c r="F172" s="226" t="s">
        <v>159</v>
      </c>
      <c r="G172" s="202"/>
      <c r="H172" s="128">
        <v>3</v>
      </c>
      <c r="I172" s="128">
        <v>3</v>
      </c>
      <c r="J172" s="128">
        <v>3</v>
      </c>
      <c r="K172" s="128">
        <v>0</v>
      </c>
      <c r="L172" s="111"/>
      <c r="M172" s="101"/>
      <c r="N172" s="101"/>
    </row>
    <row r="173" spans="1:14" ht="27.75" customHeight="1" x14ac:dyDescent="0.2">
      <c r="A173" s="102"/>
      <c r="B173" s="102"/>
      <c r="C173" s="102"/>
      <c r="D173" s="194"/>
      <c r="E173" s="102"/>
      <c r="F173" s="102"/>
      <c r="G173" s="102"/>
      <c r="H173" s="112"/>
      <c r="I173" s="112"/>
      <c r="J173" s="112"/>
      <c r="K173" s="112"/>
      <c r="L173" s="111"/>
      <c r="M173" s="101"/>
      <c r="N173" s="101"/>
    </row>
    <row r="174" spans="1:14" s="209" customFormat="1" ht="17.25" customHeight="1" x14ac:dyDescent="0.25">
      <c r="A174" s="213"/>
      <c r="B174" s="213"/>
      <c r="C174" s="255" t="s">
        <v>403</v>
      </c>
      <c r="D174" s="256"/>
      <c r="E174" s="256"/>
      <c r="F174" s="256"/>
      <c r="G174" s="257"/>
      <c r="H174" s="240"/>
      <c r="I174" s="240"/>
      <c r="J174" s="240"/>
      <c r="K174" s="240"/>
      <c r="L174" s="241"/>
    </row>
    <row r="175" spans="1:14" s="209" customFormat="1" ht="17.25" customHeight="1" x14ac:dyDescent="0.25">
      <c r="A175" s="213"/>
      <c r="B175" s="213"/>
      <c r="C175" s="214" t="s">
        <v>380</v>
      </c>
      <c r="D175" s="215" t="s">
        <v>381</v>
      </c>
      <c r="E175" s="214" t="s">
        <v>382</v>
      </c>
      <c r="F175" s="214" t="s">
        <v>383</v>
      </c>
      <c r="G175" s="214" t="s">
        <v>388</v>
      </c>
      <c r="H175" s="242"/>
      <c r="I175" s="242"/>
      <c r="J175" s="242"/>
      <c r="K175" s="242"/>
      <c r="L175" s="241"/>
    </row>
    <row r="176" spans="1:14" ht="14.25" x14ac:dyDescent="0.2">
      <c r="A176" s="102"/>
      <c r="B176" s="212" t="s">
        <v>390</v>
      </c>
      <c r="C176" s="216">
        <v>0</v>
      </c>
      <c r="D176" s="216">
        <v>0</v>
      </c>
      <c r="E176" s="216">
        <v>4</v>
      </c>
      <c r="F176" s="216"/>
      <c r="G176" s="216"/>
      <c r="H176" s="243"/>
      <c r="I176" s="243"/>
      <c r="J176" s="243"/>
      <c r="K176" s="243"/>
      <c r="L176" s="111"/>
      <c r="M176" s="101"/>
      <c r="N176" s="101"/>
    </row>
    <row r="177" spans="1:14" ht="14.25" x14ac:dyDescent="0.2">
      <c r="A177" s="102"/>
      <c r="B177" s="211" t="s">
        <v>392</v>
      </c>
      <c r="C177" s="217">
        <v>20</v>
      </c>
      <c r="D177" s="217">
        <v>11</v>
      </c>
      <c r="E177" s="217">
        <v>9</v>
      </c>
      <c r="F177" s="217"/>
      <c r="G177" s="217"/>
      <c r="H177" s="244"/>
      <c r="I177" s="244"/>
      <c r="J177" s="244"/>
      <c r="K177" s="244"/>
      <c r="L177" s="111"/>
      <c r="M177" s="101"/>
      <c r="N177" s="101"/>
    </row>
    <row r="178" spans="1:14" ht="14.25" x14ac:dyDescent="0.2">
      <c r="A178" s="102"/>
      <c r="B178" s="205" t="s">
        <v>394</v>
      </c>
      <c r="C178" s="218">
        <v>1</v>
      </c>
      <c r="D178" s="219">
        <v>6</v>
      </c>
      <c r="E178" s="218">
        <v>7</v>
      </c>
      <c r="F178" s="218"/>
      <c r="G178" s="218"/>
      <c r="H178" s="245"/>
      <c r="I178" s="245"/>
      <c r="J178" s="245"/>
      <c r="K178" s="245"/>
      <c r="L178" s="111"/>
      <c r="M178" s="101"/>
      <c r="N178" s="101"/>
    </row>
    <row r="179" spans="1:14" ht="14.25" x14ac:dyDescent="0.2">
      <c r="A179" s="102"/>
      <c r="B179" s="201" t="s">
        <v>396</v>
      </c>
      <c r="C179" s="220">
        <v>65</v>
      </c>
      <c r="D179" s="220">
        <v>62</v>
      </c>
      <c r="E179" s="220">
        <v>63</v>
      </c>
      <c r="F179" s="220"/>
      <c r="G179" s="220"/>
      <c r="H179" s="246"/>
      <c r="I179" s="246"/>
      <c r="J179" s="246"/>
      <c r="K179" s="246"/>
      <c r="L179" s="111"/>
      <c r="M179" s="101"/>
      <c r="N179" s="101"/>
    </row>
    <row r="180" spans="1:14" ht="14.25" x14ac:dyDescent="0.2">
      <c r="A180" s="102"/>
      <c r="B180" s="210" t="s">
        <v>386</v>
      </c>
      <c r="C180" s="221">
        <v>65</v>
      </c>
      <c r="D180" s="221">
        <v>72</v>
      </c>
      <c r="E180" s="221">
        <v>68</v>
      </c>
      <c r="F180" s="221"/>
      <c r="G180" s="221"/>
      <c r="H180" s="247"/>
      <c r="I180" s="247"/>
      <c r="J180" s="247"/>
      <c r="K180" s="247"/>
      <c r="L180" s="111"/>
      <c r="M180" s="101"/>
      <c r="N180" s="101"/>
    </row>
    <row r="181" spans="1:14" ht="14.25" x14ac:dyDescent="0.2">
      <c r="A181" s="102"/>
      <c r="B181" s="202" t="s">
        <v>387</v>
      </c>
      <c r="C181" s="222">
        <v>151</v>
      </c>
      <c r="D181" s="223">
        <v>151</v>
      </c>
      <c r="E181" s="222">
        <v>151</v>
      </c>
      <c r="F181" s="222"/>
      <c r="G181" s="222"/>
      <c r="H181" s="248"/>
      <c r="I181" s="248"/>
      <c r="J181" s="248"/>
      <c r="K181" s="248"/>
      <c r="L181" s="111"/>
      <c r="M181" s="101"/>
      <c r="N181" s="101"/>
    </row>
    <row r="182" spans="1:14" ht="14.25" x14ac:dyDescent="0.2">
      <c r="A182" s="102"/>
      <c r="B182" s="102"/>
      <c r="C182" s="102"/>
      <c r="D182" s="194"/>
      <c r="E182" s="102"/>
      <c r="F182" s="102"/>
      <c r="G182" s="102"/>
      <c r="H182" s="112"/>
      <c r="I182" s="112"/>
      <c r="J182" s="112"/>
      <c r="K182" s="112"/>
      <c r="L182" s="111"/>
      <c r="M182" s="101"/>
      <c r="N182" s="101"/>
    </row>
    <row r="183" spans="1:14" ht="14.25" x14ac:dyDescent="0.2">
      <c r="A183" s="102"/>
      <c r="B183" s="102"/>
      <c r="C183" s="102"/>
      <c r="D183" s="194"/>
      <c r="E183" s="102"/>
      <c r="F183" s="102"/>
      <c r="G183" s="102"/>
      <c r="H183" s="112"/>
      <c r="I183" s="112"/>
      <c r="J183" s="112"/>
      <c r="K183" s="112"/>
      <c r="L183" s="111"/>
      <c r="M183" s="101"/>
      <c r="N183" s="101"/>
    </row>
    <row r="184" spans="1:14" ht="14.25" x14ac:dyDescent="0.2">
      <c r="A184" s="102"/>
      <c r="B184" s="102"/>
      <c r="C184" s="102"/>
      <c r="D184" s="194"/>
      <c r="E184" s="102"/>
      <c r="F184" s="102"/>
      <c r="G184" s="102"/>
      <c r="H184" s="112"/>
      <c r="I184" s="112"/>
      <c r="J184" s="112"/>
      <c r="K184" s="112"/>
      <c r="L184" s="111"/>
      <c r="M184" s="101"/>
      <c r="N184" s="101"/>
    </row>
  </sheetData>
  <mergeCells count="11">
    <mergeCell ref="A15:B15"/>
    <mergeCell ref="A8:B8"/>
    <mergeCell ref="A11:B11"/>
    <mergeCell ref="A12:B12"/>
    <mergeCell ref="A13:B13"/>
    <mergeCell ref="A14:B14"/>
    <mergeCell ref="A16:B16"/>
    <mergeCell ref="A17:B17"/>
    <mergeCell ref="A18:B18"/>
    <mergeCell ref="A19:B19"/>
    <mergeCell ref="C174:G174"/>
  </mergeCells>
  <conditionalFormatting sqref="C11:E19 C22:E172">
    <cfRule type="expression" dxfId="16" priority="1">
      <formula>H11=4</formula>
    </cfRule>
    <cfRule type="expression" dxfId="15" priority="2">
      <formula>H11=3</formula>
    </cfRule>
    <cfRule type="expression" dxfId="14" priority="3">
      <formula>H11=2</formula>
    </cfRule>
    <cfRule type="expression" dxfId="13" priority="4">
      <formula>H11=1</formula>
    </cfRule>
    <cfRule type="expression" dxfId="12" priority="5">
      <formula>H11=0</formula>
    </cfRule>
  </conditionalFormatting>
  <pageMargins left="0.70866141732283472" right="0.70866141732283472" top="0.74803149606299213" bottom="0.55118110236220474" header="0.31496062992125984" footer="0.31496062992125984"/>
  <pageSetup paperSize="9" scale="53" fitToHeight="0" orientation="portrait" r:id="rId1"/>
  <headerFooter differentFirst="1">
    <oddFooter>&amp;C&amp;"Arial,Regular"&amp;10- &amp;P -&amp;R&amp;"Arial,Regular"&amp;10Public Health England
Breastfeeding prevalence at 6-8 weeks 2015/16 Quarter 3 (April 2016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5"/>
  <sheetViews>
    <sheetView topLeftCell="A127" zoomScale="80" zoomScaleNormal="80" zoomScalePageLayoutView="70" workbookViewId="0">
      <selection activeCell="F166" sqref="F166"/>
    </sheetView>
  </sheetViews>
  <sheetFormatPr defaultRowHeight="15" x14ac:dyDescent="0.25"/>
  <cols>
    <col min="1" max="1" width="28" style="101" customWidth="1"/>
    <col min="2" max="2" width="24.5703125" style="101" customWidth="1"/>
    <col min="3" max="3" width="12" style="101" customWidth="1"/>
    <col min="4" max="4" width="25.85546875" style="101" customWidth="1"/>
    <col min="5" max="6" width="13.28515625" style="101" customWidth="1"/>
    <col min="7" max="7" width="9.7109375" style="103" customWidth="1"/>
    <col min="8" max="8" width="2.7109375" style="41" customWidth="1"/>
    <col min="9" max="9" width="9.7109375" style="77" customWidth="1"/>
    <col min="10" max="10" width="13.28515625" style="101" customWidth="1"/>
    <col min="11" max="11" width="13.28515625" style="42" customWidth="1"/>
    <col min="12" max="17" width="13.28515625" style="101" customWidth="1"/>
    <col min="18" max="20" width="13.28515625" style="112" customWidth="1"/>
    <col min="21" max="21" width="13.28515625" style="137" customWidth="1"/>
    <col min="22" max="22" width="13.28515625" style="138" customWidth="1"/>
    <col min="23" max="23" width="13.28515625" style="139" customWidth="1"/>
    <col min="24" max="24" width="13.28515625" style="112" customWidth="1"/>
    <col min="25" max="25" width="13.28515625" style="145" customWidth="1"/>
    <col min="26" max="30" width="9.140625" style="144"/>
    <col min="31" max="16384" width="9.140625" style="100"/>
  </cols>
  <sheetData>
    <row r="1" spans="1:54" s="101" customFormat="1" ht="30" x14ac:dyDescent="0.4">
      <c r="A1" s="149" t="s">
        <v>177</v>
      </c>
      <c r="H1" s="119"/>
      <c r="I1" s="120"/>
      <c r="R1" s="112"/>
      <c r="S1" s="112"/>
      <c r="T1" s="112"/>
      <c r="U1" s="112"/>
      <c r="V1" s="112"/>
      <c r="W1" s="112"/>
      <c r="X1" s="112"/>
      <c r="Y1" s="112"/>
      <c r="Z1" s="111"/>
      <c r="AA1" s="111"/>
      <c r="AB1" s="111"/>
      <c r="AC1" s="111"/>
      <c r="AD1" s="111"/>
    </row>
    <row r="2" spans="1:54" s="101" customFormat="1" ht="27" x14ac:dyDescent="0.35">
      <c r="A2" s="86" t="s">
        <v>210</v>
      </c>
      <c r="G2" s="103"/>
      <c r="H2" s="41"/>
      <c r="I2" s="77"/>
      <c r="K2" s="42"/>
      <c r="R2" s="128"/>
      <c r="S2" s="128"/>
      <c r="T2" s="112"/>
      <c r="U2" s="112"/>
      <c r="V2" s="112"/>
      <c r="W2" s="112"/>
      <c r="X2" s="112"/>
      <c r="Y2" s="112"/>
      <c r="Z2" s="111"/>
      <c r="AA2" s="111"/>
      <c r="AB2" s="111"/>
      <c r="AC2" s="111"/>
      <c r="AD2" s="111"/>
    </row>
    <row r="3" spans="1:54" s="101" customFormat="1" ht="15.75" customHeight="1" x14ac:dyDescent="0.35">
      <c r="A3" s="87"/>
      <c r="G3" s="103"/>
      <c r="H3" s="41"/>
      <c r="I3" s="77"/>
      <c r="K3" s="42"/>
      <c r="R3" s="128"/>
      <c r="S3" s="128"/>
      <c r="T3" s="112"/>
      <c r="U3" s="112"/>
      <c r="V3" s="112"/>
      <c r="W3" s="112"/>
      <c r="X3" s="112"/>
      <c r="Y3" s="112"/>
      <c r="Z3" s="111"/>
      <c r="AA3" s="111"/>
      <c r="AB3" s="111"/>
      <c r="AC3" s="111"/>
      <c r="AD3" s="111"/>
    </row>
    <row r="4" spans="1:54" s="101" customFormat="1" ht="15.75" x14ac:dyDescent="0.25">
      <c r="A4" s="39" t="s">
        <v>163</v>
      </c>
      <c r="H4" s="119"/>
      <c r="I4" s="120"/>
      <c r="R4" s="112"/>
      <c r="S4" s="112"/>
      <c r="T4" s="112"/>
      <c r="U4" s="112"/>
      <c r="V4" s="112"/>
      <c r="W4" s="112"/>
      <c r="X4" s="112"/>
      <c r="Y4" s="112"/>
      <c r="Z4" s="111"/>
      <c r="AA4" s="111"/>
      <c r="AB4" s="111"/>
      <c r="AC4" s="111"/>
      <c r="AD4" s="111"/>
    </row>
    <row r="5" spans="1:54" s="101" customFormat="1" x14ac:dyDescent="0.2">
      <c r="A5" s="40" t="s">
        <v>186</v>
      </c>
      <c r="E5" s="121"/>
      <c r="H5" s="119"/>
      <c r="I5" s="120"/>
      <c r="R5" s="112"/>
      <c r="S5" s="112"/>
      <c r="T5" s="112"/>
      <c r="U5" s="112"/>
      <c r="V5" s="112"/>
      <c r="W5" s="112"/>
      <c r="X5" s="112"/>
      <c r="Y5" s="112"/>
      <c r="Z5" s="111"/>
      <c r="AA5" s="111"/>
      <c r="AB5" s="111"/>
      <c r="AC5" s="111"/>
      <c r="AD5" s="111"/>
    </row>
    <row r="6" spans="1:54" s="144" customFormat="1" x14ac:dyDescent="0.25">
      <c r="A6" s="111"/>
      <c r="B6" s="111"/>
      <c r="C6" s="111"/>
      <c r="D6" s="111">
        <v>46</v>
      </c>
      <c r="E6" s="111"/>
      <c r="F6" s="111"/>
      <c r="G6" s="140"/>
      <c r="H6" s="141"/>
      <c r="I6" s="142"/>
      <c r="J6" s="111">
        <v>43</v>
      </c>
      <c r="K6" s="143"/>
      <c r="L6" s="111">
        <v>44</v>
      </c>
      <c r="M6" s="111"/>
      <c r="N6" s="111">
        <v>45</v>
      </c>
      <c r="O6" s="111"/>
      <c r="P6" s="111"/>
      <c r="Q6" s="111"/>
      <c r="R6" s="128"/>
      <c r="S6" s="128"/>
      <c r="T6" s="112"/>
      <c r="U6" s="112"/>
      <c r="V6" s="112"/>
      <c r="W6" s="112"/>
      <c r="X6" s="112"/>
      <c r="Y6" s="112"/>
    </row>
    <row r="7" spans="1:54" s="43" customFormat="1" ht="39" customHeight="1" x14ac:dyDescent="0.25">
      <c r="D7" s="127" t="s">
        <v>205</v>
      </c>
      <c r="E7" s="262" t="s">
        <v>204</v>
      </c>
      <c r="F7" s="263"/>
      <c r="G7" s="260" t="s">
        <v>166</v>
      </c>
      <c r="H7" s="264"/>
      <c r="I7" s="261"/>
      <c r="J7" s="265" t="s">
        <v>167</v>
      </c>
      <c r="K7" s="266"/>
      <c r="L7" s="265" t="s">
        <v>168</v>
      </c>
      <c r="M7" s="266"/>
      <c r="N7" s="265" t="s">
        <v>169</v>
      </c>
      <c r="O7" s="266"/>
      <c r="P7" s="260" t="s">
        <v>176</v>
      </c>
      <c r="Q7" s="261"/>
      <c r="R7" s="113" t="s">
        <v>161</v>
      </c>
      <c r="S7" s="113" t="s">
        <v>160</v>
      </c>
      <c r="T7" s="114" t="s">
        <v>175</v>
      </c>
      <c r="U7" s="114" t="s">
        <v>173</v>
      </c>
      <c r="V7" s="115" t="s">
        <v>174</v>
      </c>
      <c r="W7" s="115" t="s">
        <v>170</v>
      </c>
      <c r="X7" s="115" t="s">
        <v>172</v>
      </c>
      <c r="Y7" s="114"/>
      <c r="Z7" s="114"/>
      <c r="AA7" s="114"/>
      <c r="AB7" s="114"/>
      <c r="AC7" s="114"/>
      <c r="AD7" s="114"/>
    </row>
    <row r="8" spans="1:54" s="90" customFormat="1" ht="35.25" customHeight="1" x14ac:dyDescent="0.2">
      <c r="A8" s="44" t="s">
        <v>203</v>
      </c>
      <c r="B8" s="44" t="s">
        <v>67</v>
      </c>
      <c r="C8" s="44" t="s">
        <v>171</v>
      </c>
      <c r="D8" s="45"/>
      <c r="E8" s="46" t="s">
        <v>164</v>
      </c>
      <c r="F8" s="47" t="s">
        <v>165</v>
      </c>
      <c r="G8" s="122"/>
      <c r="H8" s="123"/>
      <c r="I8" s="124"/>
      <c r="J8" s="46" t="s">
        <v>164</v>
      </c>
      <c r="K8" s="47" t="s">
        <v>165</v>
      </c>
      <c r="L8" s="46" t="s">
        <v>164</v>
      </c>
      <c r="M8" s="47" t="s">
        <v>165</v>
      </c>
      <c r="N8" s="46" t="s">
        <v>164</v>
      </c>
      <c r="O8" s="47" t="s">
        <v>165</v>
      </c>
      <c r="P8" s="48" t="s">
        <v>164</v>
      </c>
      <c r="Q8" s="47" t="s">
        <v>165</v>
      </c>
      <c r="R8" s="113"/>
      <c r="S8" s="113"/>
      <c r="T8" s="113"/>
      <c r="U8" s="113"/>
      <c r="V8" s="113"/>
      <c r="W8" s="113"/>
      <c r="X8" s="113"/>
      <c r="Y8" s="113"/>
      <c r="Z8" s="113"/>
      <c r="AA8" s="113"/>
      <c r="AB8" s="113"/>
      <c r="AC8" s="113"/>
      <c r="AD8" s="113"/>
    </row>
    <row r="9" spans="1:54" s="53" customFormat="1" ht="33.75" customHeight="1" x14ac:dyDescent="0.25">
      <c r="A9" s="95" t="s">
        <v>212</v>
      </c>
      <c r="B9" s="49"/>
      <c r="C9" s="49"/>
      <c r="D9" s="11">
        <f>SUM(D11:D19)</f>
        <v>131004</v>
      </c>
      <c r="E9" s="12">
        <f t="shared" ref="E9:P9" si="0">SUM(E11:E19)</f>
        <v>56457</v>
      </c>
      <c r="F9" s="13">
        <f t="shared" ref="F9:F20" si="1">IF(W9=FALSE,"",IFERROR($E9/$D9,""))</f>
        <v>0.43095630667765872</v>
      </c>
      <c r="G9" s="50">
        <f t="shared" ref="G9:G20" si="2">IFERROR((2*E9+NORMSINV((100+95)/200)^2-NORMSINV((100+95)/200)*SQRT(NORMSINV((100+95)/200)^2+4*E9*(1-F9)))/2/(D9+NORMSINV((100+95)/200)^2),"")</f>
        <v>0.42827676207544013</v>
      </c>
      <c r="H9" s="51" t="str">
        <f t="shared" ref="H9:H20" si="3">IF(G9="","","-")</f>
        <v>-</v>
      </c>
      <c r="I9" s="78">
        <f t="shared" ref="I9:I20" si="4">(IFERROR((2*E9+NORMSINV((100+95)/200)^2+NORMSINV((100+95)/200)*SQRT(NORMSINV((100+95)/200)^2+4*E9*(1-F9)))/2/(D9+NORMSINV((100+95)/200)^2),""))</f>
        <v>0.43363990032765598</v>
      </c>
      <c r="J9" s="12">
        <f t="shared" si="0"/>
        <v>38033</v>
      </c>
      <c r="K9" s="13">
        <f t="shared" ref="K9:K20" si="5">IF(W9=FALSE,"",IFERROR($J9/$D9,""))</f>
        <v>0.29031937956092946</v>
      </c>
      <c r="L9" s="12">
        <f t="shared" si="0"/>
        <v>18424</v>
      </c>
      <c r="M9" s="13">
        <f>IF(W9=FALSE,"",IFERROR($L9/$D9,""))</f>
        <v>0.14063692711672926</v>
      </c>
      <c r="N9" s="12">
        <f t="shared" si="0"/>
        <v>55829</v>
      </c>
      <c r="O9" s="13">
        <f>IF(W9=FALSE,"",IFERROR($N9/$D9,""))</f>
        <v>0.42616255992183444</v>
      </c>
      <c r="P9" s="14">
        <f t="shared" si="0"/>
        <v>112286</v>
      </c>
      <c r="Q9" s="13">
        <f>IFERROR($P9/$D9,"")</f>
        <v>0.8571188665994931</v>
      </c>
      <c r="R9" s="129">
        <f>SUM(R11:R19)</f>
        <v>136555</v>
      </c>
      <c r="S9" s="130">
        <f t="shared" ref="S9:S20" si="6">IFERROR((D9-R9)/R9,"")</f>
        <v>-4.0650287429973272E-2</v>
      </c>
      <c r="T9" s="131" t="b">
        <f>IFERROR(INT(E9)&lt;INT(D9),FALSE)</f>
        <v>1</v>
      </c>
      <c r="U9" s="131" t="b">
        <f>AND(S9&lt;=0.2,S9&gt;=-0.2)</f>
        <v>1</v>
      </c>
      <c r="V9" s="116" t="b">
        <f>AND(IFERROR($P9/$D9,"")&gt;=0.85,IFERROR($P9/$D9,"")&lt;=1)</f>
        <v>1</v>
      </c>
      <c r="W9" s="116" t="b">
        <f>AND(T9,U9,V9)</f>
        <v>1</v>
      </c>
      <c r="X9" s="116"/>
      <c r="Y9" s="116"/>
      <c r="Z9" s="116"/>
      <c r="AA9" s="116"/>
      <c r="AB9" s="116"/>
      <c r="AC9" s="116"/>
      <c r="AD9" s="116"/>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s="90" customFormat="1" ht="24.95" customHeight="1" x14ac:dyDescent="0.25">
      <c r="D10" s="15" t="s">
        <v>159</v>
      </c>
      <c r="E10" s="15" t="s">
        <v>159</v>
      </c>
      <c r="F10" s="90" t="str">
        <f t="shared" si="1"/>
        <v/>
      </c>
      <c r="G10" s="54" t="str">
        <f t="shared" si="2"/>
        <v/>
      </c>
      <c r="H10" s="54" t="str">
        <f t="shared" si="3"/>
        <v/>
      </c>
      <c r="I10" s="79" t="str">
        <f t="shared" si="4"/>
        <v/>
      </c>
      <c r="J10" s="15" t="s">
        <v>159</v>
      </c>
      <c r="K10" s="4" t="str">
        <f t="shared" si="5"/>
        <v/>
      </c>
      <c r="L10" s="15" t="s">
        <v>159</v>
      </c>
      <c r="M10" s="4" t="str">
        <f t="shared" ref="M10:M73" si="7">IF(W10=FALSE,"",IFERROR($L10/$D10,""))</f>
        <v/>
      </c>
      <c r="N10" s="15" t="s">
        <v>159</v>
      </c>
      <c r="O10" s="4" t="str">
        <f t="shared" ref="O10:O73" si="8">IF(W10=FALSE,"",IFERROR($N10/$D10,""))</f>
        <v/>
      </c>
      <c r="P10" s="15"/>
      <c r="Q10" s="4" t="str">
        <f t="shared" ref="Q10:Q73" si="9">IFERROR($P10/$D10,"")</f>
        <v/>
      </c>
      <c r="R10" s="117"/>
      <c r="S10" s="113" t="str">
        <f t="shared" si="6"/>
        <v/>
      </c>
      <c r="T10" s="113"/>
      <c r="U10" s="113"/>
      <c r="V10" s="115"/>
      <c r="W10" s="115"/>
      <c r="X10" s="115"/>
      <c r="Y10" s="113"/>
      <c r="Z10" s="113"/>
      <c r="AA10" s="113"/>
      <c r="AB10" s="113"/>
      <c r="AC10" s="113"/>
      <c r="AD10" s="113"/>
    </row>
    <row r="11" spans="1:54" s="61" customFormat="1" ht="14.25" customHeight="1" x14ac:dyDescent="0.25">
      <c r="A11" s="55" t="s">
        <v>108</v>
      </c>
      <c r="B11" s="56"/>
      <c r="C11" s="57"/>
      <c r="D11" s="16">
        <f t="shared" ref="D11:E19" si="10">SUMIFS(D$21:D$171,$B$21:$B$171,$A11,$T$21:$T$171,TRUE)</f>
        <v>6480</v>
      </c>
      <c r="E11" s="17">
        <f t="shared" si="10"/>
        <v>2039</v>
      </c>
      <c r="F11" s="18" t="str">
        <f t="shared" si="1"/>
        <v/>
      </c>
      <c r="G11" s="58" t="str">
        <f t="shared" si="2"/>
        <v/>
      </c>
      <c r="H11" s="59" t="str">
        <f t="shared" si="3"/>
        <v/>
      </c>
      <c r="I11" s="80" t="str">
        <f t="shared" si="4"/>
        <v/>
      </c>
      <c r="J11" s="17">
        <f t="shared" ref="J11:J19" si="11">SUMIFS(J$21:J$171,$B$21:$B$171,$A11,$T$21:$T$171,TRUE)</f>
        <v>1475</v>
      </c>
      <c r="K11" s="19" t="str">
        <f t="shared" si="5"/>
        <v/>
      </c>
      <c r="L11" s="20">
        <f t="shared" ref="L11:L19" si="12">SUMIFS(L$21:L$171,$B$21:$B$171,$A11,$T$21:$T$171,TRUE)</f>
        <v>564</v>
      </c>
      <c r="M11" s="21" t="str">
        <f t="shared" si="7"/>
        <v/>
      </c>
      <c r="N11" s="17">
        <f t="shared" ref="N11:N19" si="13">SUMIFS(N$21:N$171,$B$21:$B$171,$A11,$T$21:$T$171,TRUE)</f>
        <v>3767</v>
      </c>
      <c r="O11" s="19" t="str">
        <f t="shared" si="8"/>
        <v/>
      </c>
      <c r="P11" s="17">
        <f t="shared" ref="P11:P19" si="14">SUMIFS(P$21:P$171,$B$21:$B$171,$A11,$T$21:$T$171,TRUE)</f>
        <v>5806</v>
      </c>
      <c r="Q11" s="19">
        <f t="shared" si="9"/>
        <v>0.8959876543209877</v>
      </c>
      <c r="R11" s="117">
        <f t="shared" ref="R11:R19" si="15">SUMIFS(R$21:R$171,$B$21:$B$171,$A11,$T$21:$T$171,TRUE)</f>
        <v>6924.5</v>
      </c>
      <c r="S11" s="118">
        <f t="shared" si="6"/>
        <v>-6.4192360459238929E-2</v>
      </c>
      <c r="T11" s="115" t="b">
        <f t="shared" ref="T11:T19" si="16">IFERROR(INT(E11)&lt;INT(D11),FALSE)</f>
        <v>1</v>
      </c>
      <c r="U11" s="115" t="b">
        <f t="shared" ref="U11:U19" si="17">AND(S11&lt;=0.2,S11&gt;=-0.2)</f>
        <v>1</v>
      </c>
      <c r="V11" s="115" t="b">
        <f>AND(IFERROR($P11/$D11,"")&gt;=0.95,IFERROR($P11/$D11,"")&lt;=1)</f>
        <v>0</v>
      </c>
      <c r="W11" s="115" t="b">
        <f t="shared" ref="W11:W74" si="18">AND(T11,U11,V11)</f>
        <v>0</v>
      </c>
      <c r="X11" s="115"/>
      <c r="Y11" s="115"/>
      <c r="Z11" s="115"/>
      <c r="AA11" s="115"/>
      <c r="AB11" s="115"/>
      <c r="AC11" s="115"/>
      <c r="AD11" s="115"/>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1:54" s="61" customFormat="1" ht="14.25" customHeight="1" x14ac:dyDescent="0.25">
      <c r="A12" s="62" t="s">
        <v>83</v>
      </c>
      <c r="B12" s="90"/>
      <c r="C12" s="63"/>
      <c r="D12" s="22">
        <f t="shared" si="10"/>
        <v>15033</v>
      </c>
      <c r="E12" s="23">
        <f t="shared" si="10"/>
        <v>5314</v>
      </c>
      <c r="F12" s="24" t="str">
        <f t="shared" si="1"/>
        <v/>
      </c>
      <c r="G12" s="64" t="str">
        <f t="shared" si="2"/>
        <v/>
      </c>
      <c r="H12" s="54" t="str">
        <f t="shared" si="3"/>
        <v/>
      </c>
      <c r="I12" s="81" t="str">
        <f t="shared" si="4"/>
        <v/>
      </c>
      <c r="J12" s="23">
        <f t="shared" si="11"/>
        <v>3803</v>
      </c>
      <c r="K12" s="2" t="str">
        <f t="shared" si="5"/>
        <v/>
      </c>
      <c r="L12" s="25">
        <f t="shared" si="12"/>
        <v>1511</v>
      </c>
      <c r="M12" s="4" t="str">
        <f t="shared" si="7"/>
        <v/>
      </c>
      <c r="N12" s="23">
        <f t="shared" si="13"/>
        <v>8270</v>
      </c>
      <c r="O12" s="2" t="str">
        <f t="shared" si="8"/>
        <v/>
      </c>
      <c r="P12" s="23">
        <f t="shared" si="14"/>
        <v>13584</v>
      </c>
      <c r="Q12" s="2">
        <f t="shared" si="9"/>
        <v>0.90361205348233886</v>
      </c>
      <c r="R12" s="117">
        <f t="shared" si="15"/>
        <v>16162.25</v>
      </c>
      <c r="S12" s="118">
        <f t="shared" si="6"/>
        <v>-6.9869603551485721E-2</v>
      </c>
      <c r="T12" s="115" t="b">
        <f t="shared" si="16"/>
        <v>1</v>
      </c>
      <c r="U12" s="115" t="b">
        <f t="shared" si="17"/>
        <v>1</v>
      </c>
      <c r="V12" s="115" t="b">
        <f t="shared" ref="V12:V19" si="19">AND(IFERROR($P12/$D12,"")&gt;=0.95,IFERROR($P12/$D12,"")&lt;=1)</f>
        <v>0</v>
      </c>
      <c r="W12" s="115" t="b">
        <f t="shared" si="18"/>
        <v>0</v>
      </c>
      <c r="X12" s="115"/>
      <c r="Y12" s="115"/>
      <c r="Z12" s="115"/>
      <c r="AA12" s="115"/>
      <c r="AB12" s="115"/>
      <c r="AC12" s="115"/>
      <c r="AD12" s="115"/>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1:54" s="61" customFormat="1" ht="14.25" customHeight="1" x14ac:dyDescent="0.25">
      <c r="A13" s="62" t="s">
        <v>122</v>
      </c>
      <c r="B13" s="90"/>
      <c r="C13" s="63"/>
      <c r="D13" s="22">
        <f t="shared" si="10"/>
        <v>14243</v>
      </c>
      <c r="E13" s="23">
        <f t="shared" si="10"/>
        <v>5549</v>
      </c>
      <c r="F13" s="24" t="str">
        <f t="shared" si="1"/>
        <v/>
      </c>
      <c r="G13" s="64" t="str">
        <f t="shared" si="2"/>
        <v/>
      </c>
      <c r="H13" s="54" t="str">
        <f t="shared" si="3"/>
        <v/>
      </c>
      <c r="I13" s="81" t="str">
        <f t="shared" si="4"/>
        <v/>
      </c>
      <c r="J13" s="23">
        <f t="shared" si="11"/>
        <v>3987</v>
      </c>
      <c r="K13" s="2" t="str">
        <f t="shared" si="5"/>
        <v/>
      </c>
      <c r="L13" s="25">
        <f t="shared" si="12"/>
        <v>1562</v>
      </c>
      <c r="M13" s="4" t="str">
        <f t="shared" si="7"/>
        <v/>
      </c>
      <c r="N13" s="23">
        <f t="shared" si="13"/>
        <v>7651</v>
      </c>
      <c r="O13" s="2" t="str">
        <f t="shared" si="8"/>
        <v/>
      </c>
      <c r="P13" s="23">
        <f t="shared" si="14"/>
        <v>13200</v>
      </c>
      <c r="Q13" s="2">
        <f t="shared" si="9"/>
        <v>0.92677104542582323</v>
      </c>
      <c r="R13" s="117">
        <f t="shared" si="15"/>
        <v>14744</v>
      </c>
      <c r="S13" s="118">
        <f t="shared" si="6"/>
        <v>-3.3979924036896363E-2</v>
      </c>
      <c r="T13" s="115" t="b">
        <f t="shared" si="16"/>
        <v>1</v>
      </c>
      <c r="U13" s="115" t="b">
        <f t="shared" si="17"/>
        <v>1</v>
      </c>
      <c r="V13" s="115" t="b">
        <f t="shared" si="19"/>
        <v>0</v>
      </c>
      <c r="W13" s="115" t="b">
        <f t="shared" si="18"/>
        <v>0</v>
      </c>
      <c r="X13" s="115"/>
      <c r="Y13" s="115"/>
      <c r="Z13" s="115"/>
      <c r="AA13" s="115"/>
      <c r="AB13" s="115"/>
      <c r="AC13" s="115"/>
      <c r="AD13" s="115"/>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s="61" customFormat="1" ht="14.25" customHeight="1" x14ac:dyDescent="0.25">
      <c r="A14" s="62" t="s">
        <v>98</v>
      </c>
      <c r="B14" s="90"/>
      <c r="C14" s="63"/>
      <c r="D14" s="22">
        <f t="shared" si="10"/>
        <v>12963</v>
      </c>
      <c r="E14" s="23">
        <f t="shared" si="10"/>
        <v>5589</v>
      </c>
      <c r="F14" s="24" t="str">
        <f t="shared" si="1"/>
        <v/>
      </c>
      <c r="G14" s="64" t="str">
        <f t="shared" si="2"/>
        <v/>
      </c>
      <c r="H14" s="54" t="str">
        <f t="shared" si="3"/>
        <v/>
      </c>
      <c r="I14" s="81" t="str">
        <f t="shared" si="4"/>
        <v/>
      </c>
      <c r="J14" s="23">
        <f t="shared" si="11"/>
        <v>3422</v>
      </c>
      <c r="K14" s="2" t="str">
        <f t="shared" si="5"/>
        <v/>
      </c>
      <c r="L14" s="25">
        <f t="shared" si="12"/>
        <v>2167</v>
      </c>
      <c r="M14" s="4" t="str">
        <f t="shared" si="7"/>
        <v/>
      </c>
      <c r="N14" s="23">
        <f t="shared" si="13"/>
        <v>6681</v>
      </c>
      <c r="O14" s="2" t="str">
        <f t="shared" si="8"/>
        <v/>
      </c>
      <c r="P14" s="23">
        <f t="shared" si="14"/>
        <v>12270</v>
      </c>
      <c r="Q14" s="2">
        <f t="shared" si="9"/>
        <v>0.94654015274242076</v>
      </c>
      <c r="R14" s="117">
        <f t="shared" si="15"/>
        <v>13229.5</v>
      </c>
      <c r="S14" s="118">
        <f t="shared" si="6"/>
        <v>-2.0144374314977891E-2</v>
      </c>
      <c r="T14" s="115" t="b">
        <f t="shared" si="16"/>
        <v>1</v>
      </c>
      <c r="U14" s="115" t="b">
        <f t="shared" si="17"/>
        <v>1</v>
      </c>
      <c r="V14" s="115" t="b">
        <f t="shared" si="19"/>
        <v>0</v>
      </c>
      <c r="W14" s="115" t="b">
        <f t="shared" si="18"/>
        <v>0</v>
      </c>
      <c r="X14" s="115"/>
      <c r="Y14" s="115"/>
      <c r="Z14" s="115"/>
      <c r="AA14" s="115"/>
      <c r="AB14" s="115"/>
      <c r="AC14" s="115"/>
      <c r="AD14" s="115"/>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s="61" customFormat="1" ht="14.25" customHeight="1" x14ac:dyDescent="0.25">
      <c r="A15" s="62" t="s">
        <v>101</v>
      </c>
      <c r="B15" s="90"/>
      <c r="C15" s="63"/>
      <c r="D15" s="22">
        <f t="shared" si="10"/>
        <v>15047</v>
      </c>
      <c r="E15" s="23">
        <f t="shared" si="10"/>
        <v>5885</v>
      </c>
      <c r="F15" s="24" t="str">
        <f t="shared" si="1"/>
        <v/>
      </c>
      <c r="G15" s="64" t="str">
        <f t="shared" si="2"/>
        <v/>
      </c>
      <c r="H15" s="54" t="str">
        <f t="shared" si="3"/>
        <v/>
      </c>
      <c r="I15" s="81" t="str">
        <f t="shared" si="4"/>
        <v/>
      </c>
      <c r="J15" s="23">
        <f t="shared" si="11"/>
        <v>3953</v>
      </c>
      <c r="K15" s="2" t="str">
        <f t="shared" si="5"/>
        <v/>
      </c>
      <c r="L15" s="25">
        <f t="shared" si="12"/>
        <v>1932</v>
      </c>
      <c r="M15" s="4" t="str">
        <f t="shared" si="7"/>
        <v/>
      </c>
      <c r="N15" s="23">
        <f t="shared" si="13"/>
        <v>7247</v>
      </c>
      <c r="O15" s="2" t="str">
        <f t="shared" si="8"/>
        <v/>
      </c>
      <c r="P15" s="23">
        <f t="shared" si="14"/>
        <v>13132</v>
      </c>
      <c r="Q15" s="2">
        <f t="shared" si="9"/>
        <v>0.87273210606765472</v>
      </c>
      <c r="R15" s="117">
        <f t="shared" si="15"/>
        <v>16249.5</v>
      </c>
      <c r="S15" s="118">
        <f t="shared" si="6"/>
        <v>-7.4002276993138244E-2</v>
      </c>
      <c r="T15" s="115" t="b">
        <f t="shared" si="16"/>
        <v>1</v>
      </c>
      <c r="U15" s="115" t="b">
        <f t="shared" si="17"/>
        <v>1</v>
      </c>
      <c r="V15" s="115" t="b">
        <f t="shared" si="19"/>
        <v>0</v>
      </c>
      <c r="W15" s="115" t="b">
        <f t="shared" si="18"/>
        <v>0</v>
      </c>
      <c r="X15" s="115"/>
      <c r="Y15" s="115"/>
      <c r="Z15" s="115"/>
      <c r="AA15" s="115"/>
      <c r="AB15" s="115"/>
      <c r="AC15" s="115"/>
      <c r="AD15" s="115"/>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s="61" customFormat="1" ht="14.25" customHeight="1" x14ac:dyDescent="0.25">
      <c r="A16" s="62" t="s">
        <v>94</v>
      </c>
      <c r="B16" s="90"/>
      <c r="C16" s="63"/>
      <c r="D16" s="22">
        <f t="shared" si="10"/>
        <v>17217</v>
      </c>
      <c r="E16" s="23">
        <f t="shared" si="10"/>
        <v>7722</v>
      </c>
      <c r="F16" s="24" t="str">
        <f t="shared" si="1"/>
        <v/>
      </c>
      <c r="G16" s="64" t="str">
        <f t="shared" si="2"/>
        <v/>
      </c>
      <c r="H16" s="54" t="str">
        <f t="shared" si="3"/>
        <v/>
      </c>
      <c r="I16" s="81" t="str">
        <f t="shared" si="4"/>
        <v/>
      </c>
      <c r="J16" s="23">
        <f t="shared" si="11"/>
        <v>4380</v>
      </c>
      <c r="K16" s="2" t="str">
        <f t="shared" si="5"/>
        <v/>
      </c>
      <c r="L16" s="25">
        <f t="shared" si="12"/>
        <v>3342</v>
      </c>
      <c r="M16" s="4" t="str">
        <f t="shared" si="7"/>
        <v/>
      </c>
      <c r="N16" s="23">
        <f t="shared" si="13"/>
        <v>7436</v>
      </c>
      <c r="O16" s="2" t="str">
        <f t="shared" si="8"/>
        <v/>
      </c>
      <c r="P16" s="23">
        <f t="shared" si="14"/>
        <v>15158</v>
      </c>
      <c r="Q16" s="2">
        <f t="shared" si="9"/>
        <v>0.88040889818202939</v>
      </c>
      <c r="R16" s="117">
        <f t="shared" si="15"/>
        <v>18101.25</v>
      </c>
      <c r="S16" s="118">
        <f t="shared" si="6"/>
        <v>-4.8850217526413921E-2</v>
      </c>
      <c r="T16" s="115" t="b">
        <f t="shared" si="16"/>
        <v>1</v>
      </c>
      <c r="U16" s="115" t="b">
        <f t="shared" si="17"/>
        <v>1</v>
      </c>
      <c r="V16" s="115" t="b">
        <f t="shared" si="19"/>
        <v>0</v>
      </c>
      <c r="W16" s="115" t="b">
        <f t="shared" si="18"/>
        <v>0</v>
      </c>
      <c r="X16" s="115"/>
      <c r="Y16" s="115"/>
      <c r="Z16" s="115"/>
      <c r="AA16" s="115"/>
      <c r="AB16" s="115"/>
      <c r="AC16" s="115"/>
      <c r="AD16" s="115"/>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1:54" s="61" customFormat="1" ht="14.25" customHeight="1" x14ac:dyDescent="0.25">
      <c r="A17" s="62" t="s">
        <v>69</v>
      </c>
      <c r="B17" s="90"/>
      <c r="C17" s="63"/>
      <c r="D17" s="22">
        <f t="shared" si="10"/>
        <v>23312</v>
      </c>
      <c r="E17" s="23">
        <f t="shared" si="10"/>
        <v>11250</v>
      </c>
      <c r="F17" s="24" t="str">
        <f t="shared" si="1"/>
        <v/>
      </c>
      <c r="G17" s="64" t="str">
        <f t="shared" si="2"/>
        <v/>
      </c>
      <c r="H17" s="54" t="str">
        <f t="shared" si="3"/>
        <v/>
      </c>
      <c r="I17" s="81" t="str">
        <f t="shared" si="4"/>
        <v/>
      </c>
      <c r="J17" s="23">
        <f t="shared" si="11"/>
        <v>7415</v>
      </c>
      <c r="K17" s="2" t="str">
        <f t="shared" si="5"/>
        <v/>
      </c>
      <c r="L17" s="25">
        <f t="shared" si="12"/>
        <v>3835</v>
      </c>
      <c r="M17" s="4" t="str">
        <f t="shared" si="7"/>
        <v/>
      </c>
      <c r="N17" s="23">
        <f t="shared" si="13"/>
        <v>4238</v>
      </c>
      <c r="O17" s="2" t="str">
        <f t="shared" si="8"/>
        <v/>
      </c>
      <c r="P17" s="23">
        <f t="shared" si="14"/>
        <v>15488</v>
      </c>
      <c r="Q17" s="2">
        <f t="shared" si="9"/>
        <v>0.66437886067261498</v>
      </c>
      <c r="R17" s="117">
        <f t="shared" si="15"/>
        <v>24405.25</v>
      </c>
      <c r="S17" s="118">
        <f t="shared" si="6"/>
        <v>-4.4795689452064615E-2</v>
      </c>
      <c r="T17" s="115" t="b">
        <f t="shared" si="16"/>
        <v>1</v>
      </c>
      <c r="U17" s="115" t="b">
        <f t="shared" si="17"/>
        <v>1</v>
      </c>
      <c r="V17" s="115" t="b">
        <f t="shared" si="19"/>
        <v>0</v>
      </c>
      <c r="W17" s="115" t="b">
        <f t="shared" si="18"/>
        <v>0</v>
      </c>
      <c r="X17" s="115"/>
      <c r="Y17" s="115"/>
      <c r="Z17" s="115"/>
      <c r="AA17" s="115"/>
      <c r="AB17" s="115"/>
      <c r="AC17" s="115"/>
      <c r="AD17" s="115"/>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s="61" customFormat="1" ht="14.25" customHeight="1" x14ac:dyDescent="0.25">
      <c r="A18" s="62" t="s">
        <v>113</v>
      </c>
      <c r="B18" s="90"/>
      <c r="C18" s="63"/>
      <c r="D18" s="22">
        <f t="shared" si="10"/>
        <v>15113</v>
      </c>
      <c r="E18" s="23">
        <f t="shared" si="10"/>
        <v>7326</v>
      </c>
      <c r="F18" s="24" t="str">
        <f t="shared" si="1"/>
        <v/>
      </c>
      <c r="G18" s="64" t="str">
        <f t="shared" si="2"/>
        <v/>
      </c>
      <c r="H18" s="54" t="str">
        <f t="shared" si="3"/>
        <v/>
      </c>
      <c r="I18" s="81" t="str">
        <f t="shared" si="4"/>
        <v/>
      </c>
      <c r="J18" s="23">
        <f t="shared" si="11"/>
        <v>5188</v>
      </c>
      <c r="K18" s="2" t="str">
        <f t="shared" si="5"/>
        <v/>
      </c>
      <c r="L18" s="25">
        <f t="shared" si="12"/>
        <v>2138</v>
      </c>
      <c r="M18" s="4" t="str">
        <f t="shared" si="7"/>
        <v/>
      </c>
      <c r="N18" s="23">
        <f t="shared" si="13"/>
        <v>5556</v>
      </c>
      <c r="O18" s="2" t="str">
        <f t="shared" si="8"/>
        <v/>
      </c>
      <c r="P18" s="23">
        <f t="shared" si="14"/>
        <v>12882</v>
      </c>
      <c r="Q18" s="2">
        <f t="shared" si="9"/>
        <v>0.85237874677430026</v>
      </c>
      <c r="R18" s="117">
        <f t="shared" si="15"/>
        <v>14799.5</v>
      </c>
      <c r="S18" s="118">
        <f t="shared" si="6"/>
        <v>2.1183148079327006E-2</v>
      </c>
      <c r="T18" s="115" t="b">
        <f t="shared" si="16"/>
        <v>1</v>
      </c>
      <c r="U18" s="115" t="b">
        <f t="shared" si="17"/>
        <v>1</v>
      </c>
      <c r="V18" s="115" t="b">
        <f t="shared" si="19"/>
        <v>0</v>
      </c>
      <c r="W18" s="115" t="b">
        <f t="shared" si="18"/>
        <v>0</v>
      </c>
      <c r="X18" s="115"/>
      <c r="Y18" s="115"/>
      <c r="Z18" s="115"/>
      <c r="AA18" s="115"/>
      <c r="AB18" s="115"/>
      <c r="AC18" s="115"/>
      <c r="AD18" s="115"/>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s="61" customFormat="1" ht="14.25" customHeight="1" x14ac:dyDescent="0.25">
      <c r="A19" s="65" t="s">
        <v>117</v>
      </c>
      <c r="B19" s="66"/>
      <c r="C19" s="67"/>
      <c r="D19" s="26">
        <f t="shared" si="10"/>
        <v>11596</v>
      </c>
      <c r="E19" s="27">
        <f t="shared" si="10"/>
        <v>5783</v>
      </c>
      <c r="F19" s="28" t="str">
        <f t="shared" si="1"/>
        <v/>
      </c>
      <c r="G19" s="68" t="str">
        <f t="shared" si="2"/>
        <v/>
      </c>
      <c r="H19" s="69" t="str">
        <f t="shared" si="3"/>
        <v/>
      </c>
      <c r="I19" s="82" t="str">
        <f t="shared" si="4"/>
        <v/>
      </c>
      <c r="J19" s="27">
        <f t="shared" si="11"/>
        <v>4410</v>
      </c>
      <c r="K19" s="29" t="str">
        <f t="shared" si="5"/>
        <v/>
      </c>
      <c r="L19" s="30">
        <f t="shared" si="12"/>
        <v>1373</v>
      </c>
      <c r="M19" s="31" t="str">
        <f t="shared" si="7"/>
        <v/>
      </c>
      <c r="N19" s="27">
        <f t="shared" si="13"/>
        <v>4983</v>
      </c>
      <c r="O19" s="29" t="str">
        <f t="shared" si="8"/>
        <v/>
      </c>
      <c r="P19" s="27">
        <f t="shared" si="14"/>
        <v>10766</v>
      </c>
      <c r="Q19" s="29">
        <f t="shared" si="9"/>
        <v>0.9284235943428768</v>
      </c>
      <c r="R19" s="117">
        <f t="shared" si="15"/>
        <v>11939.25</v>
      </c>
      <c r="S19" s="118">
        <f t="shared" si="6"/>
        <v>-2.8749712084092386E-2</v>
      </c>
      <c r="T19" s="115" t="b">
        <f t="shared" si="16"/>
        <v>1</v>
      </c>
      <c r="U19" s="115" t="b">
        <f t="shared" si="17"/>
        <v>1</v>
      </c>
      <c r="V19" s="115" t="b">
        <f t="shared" si="19"/>
        <v>0</v>
      </c>
      <c r="W19" s="115" t="b">
        <f t="shared" si="18"/>
        <v>0</v>
      </c>
      <c r="X19" s="115"/>
      <c r="Y19" s="115"/>
      <c r="Z19" s="115"/>
      <c r="AA19" s="115"/>
      <c r="AB19" s="115"/>
      <c r="AC19" s="115"/>
      <c r="AD19" s="115"/>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s="90" customFormat="1" ht="24.95" customHeight="1" x14ac:dyDescent="0.25">
      <c r="D20" s="90" t="s">
        <v>159</v>
      </c>
      <c r="E20" s="90" t="s">
        <v>159</v>
      </c>
      <c r="F20" s="90" t="str">
        <f t="shared" si="1"/>
        <v/>
      </c>
      <c r="G20" s="54" t="str">
        <f t="shared" si="2"/>
        <v/>
      </c>
      <c r="H20" s="54" t="str">
        <f t="shared" si="3"/>
        <v/>
      </c>
      <c r="I20" s="79" t="str">
        <f t="shared" si="4"/>
        <v/>
      </c>
      <c r="J20" s="90" t="s">
        <v>159</v>
      </c>
      <c r="K20" s="4" t="str">
        <f t="shared" si="5"/>
        <v/>
      </c>
      <c r="L20" s="90" t="s">
        <v>159</v>
      </c>
      <c r="M20" s="4" t="str">
        <f t="shared" si="7"/>
        <v/>
      </c>
      <c r="N20" s="90" t="s">
        <v>159</v>
      </c>
      <c r="O20" s="4" t="str">
        <f t="shared" si="8"/>
        <v/>
      </c>
      <c r="Q20" s="4" t="str">
        <f t="shared" si="9"/>
        <v/>
      </c>
      <c r="R20" s="132"/>
      <c r="S20" s="133" t="str">
        <f t="shared" si="6"/>
        <v/>
      </c>
      <c r="T20" s="113"/>
      <c r="U20" s="113"/>
      <c r="V20" s="115"/>
      <c r="W20" s="115"/>
      <c r="X20" s="115"/>
      <c r="Y20" s="113"/>
      <c r="Z20" s="113"/>
      <c r="AA20" s="113"/>
      <c r="AB20" s="113"/>
      <c r="AC20" s="113"/>
      <c r="AD20" s="113"/>
    </row>
    <row r="21" spans="1:54" s="60" customFormat="1" ht="14.25" customHeight="1" x14ac:dyDescent="0.25">
      <c r="A21" s="70" t="s">
        <v>162</v>
      </c>
      <c r="B21" s="56" t="s">
        <v>108</v>
      </c>
      <c r="C21" s="56" t="s">
        <v>214</v>
      </c>
      <c r="D21" s="16">
        <f>IFERROR(IF(ISBLANK(VLOOKUP($C21,'[1]Data sheet'!$B$2:$EZ$153,D$6,FALSE)),"",VLOOKUP($C21,'[1]Data sheet'!$B$2:$EZ$153,D$6,FALSE)),"")</f>
        <v>1266</v>
      </c>
      <c r="E21" s="17">
        <f>IF(AND(J21="DK",L21="DK"),"",IF(J21="DK",L21,IF(L21="DK",J21,IFERROR(J21+L21,""))))</f>
        <v>385</v>
      </c>
      <c r="F21" s="18">
        <f>IF(W21=FALSE,"",IFERROR($E21/$D21,""))</f>
        <v>0.30410742496050552</v>
      </c>
      <c r="G21" s="71">
        <f>IFERROR((2*E21+NORMSINV((100+95)/200)^2-NORMSINV((100+95)/200)*SQRT(NORMSINV((100+95)/200)^2+4*E21*(1-F21)))/2/(D21+NORMSINV((100+95)/200)^2),"")</f>
        <v>0.27939090959317497</v>
      </c>
      <c r="H21" s="59" t="str">
        <f>IF(G21="","","-")</f>
        <v>-</v>
      </c>
      <c r="I21" s="83">
        <f>(IFERROR((2*E21+NORMSINV((100+95)/200)^2+NORMSINV((100+95)/200)*SQRT(NORMSINV((100+95)/200)^2+4*E21*(1-F21)))/2/(D21+NORMSINV((100+95)/200)^2),""))</f>
        <v>0.33000914853641489</v>
      </c>
      <c r="J21" s="17">
        <f>IFERROR(IF(ISBLANK(VLOOKUP($C21,'[1]Data sheet'!$B$2:$EZ$153,J$6,FALSE)),"",VLOOKUP($C21,'[1]Data sheet'!$B$2:$EZ$153,J$6,FALSE)),"")</f>
        <v>281</v>
      </c>
      <c r="K21" s="18">
        <f>IF(W21=FALSE,"",IFERROR($J21/$D21,""))</f>
        <v>0.22195892575039494</v>
      </c>
      <c r="L21" s="17">
        <f>IFERROR(IF(ISBLANK(VLOOKUP($C21,'[1]Data sheet'!$B$2:$EZ$153,L$6,FALSE)),"",VLOOKUP($C21,'[1]Data sheet'!$B$2:$EZ$153,L$6,FALSE)),"")</f>
        <v>104</v>
      </c>
      <c r="M21" s="18">
        <f t="shared" si="7"/>
        <v>8.2148499210110582E-2</v>
      </c>
      <c r="N21" s="32">
        <f>IFERROR(IF(ISBLANK(VLOOKUP($C21,'[1]Data sheet'!$B$2:$EZ$153,N$6,FALSE)),"",VLOOKUP($C21,'[1]Data sheet'!$B$2:$EZ$153,N$6,FALSE)),"")</f>
        <v>874</v>
      </c>
      <c r="O21" s="19">
        <f t="shared" si="8"/>
        <v>0.69036334913112163</v>
      </c>
      <c r="P21" s="17">
        <f>IF(SUM($J21,$L21,$N21)=0,"",SUM($J21,$L21,$N21))</f>
        <v>1259</v>
      </c>
      <c r="Q21" s="19">
        <f t="shared" si="9"/>
        <v>0.99447077409162721</v>
      </c>
      <c r="R21" s="117">
        <f>VLOOKUP(A21,'[1]2014 population'!$B$4:$D$164,3,FALSE)</f>
        <v>1362</v>
      </c>
      <c r="S21" s="118">
        <f>IFERROR((D21-R21)/R21,"")</f>
        <v>-7.0484581497797363E-2</v>
      </c>
      <c r="T21" s="115" t="b">
        <f>IFERROR(INT(E21)&lt;INT(D21),FALSE)</f>
        <v>1</v>
      </c>
      <c r="U21" s="115" t="b">
        <f>AND(S21&lt;=0.2,S21&gt;=-0.2)</f>
        <v>1</v>
      </c>
      <c r="V21" s="115" t="b">
        <f>AND(IFERROR($P21/$D21,"")&gt;=0.95,IFERROR($P21/$D21,"")&lt;=1)</f>
        <v>1</v>
      </c>
      <c r="W21" s="115" t="b">
        <f t="shared" si="18"/>
        <v>1</v>
      </c>
      <c r="X21" s="115" t="b">
        <f>IF(IFERROR(VLOOKUP(A21,[1]Summary!$A$2:$A$152,1,FALSE),FALSE)&lt;&gt;FALSE,TRUE,FALSE)</f>
        <v>1</v>
      </c>
      <c r="Y21" s="115"/>
      <c r="Z21" s="115"/>
      <c r="AA21" s="115"/>
      <c r="AB21" s="115"/>
      <c r="AC21" s="115"/>
      <c r="AD21" s="115"/>
    </row>
    <row r="22" spans="1:54" s="60" customFormat="1" ht="14.25" customHeight="1" x14ac:dyDescent="0.25">
      <c r="A22" s="91" t="s">
        <v>28</v>
      </c>
      <c r="B22" s="90" t="s">
        <v>108</v>
      </c>
      <c r="C22" s="90" t="s">
        <v>215</v>
      </c>
      <c r="D22" s="22" t="str">
        <f>IFERROR(IF(ISBLANK(VLOOKUP($C22,'[1]Data sheet'!$B$2:$EZ$153,D$6,FALSE)),"",VLOOKUP($C22,'[1]Data sheet'!$B$2:$EZ$153,D$6,FALSE)),"")</f>
        <v>DK</v>
      </c>
      <c r="E22" s="23" t="str">
        <f t="shared" ref="E22:E85" si="20">IF(AND(J22="DK",L22="DK"),"",IF(J22="DK",L22,IF(L22="DK",J22,IFERROR(J22+L22,""))))</f>
        <v/>
      </c>
      <c r="F22" s="24" t="str">
        <f t="shared" ref="F22:F85" si="21">IF(W22=FALSE,"",IFERROR($E22/$D22,""))</f>
        <v/>
      </c>
      <c r="G22" s="72" t="str">
        <f t="shared" ref="G22:G85" si="22">IFERROR((2*E22+NORMSINV((100+95)/200)^2-NORMSINV((100+95)/200)*SQRT(NORMSINV((100+95)/200)^2+4*E22*(1-F22)))/2/(D22+NORMSINV((100+95)/200)^2),"")</f>
        <v/>
      </c>
      <c r="H22" s="54" t="str">
        <f t="shared" ref="H22:H85" si="23">IF(G22="","","-")</f>
        <v/>
      </c>
      <c r="I22" s="79" t="str">
        <f t="shared" ref="I22:I85" si="24">(IFERROR((2*E22+NORMSINV((100+95)/200)^2+NORMSINV((100+95)/200)*SQRT(NORMSINV((100+95)/200)^2+4*E22*(1-F22)))/2/(D22+NORMSINV((100+95)/200)^2),""))</f>
        <v/>
      </c>
      <c r="J22" s="33" t="str">
        <f>IFERROR(IF(ISBLANK(VLOOKUP($C22,'[1]Data sheet'!$B$2:$EZ$153,J$6,FALSE)),"",VLOOKUP($C22,'[1]Data sheet'!$B$2:$EZ$153,J$6,FALSE)),"")</f>
        <v>DK</v>
      </c>
      <c r="K22" s="2" t="str">
        <f t="shared" ref="K22:K85" si="25">IF(W22=FALSE,"",IFERROR($J22/$D22,""))</f>
        <v/>
      </c>
      <c r="L22" s="33" t="str">
        <f>IFERROR(IF(ISBLANK(VLOOKUP($C22,'[1]Data sheet'!$B$2:$EZ$153,L$6,FALSE)),"",VLOOKUP($C22,'[1]Data sheet'!$B$2:$EZ$153,L$6,FALSE)),"")</f>
        <v>DK</v>
      </c>
      <c r="M22" s="2" t="str">
        <f t="shared" si="7"/>
        <v/>
      </c>
      <c r="N22" s="34" t="str">
        <f>IFERROR(IF(ISBLANK(VLOOKUP($C22,'[1]Data sheet'!$B$2:$EZ$153,N$6,FALSE)),"",VLOOKUP($C22,'[1]Data sheet'!$B$2:$EZ$153,N$6,FALSE)),"")</f>
        <v>DK</v>
      </c>
      <c r="O22" s="2" t="str">
        <f t="shared" si="8"/>
        <v/>
      </c>
      <c r="P22" s="23" t="str">
        <f t="shared" ref="P22:P85" si="26">IF(SUM($J22,$L22,$N22)=0,"",SUM($J22,$L22,$N22))</f>
        <v/>
      </c>
      <c r="Q22" s="2" t="str">
        <f t="shared" si="9"/>
        <v/>
      </c>
      <c r="R22" s="134">
        <f>VLOOKUP(A22,'[1]2014 population'!$B$4:$D$164,3,FALSE)</f>
        <v>301</v>
      </c>
      <c r="S22" s="118" t="str">
        <f t="shared" ref="S22:S85" si="27">IFERROR((D22-R22)/R22,"")</f>
        <v/>
      </c>
      <c r="T22" s="115" t="b">
        <f t="shared" ref="T22:T85" si="28">IFERROR(INT(E22)&lt;INT(D22),FALSE)</f>
        <v>0</v>
      </c>
      <c r="U22" s="115" t="b">
        <f t="shared" ref="U22:U85" si="29">AND(S22&lt;=0.2,S22&gt;=-0.2)</f>
        <v>0</v>
      </c>
      <c r="V22" s="115" t="b">
        <f t="shared" ref="V22:V85" si="30">AND(IFERROR($P22/$D22,"")&gt;=0.95,IFERROR($P22/$D22,"")&lt;=1)</f>
        <v>0</v>
      </c>
      <c r="W22" s="115" t="b">
        <f t="shared" si="18"/>
        <v>0</v>
      </c>
      <c r="X22" s="115" t="b">
        <f>IF(IFERROR(VLOOKUP(A22,[1]Summary!$A$2:$A$152,1,FALSE),FALSE)&lt;&gt;FALSE,TRUE,FALSE)</f>
        <v>1</v>
      </c>
      <c r="Y22" s="115"/>
      <c r="Z22" s="115"/>
      <c r="AA22" s="115"/>
      <c r="AB22" s="115"/>
      <c r="AC22" s="115"/>
      <c r="AD22" s="115"/>
    </row>
    <row r="23" spans="1:54" s="60" customFormat="1" ht="14.25" customHeight="1" x14ac:dyDescent="0.25">
      <c r="A23" s="91" t="s">
        <v>5</v>
      </c>
      <c r="B23" s="90" t="s">
        <v>108</v>
      </c>
      <c r="C23" s="90" t="s">
        <v>216</v>
      </c>
      <c r="D23" s="22">
        <f>IFERROR(IF(ISBLANK(VLOOKUP($C23,'[1]Data sheet'!$B$2:$EZ$153,D$6,FALSE)),"",VLOOKUP($C23,'[1]Data sheet'!$B$2:$EZ$153,D$6,FALSE)),"")</f>
        <v>526</v>
      </c>
      <c r="E23" s="33">
        <f t="shared" si="20"/>
        <v>198</v>
      </c>
      <c r="F23" s="24" t="str">
        <f t="shared" si="21"/>
        <v/>
      </c>
      <c r="G23" s="72" t="str">
        <f t="shared" si="22"/>
        <v/>
      </c>
      <c r="H23" s="54" t="str">
        <f t="shared" si="23"/>
        <v/>
      </c>
      <c r="I23" s="79" t="str">
        <f t="shared" si="24"/>
        <v/>
      </c>
      <c r="J23" s="33">
        <f>IFERROR(IF(ISBLANK(VLOOKUP($C23,'[1]Data sheet'!$B$2:$EZ$153,J$6,FALSE)),"",VLOOKUP($C23,'[1]Data sheet'!$B$2:$EZ$153,J$6,FALSE)),"")</f>
        <v>147</v>
      </c>
      <c r="K23" s="2" t="str">
        <f t="shared" si="25"/>
        <v/>
      </c>
      <c r="L23" s="33">
        <f>IFERROR(IF(ISBLANK(VLOOKUP($C23,'[1]Data sheet'!$B$2:$EZ$153,L$6,FALSE)),"",VLOOKUP($C23,'[1]Data sheet'!$B$2:$EZ$153,L$6,FALSE)),"")</f>
        <v>51</v>
      </c>
      <c r="M23" s="2" t="str">
        <f t="shared" si="7"/>
        <v/>
      </c>
      <c r="N23" s="34">
        <f>IFERROR(IF(ISBLANK(VLOOKUP($C23,'[1]Data sheet'!$B$2:$EZ$153,N$6,FALSE)),"",VLOOKUP($C23,'[1]Data sheet'!$B$2:$EZ$153,N$6,FALSE)),"")</f>
        <v>300</v>
      </c>
      <c r="O23" s="2" t="str">
        <f t="shared" si="8"/>
        <v/>
      </c>
      <c r="P23" s="23">
        <f t="shared" si="26"/>
        <v>498</v>
      </c>
      <c r="Q23" s="2">
        <f t="shared" si="9"/>
        <v>0.94676806083650189</v>
      </c>
      <c r="R23" s="117">
        <f>VLOOKUP(A23,'[1]2014 population'!$B$4:$D$164,3,FALSE)</f>
        <v>572.25</v>
      </c>
      <c r="S23" s="118">
        <f t="shared" si="27"/>
        <v>-8.0821319353429441E-2</v>
      </c>
      <c r="T23" s="115" t="b">
        <f t="shared" si="28"/>
        <v>1</v>
      </c>
      <c r="U23" s="115" t="b">
        <f t="shared" si="29"/>
        <v>1</v>
      </c>
      <c r="V23" s="115" t="b">
        <f t="shared" si="30"/>
        <v>0</v>
      </c>
      <c r="W23" s="115" t="b">
        <f t="shared" si="18"/>
        <v>0</v>
      </c>
      <c r="X23" s="115" t="b">
        <f>IF(IFERROR(VLOOKUP(A23,[1]Summary!$A$2:$A$152,1,FALSE),FALSE)&lt;&gt;FALSE,TRUE,FALSE)</f>
        <v>1</v>
      </c>
      <c r="Y23" s="115"/>
      <c r="Z23" s="115"/>
      <c r="AA23" s="115"/>
      <c r="AB23" s="115"/>
      <c r="AC23" s="115"/>
      <c r="AD23" s="115"/>
    </row>
    <row r="24" spans="1:54" s="60" customFormat="1" ht="14.25" customHeight="1" x14ac:dyDescent="0.25">
      <c r="A24" s="91" t="s">
        <v>129</v>
      </c>
      <c r="B24" s="90" t="s">
        <v>108</v>
      </c>
      <c r="C24" s="90" t="s">
        <v>217</v>
      </c>
      <c r="D24" s="22">
        <f>IFERROR(IF(ISBLANK(VLOOKUP($C24,'[1]Data sheet'!$B$2:$EZ$153,D$6,FALSE)),"",VLOOKUP($C24,'[1]Data sheet'!$B$2:$EZ$153,D$6,FALSE)),"")</f>
        <v>254</v>
      </c>
      <c r="E24" s="33">
        <f t="shared" si="20"/>
        <v>46</v>
      </c>
      <c r="F24" s="24" t="str">
        <f t="shared" si="21"/>
        <v/>
      </c>
      <c r="G24" s="72" t="str">
        <f t="shared" si="22"/>
        <v/>
      </c>
      <c r="H24" s="54" t="str">
        <f t="shared" si="23"/>
        <v/>
      </c>
      <c r="I24" s="79" t="str">
        <f t="shared" si="24"/>
        <v/>
      </c>
      <c r="J24" s="33">
        <f>IFERROR(IF(ISBLANK(VLOOKUP($C24,'[1]Data sheet'!$B$2:$EZ$153,J$6,FALSE)),"",VLOOKUP($C24,'[1]Data sheet'!$B$2:$EZ$153,J$6,FALSE)),"")</f>
        <v>35</v>
      </c>
      <c r="K24" s="2" t="str">
        <f t="shared" si="25"/>
        <v/>
      </c>
      <c r="L24" s="33">
        <f>IFERROR(IF(ISBLANK(VLOOKUP($C24,'[1]Data sheet'!$B$2:$EZ$153,L$6,FALSE)),"",VLOOKUP($C24,'[1]Data sheet'!$B$2:$EZ$153,L$6,FALSE)),"")</f>
        <v>11</v>
      </c>
      <c r="M24" s="2" t="str">
        <f t="shared" si="7"/>
        <v/>
      </c>
      <c r="N24" s="34">
        <f>IFERROR(IF(ISBLANK(VLOOKUP($C24,'[1]Data sheet'!$B$2:$EZ$153,N$6,FALSE)),"",VLOOKUP($C24,'[1]Data sheet'!$B$2:$EZ$153,N$6,FALSE)),"")</f>
        <v>130</v>
      </c>
      <c r="O24" s="2" t="str">
        <f t="shared" si="8"/>
        <v/>
      </c>
      <c r="P24" s="23">
        <f t="shared" si="26"/>
        <v>176</v>
      </c>
      <c r="Q24" s="2">
        <f t="shared" si="9"/>
        <v>0.69291338582677164</v>
      </c>
      <c r="R24" s="117">
        <f>VLOOKUP(A24,'[1]2014 population'!$B$4:$D$164,3,FALSE)</f>
        <v>266.25</v>
      </c>
      <c r="S24" s="118">
        <f t="shared" si="27"/>
        <v>-4.6009389671361506E-2</v>
      </c>
      <c r="T24" s="115" t="b">
        <f t="shared" si="28"/>
        <v>1</v>
      </c>
      <c r="U24" s="115" t="b">
        <f t="shared" si="29"/>
        <v>1</v>
      </c>
      <c r="V24" s="115" t="b">
        <f t="shared" si="30"/>
        <v>0</v>
      </c>
      <c r="W24" s="115" t="b">
        <f t="shared" si="18"/>
        <v>0</v>
      </c>
      <c r="X24" s="115" t="b">
        <f>IF(IFERROR(VLOOKUP(A24,[1]Summary!$A$2:$A$152,1,FALSE),FALSE)&lt;&gt;FALSE,TRUE,FALSE)</f>
        <v>1</v>
      </c>
      <c r="Y24" s="115"/>
      <c r="Z24" s="115"/>
      <c r="AA24" s="115"/>
      <c r="AB24" s="115"/>
      <c r="AC24" s="115"/>
      <c r="AD24" s="115"/>
    </row>
    <row r="25" spans="1:54" s="60" customFormat="1" ht="14.25" customHeight="1" x14ac:dyDescent="0.25">
      <c r="A25" s="91" t="s">
        <v>131</v>
      </c>
      <c r="B25" s="90" t="s">
        <v>108</v>
      </c>
      <c r="C25" s="90" t="s">
        <v>218</v>
      </c>
      <c r="D25" s="22">
        <f>IFERROR(IF(ISBLANK(VLOOKUP($C25,'[1]Data sheet'!$B$2:$EZ$153,D$6,FALSE)),"",VLOOKUP($C25,'[1]Data sheet'!$B$2:$EZ$153,D$6,FALSE)),"")</f>
        <v>462</v>
      </c>
      <c r="E25" s="33">
        <f t="shared" si="20"/>
        <v>128</v>
      </c>
      <c r="F25" s="24">
        <f t="shared" si="21"/>
        <v>0.27705627705627706</v>
      </c>
      <c r="G25" s="72">
        <f t="shared" si="22"/>
        <v>0.23821208965216234</v>
      </c>
      <c r="H25" s="54" t="str">
        <f t="shared" si="23"/>
        <v>-</v>
      </c>
      <c r="I25" s="79">
        <f t="shared" si="24"/>
        <v>0.31957737691549459</v>
      </c>
      <c r="J25" s="33">
        <f>IFERROR(IF(ISBLANK(VLOOKUP($C25,'[1]Data sheet'!$B$2:$EZ$153,J$6,FALSE)),"",VLOOKUP($C25,'[1]Data sheet'!$B$2:$EZ$153,J$6,FALSE)),"")</f>
        <v>84</v>
      </c>
      <c r="K25" s="2">
        <f t="shared" si="25"/>
        <v>0.18181818181818182</v>
      </c>
      <c r="L25" s="33">
        <f>IFERROR(IF(ISBLANK(VLOOKUP($C25,'[1]Data sheet'!$B$2:$EZ$153,L$6,FALSE)),"",VLOOKUP($C25,'[1]Data sheet'!$B$2:$EZ$153,L$6,FALSE)),"")</f>
        <v>44</v>
      </c>
      <c r="M25" s="2">
        <f t="shared" si="7"/>
        <v>9.5238095238095233E-2</v>
      </c>
      <c r="N25" s="34">
        <f>IFERROR(IF(ISBLANK(VLOOKUP($C25,'[1]Data sheet'!$B$2:$EZ$153,N$6,FALSE)),"",VLOOKUP($C25,'[1]Data sheet'!$B$2:$EZ$153,N$6,FALSE)),"")</f>
        <v>334</v>
      </c>
      <c r="O25" s="2">
        <f t="shared" si="8"/>
        <v>0.72294372294372289</v>
      </c>
      <c r="P25" s="23">
        <f t="shared" si="26"/>
        <v>462</v>
      </c>
      <c r="Q25" s="2">
        <f t="shared" si="9"/>
        <v>1</v>
      </c>
      <c r="R25" s="117">
        <f>VLOOKUP(A25,'[1]2014 population'!$B$4:$D$164,3,FALSE)</f>
        <v>491.5</v>
      </c>
      <c r="S25" s="118">
        <f t="shared" si="27"/>
        <v>-6.002034587995931E-2</v>
      </c>
      <c r="T25" s="115" t="b">
        <f t="shared" si="28"/>
        <v>1</v>
      </c>
      <c r="U25" s="115" t="b">
        <f t="shared" si="29"/>
        <v>1</v>
      </c>
      <c r="V25" s="115" t="b">
        <f t="shared" si="30"/>
        <v>1</v>
      </c>
      <c r="W25" s="115" t="b">
        <f t="shared" si="18"/>
        <v>1</v>
      </c>
      <c r="X25" s="115" t="b">
        <f>IF(IFERROR(VLOOKUP(A25,[1]Summary!$A$2:$A$152,1,FALSE),FALSE)&lt;&gt;FALSE,TRUE,FALSE)</f>
        <v>1</v>
      </c>
      <c r="Y25" s="115"/>
      <c r="Z25" s="115"/>
      <c r="AA25" s="115"/>
      <c r="AB25" s="115"/>
      <c r="AC25" s="115"/>
      <c r="AD25" s="115"/>
    </row>
    <row r="26" spans="1:54" s="60" customFormat="1" ht="14.25" customHeight="1" x14ac:dyDescent="0.25">
      <c r="A26" s="91" t="s">
        <v>109</v>
      </c>
      <c r="B26" s="90" t="s">
        <v>108</v>
      </c>
      <c r="C26" s="90" t="s">
        <v>219</v>
      </c>
      <c r="D26" s="22">
        <f>IFERROR(IF(ISBLANK(VLOOKUP($C26,'[1]Data sheet'!$B$2:$EZ$153,D$6,FALSE)),"",VLOOKUP($C26,'[1]Data sheet'!$B$2:$EZ$153,D$6,FALSE)),"")</f>
        <v>780</v>
      </c>
      <c r="E26" s="33">
        <f t="shared" si="20"/>
        <v>360</v>
      </c>
      <c r="F26" s="24">
        <f t="shared" si="21"/>
        <v>0.46153846153846156</v>
      </c>
      <c r="G26" s="72">
        <f t="shared" si="22"/>
        <v>0.42682726154999612</v>
      </c>
      <c r="H26" s="54" t="str">
        <f t="shared" si="23"/>
        <v>-</v>
      </c>
      <c r="I26" s="79">
        <f t="shared" si="24"/>
        <v>0.49662664698621317</v>
      </c>
      <c r="J26" s="33">
        <f>IFERROR(IF(ISBLANK(VLOOKUP($C26,'[1]Data sheet'!$B$2:$EZ$153,J$6,FALSE)),"",VLOOKUP($C26,'[1]Data sheet'!$B$2:$EZ$153,J$6,FALSE)),"")</f>
        <v>246</v>
      </c>
      <c r="K26" s="2">
        <f t="shared" si="25"/>
        <v>0.31538461538461537</v>
      </c>
      <c r="L26" s="33">
        <f>IFERROR(IF(ISBLANK(VLOOKUP($C26,'[1]Data sheet'!$B$2:$EZ$153,L$6,FALSE)),"",VLOOKUP($C26,'[1]Data sheet'!$B$2:$EZ$153,L$6,FALSE)),"")</f>
        <v>114</v>
      </c>
      <c r="M26" s="2">
        <f t="shared" si="7"/>
        <v>0.14615384615384616</v>
      </c>
      <c r="N26" s="34">
        <f>IFERROR(IF(ISBLANK(VLOOKUP($C26,'[1]Data sheet'!$B$2:$EZ$153,N$6,FALSE)),"",VLOOKUP($C26,'[1]Data sheet'!$B$2:$EZ$153,N$6,FALSE)),"")</f>
        <v>419</v>
      </c>
      <c r="O26" s="2">
        <f t="shared" si="8"/>
        <v>0.53717948717948716</v>
      </c>
      <c r="P26" s="23">
        <f t="shared" si="26"/>
        <v>779</v>
      </c>
      <c r="Q26" s="2">
        <f t="shared" si="9"/>
        <v>0.99871794871794872</v>
      </c>
      <c r="R26" s="117">
        <f>VLOOKUP(A26,'[1]2014 population'!$B$4:$D$164,3,FALSE)</f>
        <v>846.25</v>
      </c>
      <c r="S26" s="118">
        <f t="shared" si="27"/>
        <v>-7.8286558345642535E-2</v>
      </c>
      <c r="T26" s="115" t="b">
        <f t="shared" si="28"/>
        <v>1</v>
      </c>
      <c r="U26" s="115" t="b">
        <f t="shared" si="29"/>
        <v>1</v>
      </c>
      <c r="V26" s="115" t="b">
        <f t="shared" si="30"/>
        <v>1</v>
      </c>
      <c r="W26" s="115" t="b">
        <f t="shared" si="18"/>
        <v>1</v>
      </c>
      <c r="X26" s="115" t="b">
        <f>IF(IFERROR(VLOOKUP(A26,[1]Summary!$A$2:$A$152,1,FALSE),FALSE)&lt;&gt;FALSE,TRUE,FALSE)</f>
        <v>1</v>
      </c>
      <c r="Y26" s="115"/>
      <c r="Z26" s="115"/>
      <c r="AA26" s="115"/>
      <c r="AB26" s="115"/>
      <c r="AC26" s="115"/>
      <c r="AD26" s="115"/>
    </row>
    <row r="27" spans="1:54" s="60" customFormat="1" ht="14.25" customHeight="1" x14ac:dyDescent="0.25">
      <c r="A27" s="91" t="s">
        <v>110</v>
      </c>
      <c r="B27" s="90" t="s">
        <v>108</v>
      </c>
      <c r="C27" s="90" t="s">
        <v>220</v>
      </c>
      <c r="D27" s="22">
        <f>IFERROR(IF(ISBLANK(VLOOKUP($C27,'[1]Data sheet'!$B$2:$EZ$153,D$6,FALSE)),"",VLOOKUP($C27,'[1]Data sheet'!$B$2:$EZ$153,D$6,FALSE)),"")</f>
        <v>490</v>
      </c>
      <c r="E27" s="33">
        <f t="shared" si="20"/>
        <v>196</v>
      </c>
      <c r="F27" s="24">
        <f t="shared" si="21"/>
        <v>0.4</v>
      </c>
      <c r="G27" s="72">
        <f t="shared" si="22"/>
        <v>0.35756329179835045</v>
      </c>
      <c r="H27" s="54" t="str">
        <f t="shared" si="23"/>
        <v>-</v>
      </c>
      <c r="I27" s="79">
        <f t="shared" si="24"/>
        <v>0.44399245397879333</v>
      </c>
      <c r="J27" s="33">
        <f>IFERROR(IF(ISBLANK(VLOOKUP($C27,'[1]Data sheet'!$B$2:$EZ$153,J$6,FALSE)),"",VLOOKUP($C27,'[1]Data sheet'!$B$2:$EZ$153,J$6,FALSE)),"")</f>
        <v>154</v>
      </c>
      <c r="K27" s="2">
        <f t="shared" si="25"/>
        <v>0.31428571428571428</v>
      </c>
      <c r="L27" s="33">
        <f>IFERROR(IF(ISBLANK(VLOOKUP($C27,'[1]Data sheet'!$B$2:$EZ$153,L$6,FALSE)),"",VLOOKUP($C27,'[1]Data sheet'!$B$2:$EZ$153,L$6,FALSE)),"")</f>
        <v>42</v>
      </c>
      <c r="M27" s="2">
        <f t="shared" si="7"/>
        <v>8.5714285714285715E-2</v>
      </c>
      <c r="N27" s="34">
        <f>IFERROR(IF(ISBLANK(VLOOKUP($C27,'[1]Data sheet'!$B$2:$EZ$153,N$6,FALSE)),"",VLOOKUP($C27,'[1]Data sheet'!$B$2:$EZ$153,N$6,FALSE)),"")</f>
        <v>291</v>
      </c>
      <c r="O27" s="2">
        <f t="shared" si="8"/>
        <v>0.59387755102040818</v>
      </c>
      <c r="P27" s="23">
        <f t="shared" si="26"/>
        <v>487</v>
      </c>
      <c r="Q27" s="2">
        <f t="shared" si="9"/>
        <v>0.9938775510204082</v>
      </c>
      <c r="R27" s="117">
        <f>VLOOKUP(A27,'[1]2014 population'!$B$4:$D$164,3,FALSE)</f>
        <v>578.5</v>
      </c>
      <c r="S27" s="118">
        <f t="shared" si="27"/>
        <v>-0.15298184961106309</v>
      </c>
      <c r="T27" s="115" t="b">
        <f t="shared" si="28"/>
        <v>1</v>
      </c>
      <c r="U27" s="115" t="b">
        <f t="shared" si="29"/>
        <v>1</v>
      </c>
      <c r="V27" s="115" t="b">
        <f t="shared" si="30"/>
        <v>1</v>
      </c>
      <c r="W27" s="115" t="b">
        <f t="shared" si="18"/>
        <v>1</v>
      </c>
      <c r="X27" s="115" t="b">
        <f>IF(IFERROR(VLOOKUP(A27,[1]Summary!$A$2:$A$152,1,FALSE),FALSE)&lt;&gt;FALSE,TRUE,FALSE)</f>
        <v>1</v>
      </c>
      <c r="Y27" s="115"/>
      <c r="Z27" s="115"/>
      <c r="AA27" s="115"/>
      <c r="AB27" s="115"/>
      <c r="AC27" s="115"/>
      <c r="AD27" s="115"/>
    </row>
    <row r="28" spans="1:54" s="60" customFormat="1" ht="14.25" customHeight="1" x14ac:dyDescent="0.25">
      <c r="A28" s="91" t="s">
        <v>112</v>
      </c>
      <c r="B28" s="90" t="s">
        <v>108</v>
      </c>
      <c r="C28" s="90" t="s">
        <v>221</v>
      </c>
      <c r="D28" s="22">
        <f>IFERROR(IF(ISBLANK(VLOOKUP($C28,'[1]Data sheet'!$B$2:$EZ$153,D$6,FALSE)),"",VLOOKUP($C28,'[1]Data sheet'!$B$2:$EZ$153,D$6,FALSE)),"")</f>
        <v>718</v>
      </c>
      <c r="E28" s="33">
        <f t="shared" si="20"/>
        <v>243</v>
      </c>
      <c r="F28" s="24">
        <f t="shared" si="21"/>
        <v>0.33844011142061281</v>
      </c>
      <c r="G28" s="72">
        <f t="shared" si="22"/>
        <v>0.30477062600018684</v>
      </c>
      <c r="H28" s="54" t="str">
        <f t="shared" si="23"/>
        <v>-</v>
      </c>
      <c r="I28" s="79">
        <f t="shared" si="24"/>
        <v>0.37382915908415959</v>
      </c>
      <c r="J28" s="33">
        <f>IFERROR(IF(ISBLANK(VLOOKUP($C28,'[1]Data sheet'!$B$2:$EZ$153,J$6,FALSE)),"",VLOOKUP($C28,'[1]Data sheet'!$B$2:$EZ$153,J$6,FALSE)),"")</f>
        <v>185</v>
      </c>
      <c r="K28" s="2">
        <f t="shared" si="25"/>
        <v>0.25766016713091922</v>
      </c>
      <c r="L28" s="33">
        <f>IFERROR(IF(ISBLANK(VLOOKUP($C28,'[1]Data sheet'!$B$2:$EZ$153,L$6,FALSE)),"",VLOOKUP($C28,'[1]Data sheet'!$B$2:$EZ$153,L$6,FALSE)),"")</f>
        <v>58</v>
      </c>
      <c r="M28" s="2">
        <f t="shared" si="7"/>
        <v>8.0779944289693595E-2</v>
      </c>
      <c r="N28" s="34">
        <f>IFERROR(IF(ISBLANK(VLOOKUP($C28,'[1]Data sheet'!$B$2:$EZ$153,N$6,FALSE)),"",VLOOKUP($C28,'[1]Data sheet'!$B$2:$EZ$153,N$6,FALSE)),"")</f>
        <v>449</v>
      </c>
      <c r="O28" s="2">
        <f t="shared" si="8"/>
        <v>0.62534818941504178</v>
      </c>
      <c r="P28" s="23">
        <f t="shared" si="26"/>
        <v>692</v>
      </c>
      <c r="Q28" s="2">
        <f t="shared" si="9"/>
        <v>0.96378830083565459</v>
      </c>
      <c r="R28" s="117">
        <f>VLOOKUP(A28,'[1]2014 population'!$B$4:$D$164,3,FALSE)</f>
        <v>709</v>
      </c>
      <c r="S28" s="118">
        <f t="shared" si="27"/>
        <v>1.2693935119887164E-2</v>
      </c>
      <c r="T28" s="115" t="b">
        <f t="shared" si="28"/>
        <v>1</v>
      </c>
      <c r="U28" s="115" t="b">
        <f t="shared" si="29"/>
        <v>1</v>
      </c>
      <c r="V28" s="115" t="b">
        <f t="shared" si="30"/>
        <v>1</v>
      </c>
      <c r="W28" s="115" t="b">
        <f t="shared" si="18"/>
        <v>1</v>
      </c>
      <c r="X28" s="115" t="b">
        <f>IF(IFERROR(VLOOKUP(A28,[1]Summary!$A$2:$A$152,1,FALSE),FALSE)&lt;&gt;FALSE,TRUE,FALSE)</f>
        <v>1</v>
      </c>
      <c r="Y28" s="115"/>
      <c r="Z28" s="115"/>
      <c r="AA28" s="115"/>
      <c r="AB28" s="115"/>
      <c r="AC28" s="115"/>
      <c r="AD28" s="115"/>
    </row>
    <row r="29" spans="1:54" s="60" customFormat="1" ht="14.25" customHeight="1" x14ac:dyDescent="0.25">
      <c r="A29" s="91" t="s">
        <v>130</v>
      </c>
      <c r="B29" s="90" t="s">
        <v>108</v>
      </c>
      <c r="C29" s="90" t="s">
        <v>222</v>
      </c>
      <c r="D29" s="22">
        <f>IFERROR(IF(ISBLANK(VLOOKUP($C29,'[1]Data sheet'!$B$2:$EZ$153,D$6,FALSE)),"",VLOOKUP($C29,'[1]Data sheet'!$B$2:$EZ$153,D$6,FALSE)),"")</f>
        <v>350</v>
      </c>
      <c r="E29" s="33">
        <f t="shared" si="20"/>
        <v>77</v>
      </c>
      <c r="F29" s="24" t="str">
        <f t="shared" si="21"/>
        <v/>
      </c>
      <c r="G29" s="72" t="str">
        <f t="shared" si="22"/>
        <v/>
      </c>
      <c r="H29" s="54" t="str">
        <f t="shared" si="23"/>
        <v/>
      </c>
      <c r="I29" s="79" t="str">
        <f t="shared" si="24"/>
        <v/>
      </c>
      <c r="J29" s="33">
        <f>IFERROR(IF(ISBLANK(VLOOKUP($C29,'[1]Data sheet'!$B$2:$EZ$153,J$6,FALSE)),"",VLOOKUP($C29,'[1]Data sheet'!$B$2:$EZ$153,J$6,FALSE)),"")</f>
        <v>53</v>
      </c>
      <c r="K29" s="2" t="str">
        <f t="shared" si="25"/>
        <v/>
      </c>
      <c r="L29" s="33">
        <f>IFERROR(IF(ISBLANK(VLOOKUP($C29,'[1]Data sheet'!$B$2:$EZ$153,L$6,FALSE)),"",VLOOKUP($C29,'[1]Data sheet'!$B$2:$EZ$153,L$6,FALSE)),"")</f>
        <v>24</v>
      </c>
      <c r="M29" s="2" t="str">
        <f t="shared" si="7"/>
        <v/>
      </c>
      <c r="N29" s="34" t="str">
        <f>IFERROR(IF(ISBLANK(VLOOKUP($C29,'[1]Data sheet'!$B$2:$EZ$153,N$6,FALSE)),"",VLOOKUP($C29,'[1]Data sheet'!$B$2:$EZ$153,N$6,FALSE)),"")</f>
        <v>DK</v>
      </c>
      <c r="O29" s="2" t="str">
        <f t="shared" si="8"/>
        <v/>
      </c>
      <c r="P29" s="23">
        <f t="shared" si="26"/>
        <v>77</v>
      </c>
      <c r="Q29" s="2">
        <f t="shared" si="9"/>
        <v>0.22</v>
      </c>
      <c r="R29" s="117">
        <f>VLOOKUP(A29,'[1]2014 population'!$B$4:$D$164,3,FALSE)</f>
        <v>369.25</v>
      </c>
      <c r="S29" s="118">
        <f t="shared" si="27"/>
        <v>-5.2132701421800945E-2</v>
      </c>
      <c r="T29" s="115" t="b">
        <f t="shared" si="28"/>
        <v>1</v>
      </c>
      <c r="U29" s="115" t="b">
        <f t="shared" si="29"/>
        <v>1</v>
      </c>
      <c r="V29" s="115" t="b">
        <f t="shared" si="30"/>
        <v>0</v>
      </c>
      <c r="W29" s="115" t="b">
        <f t="shared" si="18"/>
        <v>0</v>
      </c>
      <c r="X29" s="115" t="b">
        <f>IF(IFERROR(VLOOKUP(A29,[1]Summary!$A$2:$A$152,1,FALSE),FALSE)&lt;&gt;FALSE,TRUE,FALSE)</f>
        <v>1</v>
      </c>
      <c r="Y29" s="115"/>
      <c r="Z29" s="115"/>
      <c r="AA29" s="115"/>
      <c r="AB29" s="115"/>
      <c r="AC29" s="115"/>
      <c r="AD29" s="115"/>
    </row>
    <row r="30" spans="1:54" s="60" customFormat="1" ht="14.25" customHeight="1" x14ac:dyDescent="0.25">
      <c r="A30" s="91" t="s">
        <v>111</v>
      </c>
      <c r="B30" s="90" t="s">
        <v>108</v>
      </c>
      <c r="C30" s="90" t="s">
        <v>223</v>
      </c>
      <c r="D30" s="22">
        <f>IFERROR(IF(ISBLANK(VLOOKUP($C30,'[1]Data sheet'!$B$2:$EZ$153,D$6,FALSE)),"",VLOOKUP($C30,'[1]Data sheet'!$B$2:$EZ$153,D$6,FALSE)),"")</f>
        <v>363</v>
      </c>
      <c r="E30" s="33">
        <f t="shared" si="20"/>
        <v>88</v>
      </c>
      <c r="F30" s="24" t="str">
        <f t="shared" si="21"/>
        <v/>
      </c>
      <c r="G30" s="72" t="str">
        <f t="shared" si="22"/>
        <v/>
      </c>
      <c r="H30" s="54" t="str">
        <f t="shared" si="23"/>
        <v/>
      </c>
      <c r="I30" s="79" t="str">
        <f t="shared" si="24"/>
        <v/>
      </c>
      <c r="J30" s="33">
        <f>IFERROR(IF(ISBLANK(VLOOKUP($C30,'[1]Data sheet'!$B$2:$EZ$153,J$6,FALSE)),"",VLOOKUP($C30,'[1]Data sheet'!$B$2:$EZ$153,J$6,FALSE)),"")</f>
        <v>63</v>
      </c>
      <c r="K30" s="2" t="str">
        <f t="shared" si="25"/>
        <v/>
      </c>
      <c r="L30" s="33">
        <f>IFERROR(IF(ISBLANK(VLOOKUP($C30,'[1]Data sheet'!$B$2:$EZ$153,L$6,FALSE)),"",VLOOKUP($C30,'[1]Data sheet'!$B$2:$EZ$153,L$6,FALSE)),"")</f>
        <v>25</v>
      </c>
      <c r="M30" s="2" t="str">
        <f t="shared" si="7"/>
        <v/>
      </c>
      <c r="N30" s="34">
        <f>IFERROR(IF(ISBLANK(VLOOKUP($C30,'[1]Data sheet'!$B$2:$EZ$153,N$6,FALSE)),"",VLOOKUP($C30,'[1]Data sheet'!$B$2:$EZ$153,N$6,FALSE)),"")</f>
        <v>246</v>
      </c>
      <c r="O30" s="2" t="str">
        <f t="shared" si="8"/>
        <v/>
      </c>
      <c r="P30" s="23">
        <f t="shared" si="26"/>
        <v>334</v>
      </c>
      <c r="Q30" s="2">
        <f t="shared" si="9"/>
        <v>0.92011019283746553</v>
      </c>
      <c r="R30" s="117">
        <f>VLOOKUP(A30,'[1]2014 population'!$B$4:$D$164,3,FALSE)</f>
        <v>409.25</v>
      </c>
      <c r="S30" s="118">
        <f t="shared" si="27"/>
        <v>-0.11301160659743432</v>
      </c>
      <c r="T30" s="115" t="b">
        <f t="shared" si="28"/>
        <v>1</v>
      </c>
      <c r="U30" s="115" t="b">
        <f t="shared" si="29"/>
        <v>1</v>
      </c>
      <c r="V30" s="115" t="b">
        <f t="shared" si="30"/>
        <v>0</v>
      </c>
      <c r="W30" s="115" t="b">
        <f t="shared" si="18"/>
        <v>0</v>
      </c>
      <c r="X30" s="115" t="b">
        <f>IF(IFERROR(VLOOKUP(A30,[1]Summary!$A$2:$A$152,1,FALSE),FALSE)&lt;&gt;FALSE,TRUE,FALSE)</f>
        <v>1</v>
      </c>
      <c r="Y30" s="115"/>
      <c r="Z30" s="115"/>
      <c r="AA30" s="115"/>
      <c r="AB30" s="115"/>
      <c r="AC30" s="115"/>
      <c r="AD30" s="115"/>
    </row>
    <row r="31" spans="1:54" s="60" customFormat="1" ht="14.25" customHeight="1" x14ac:dyDescent="0.25">
      <c r="A31" s="91" t="s">
        <v>132</v>
      </c>
      <c r="B31" s="90" t="s">
        <v>108</v>
      </c>
      <c r="C31" s="90" t="s">
        <v>224</v>
      </c>
      <c r="D31" s="22">
        <f>IFERROR(IF(ISBLANK(VLOOKUP($C31,'[1]Data sheet'!$B$2:$EZ$153,D$6,FALSE)),"",VLOOKUP($C31,'[1]Data sheet'!$B$2:$EZ$153,D$6,FALSE)),"")</f>
        <v>582</v>
      </c>
      <c r="E31" s="33">
        <f t="shared" si="20"/>
        <v>162</v>
      </c>
      <c r="F31" s="24" t="str">
        <f t="shared" si="21"/>
        <v/>
      </c>
      <c r="G31" s="72" t="str">
        <f t="shared" si="22"/>
        <v/>
      </c>
      <c r="H31" s="54" t="str">
        <f t="shared" si="23"/>
        <v/>
      </c>
      <c r="I31" s="79" t="str">
        <f t="shared" si="24"/>
        <v/>
      </c>
      <c r="J31" s="33">
        <f>IFERROR(IF(ISBLANK(VLOOKUP($C31,'[1]Data sheet'!$B$2:$EZ$153,J$6,FALSE)),"",VLOOKUP($C31,'[1]Data sheet'!$B$2:$EZ$153,J$6,FALSE)),"")</f>
        <v>114</v>
      </c>
      <c r="K31" s="2" t="str">
        <f t="shared" si="25"/>
        <v/>
      </c>
      <c r="L31" s="33">
        <f>IFERROR(IF(ISBLANK(VLOOKUP($C31,'[1]Data sheet'!$B$2:$EZ$153,L$6,FALSE)),"",VLOOKUP($C31,'[1]Data sheet'!$B$2:$EZ$153,L$6,FALSE)),"")</f>
        <v>48</v>
      </c>
      <c r="M31" s="2" t="str">
        <f t="shared" si="7"/>
        <v/>
      </c>
      <c r="N31" s="34">
        <f>IFERROR(IF(ISBLANK(VLOOKUP($C31,'[1]Data sheet'!$B$2:$EZ$153,N$6,FALSE)),"",VLOOKUP($C31,'[1]Data sheet'!$B$2:$EZ$153,N$6,FALSE)),"")</f>
        <v>313</v>
      </c>
      <c r="O31" s="2" t="str">
        <f t="shared" si="8"/>
        <v/>
      </c>
      <c r="P31" s="23">
        <f t="shared" si="26"/>
        <v>475</v>
      </c>
      <c r="Q31" s="2">
        <f t="shared" si="9"/>
        <v>0.81615120274914088</v>
      </c>
      <c r="R31" s="117">
        <f>VLOOKUP(A31,'[1]2014 population'!$B$4:$D$164,3,FALSE)</f>
        <v>574.5</v>
      </c>
      <c r="S31" s="118">
        <f t="shared" si="27"/>
        <v>1.3054830287206266E-2</v>
      </c>
      <c r="T31" s="115" t="b">
        <f t="shared" si="28"/>
        <v>1</v>
      </c>
      <c r="U31" s="115" t="b">
        <f t="shared" si="29"/>
        <v>1</v>
      </c>
      <c r="V31" s="115" t="b">
        <f t="shared" si="30"/>
        <v>0</v>
      </c>
      <c r="W31" s="115" t="b">
        <f t="shared" si="18"/>
        <v>0</v>
      </c>
      <c r="X31" s="115" t="b">
        <f>IF(IFERROR(VLOOKUP(A31,[1]Summary!$A$2:$A$152,1,FALSE),FALSE)&lt;&gt;FALSE,TRUE,FALSE)</f>
        <v>1</v>
      </c>
      <c r="Y31" s="115"/>
      <c r="Z31" s="115"/>
      <c r="AA31" s="115"/>
      <c r="AB31" s="115"/>
      <c r="AC31" s="115"/>
      <c r="AD31" s="115"/>
    </row>
    <row r="32" spans="1:54" s="60" customFormat="1" ht="14.25" customHeight="1" x14ac:dyDescent="0.25">
      <c r="A32" s="91" t="s">
        <v>29</v>
      </c>
      <c r="B32" s="90" t="s">
        <v>108</v>
      </c>
      <c r="C32" s="90" t="s">
        <v>225</v>
      </c>
      <c r="D32" s="22">
        <f>IFERROR(IF(ISBLANK(VLOOKUP($C32,'[1]Data sheet'!$B$2:$EZ$153,D$6,FALSE)),"",VLOOKUP($C32,'[1]Data sheet'!$B$2:$EZ$153,D$6,FALSE)),"")</f>
        <v>689</v>
      </c>
      <c r="E32" s="33">
        <f t="shared" si="20"/>
        <v>156</v>
      </c>
      <c r="F32" s="24" t="str">
        <f t="shared" si="21"/>
        <v/>
      </c>
      <c r="G32" s="72" t="str">
        <f t="shared" si="22"/>
        <v/>
      </c>
      <c r="H32" s="54" t="str">
        <f t="shared" si="23"/>
        <v/>
      </c>
      <c r="I32" s="79" t="str">
        <f t="shared" si="24"/>
        <v/>
      </c>
      <c r="J32" s="33">
        <f>IFERROR(IF(ISBLANK(VLOOKUP($C32,'[1]Data sheet'!$B$2:$EZ$153,J$6,FALSE)),"",VLOOKUP($C32,'[1]Data sheet'!$B$2:$EZ$153,J$6,FALSE)),"")</f>
        <v>113</v>
      </c>
      <c r="K32" s="2" t="str">
        <f t="shared" si="25"/>
        <v/>
      </c>
      <c r="L32" s="33">
        <f>IFERROR(IF(ISBLANK(VLOOKUP($C32,'[1]Data sheet'!$B$2:$EZ$153,L$6,FALSE)),"",VLOOKUP($C32,'[1]Data sheet'!$B$2:$EZ$153,L$6,FALSE)),"")</f>
        <v>43</v>
      </c>
      <c r="M32" s="2" t="str">
        <f t="shared" si="7"/>
        <v/>
      </c>
      <c r="N32" s="34">
        <f>IFERROR(IF(ISBLANK(VLOOKUP($C32,'[1]Data sheet'!$B$2:$EZ$153,N$6,FALSE)),"",VLOOKUP($C32,'[1]Data sheet'!$B$2:$EZ$153,N$6,FALSE)),"")</f>
        <v>411</v>
      </c>
      <c r="O32" s="2" t="str">
        <f t="shared" si="8"/>
        <v/>
      </c>
      <c r="P32" s="23">
        <f t="shared" si="26"/>
        <v>567</v>
      </c>
      <c r="Q32" s="2">
        <f t="shared" si="9"/>
        <v>0.82293178519593613</v>
      </c>
      <c r="R32" s="117">
        <f>VLOOKUP(A32,'[1]2014 population'!$B$4:$D$164,3,FALSE)</f>
        <v>745.75</v>
      </c>
      <c r="S32" s="118">
        <f t="shared" si="27"/>
        <v>-7.609788803218237E-2</v>
      </c>
      <c r="T32" s="115" t="b">
        <f t="shared" si="28"/>
        <v>1</v>
      </c>
      <c r="U32" s="115" t="b">
        <f t="shared" si="29"/>
        <v>1</v>
      </c>
      <c r="V32" s="115" t="b">
        <f t="shared" si="30"/>
        <v>0</v>
      </c>
      <c r="W32" s="115" t="b">
        <f t="shared" si="18"/>
        <v>0</v>
      </c>
      <c r="X32" s="115" t="b">
        <f>IF(IFERROR(VLOOKUP(A32,[1]Summary!$A$2:$A$152,1,FALSE),FALSE)&lt;&gt;FALSE,TRUE,FALSE)</f>
        <v>1</v>
      </c>
      <c r="Y32" s="115"/>
      <c r="Z32" s="115"/>
      <c r="AA32" s="115"/>
      <c r="AB32" s="115"/>
      <c r="AC32" s="115"/>
      <c r="AD32" s="115"/>
    </row>
    <row r="33" spans="1:30" s="60" customFormat="1" ht="14.25" customHeight="1" x14ac:dyDescent="0.25">
      <c r="A33" s="91" t="s">
        <v>156</v>
      </c>
      <c r="B33" s="90" t="s">
        <v>83</v>
      </c>
      <c r="C33" s="90" t="s">
        <v>226</v>
      </c>
      <c r="D33" s="22">
        <f>IFERROR(IF(ISBLANK(VLOOKUP($C33,'[1]Data sheet'!$B$2:$EZ$153,D$6,FALSE)),"",VLOOKUP($C33,'[1]Data sheet'!$B$2:$EZ$153,D$6,FALSE)),"")</f>
        <v>510</v>
      </c>
      <c r="E33" s="33">
        <f t="shared" si="20"/>
        <v>172</v>
      </c>
      <c r="F33" s="24" t="str">
        <f t="shared" si="21"/>
        <v/>
      </c>
      <c r="G33" s="72" t="str">
        <f t="shared" si="22"/>
        <v/>
      </c>
      <c r="H33" s="54" t="str">
        <f t="shared" si="23"/>
        <v/>
      </c>
      <c r="I33" s="79" t="str">
        <f t="shared" si="24"/>
        <v/>
      </c>
      <c r="J33" s="33">
        <f>IFERROR(IF(ISBLANK(VLOOKUP($C33,'[1]Data sheet'!$B$2:$EZ$153,J$6,FALSE)),"",VLOOKUP($C33,'[1]Data sheet'!$B$2:$EZ$153,J$6,FALSE)),"")</f>
        <v>116</v>
      </c>
      <c r="K33" s="2" t="str">
        <f t="shared" si="25"/>
        <v/>
      </c>
      <c r="L33" s="33">
        <f>IFERROR(IF(ISBLANK(VLOOKUP($C33,'[1]Data sheet'!$B$2:$EZ$153,L$6,FALSE)),"",VLOOKUP($C33,'[1]Data sheet'!$B$2:$EZ$153,L$6,FALSE)),"")</f>
        <v>56</v>
      </c>
      <c r="M33" s="2" t="str">
        <f t="shared" si="7"/>
        <v/>
      </c>
      <c r="N33" s="34">
        <f>IFERROR(IF(ISBLANK(VLOOKUP($C33,'[1]Data sheet'!$B$2:$EZ$153,N$6,FALSE)),"",VLOOKUP($C33,'[1]Data sheet'!$B$2:$EZ$153,N$6,FALSE)),"")</f>
        <v>203</v>
      </c>
      <c r="O33" s="2" t="str">
        <f t="shared" si="8"/>
        <v/>
      </c>
      <c r="P33" s="23">
        <f t="shared" si="26"/>
        <v>375</v>
      </c>
      <c r="Q33" s="2">
        <f t="shared" si="9"/>
        <v>0.73529411764705888</v>
      </c>
      <c r="R33" s="117">
        <f>VLOOKUP(A33,'[1]2014 population'!$B$4:$D$164,3,FALSE)</f>
        <v>543.25</v>
      </c>
      <c r="S33" s="118">
        <f t="shared" si="27"/>
        <v>-6.1205706396686606E-2</v>
      </c>
      <c r="T33" s="115" t="b">
        <f t="shared" si="28"/>
        <v>1</v>
      </c>
      <c r="U33" s="115" t="b">
        <f t="shared" si="29"/>
        <v>1</v>
      </c>
      <c r="V33" s="115" t="b">
        <f t="shared" si="30"/>
        <v>0</v>
      </c>
      <c r="W33" s="115" t="b">
        <f t="shared" si="18"/>
        <v>0</v>
      </c>
      <c r="X33" s="115" t="b">
        <f>IF(IFERROR(VLOOKUP(A33,[1]Summary!$A$2:$A$152,1,FALSE),FALSE)&lt;&gt;FALSE,TRUE,FALSE)</f>
        <v>1</v>
      </c>
      <c r="Y33" s="115"/>
      <c r="Z33" s="115"/>
      <c r="AA33" s="115"/>
      <c r="AB33" s="115"/>
      <c r="AC33" s="115"/>
      <c r="AD33" s="115"/>
    </row>
    <row r="34" spans="1:30" s="60" customFormat="1" ht="14.25" customHeight="1" x14ac:dyDescent="0.25">
      <c r="A34" s="91" t="s">
        <v>157</v>
      </c>
      <c r="B34" s="90" t="s">
        <v>83</v>
      </c>
      <c r="C34" s="90" t="s">
        <v>227</v>
      </c>
      <c r="D34" s="22">
        <f>IFERROR(IF(ISBLANK(VLOOKUP($C34,'[1]Data sheet'!$B$2:$EZ$153,D$6,FALSE)),"",VLOOKUP($C34,'[1]Data sheet'!$B$2:$EZ$153,D$6,FALSE)),"")</f>
        <v>389</v>
      </c>
      <c r="E34" s="33">
        <f t="shared" si="20"/>
        <v>109</v>
      </c>
      <c r="F34" s="24" t="str">
        <f t="shared" si="21"/>
        <v/>
      </c>
      <c r="G34" s="72" t="str">
        <f t="shared" si="22"/>
        <v/>
      </c>
      <c r="H34" s="54" t="str">
        <f t="shared" si="23"/>
        <v/>
      </c>
      <c r="I34" s="79" t="str">
        <f t="shared" si="24"/>
        <v/>
      </c>
      <c r="J34" s="33">
        <f>IFERROR(IF(ISBLANK(VLOOKUP($C34,'[1]Data sheet'!$B$2:$EZ$153,J$6,FALSE)),"",VLOOKUP($C34,'[1]Data sheet'!$B$2:$EZ$153,J$6,FALSE)),"")</f>
        <v>58</v>
      </c>
      <c r="K34" s="2" t="str">
        <f t="shared" si="25"/>
        <v/>
      </c>
      <c r="L34" s="33">
        <f>IFERROR(IF(ISBLANK(VLOOKUP($C34,'[1]Data sheet'!$B$2:$EZ$153,L$6,FALSE)),"",VLOOKUP($C34,'[1]Data sheet'!$B$2:$EZ$153,L$6,FALSE)),"")</f>
        <v>51</v>
      </c>
      <c r="M34" s="2" t="str">
        <f t="shared" si="7"/>
        <v/>
      </c>
      <c r="N34" s="34">
        <f>IFERROR(IF(ISBLANK(VLOOKUP($C34,'[1]Data sheet'!$B$2:$EZ$153,N$6,FALSE)),"",VLOOKUP($C34,'[1]Data sheet'!$B$2:$EZ$153,N$6,FALSE)),"")</f>
        <v>234</v>
      </c>
      <c r="O34" s="2" t="str">
        <f t="shared" si="8"/>
        <v/>
      </c>
      <c r="P34" s="23">
        <f t="shared" si="26"/>
        <v>343</v>
      </c>
      <c r="Q34" s="2">
        <f t="shared" si="9"/>
        <v>0.8817480719794345</v>
      </c>
      <c r="R34" s="117">
        <f>VLOOKUP(A34,'[1]2014 population'!$B$4:$D$164,3,FALSE)</f>
        <v>422.25</v>
      </c>
      <c r="S34" s="118">
        <f t="shared" si="27"/>
        <v>-7.8744819419775014E-2</v>
      </c>
      <c r="T34" s="115" t="b">
        <f t="shared" si="28"/>
        <v>1</v>
      </c>
      <c r="U34" s="115" t="b">
        <f t="shared" si="29"/>
        <v>1</v>
      </c>
      <c r="V34" s="115" t="b">
        <f t="shared" si="30"/>
        <v>0</v>
      </c>
      <c r="W34" s="115" t="b">
        <f t="shared" si="18"/>
        <v>0</v>
      </c>
      <c r="X34" s="115" t="b">
        <f>IF(IFERROR(VLOOKUP(A34,[1]Summary!$A$2:$A$152,1,FALSE),FALSE)&lt;&gt;FALSE,TRUE,FALSE)</f>
        <v>1</v>
      </c>
      <c r="Y34" s="115"/>
      <c r="Z34" s="115"/>
      <c r="AA34" s="115"/>
      <c r="AB34" s="115"/>
      <c r="AC34" s="115"/>
      <c r="AD34" s="115"/>
    </row>
    <row r="35" spans="1:30" s="60" customFormat="1" ht="14.25" customHeight="1" x14ac:dyDescent="0.25">
      <c r="A35" s="91" t="s">
        <v>82</v>
      </c>
      <c r="B35" s="90" t="s">
        <v>83</v>
      </c>
      <c r="C35" s="90" t="s">
        <v>228</v>
      </c>
      <c r="D35" s="22">
        <f>IFERROR(IF(ISBLANK(VLOOKUP($C35,'[1]Data sheet'!$B$2:$EZ$153,D$6,FALSE)),"",VLOOKUP($C35,'[1]Data sheet'!$B$2:$EZ$153,D$6,FALSE)),"")</f>
        <v>885</v>
      </c>
      <c r="E35" s="33">
        <f t="shared" si="20"/>
        <v>356</v>
      </c>
      <c r="F35" s="24">
        <f t="shared" si="21"/>
        <v>0.40225988700564974</v>
      </c>
      <c r="G35" s="72">
        <f t="shared" si="22"/>
        <v>0.37044321632691957</v>
      </c>
      <c r="H35" s="54" t="str">
        <f t="shared" si="23"/>
        <v>-</v>
      </c>
      <c r="I35" s="79">
        <f t="shared" si="24"/>
        <v>0.43492139815727132</v>
      </c>
      <c r="J35" s="33">
        <f>IFERROR(IF(ISBLANK(VLOOKUP($C35,'[1]Data sheet'!$B$2:$EZ$153,J$6,FALSE)),"",VLOOKUP($C35,'[1]Data sheet'!$B$2:$EZ$153,J$6,FALSE)),"")</f>
        <v>238</v>
      </c>
      <c r="K35" s="2">
        <f t="shared" si="25"/>
        <v>0.26892655367231638</v>
      </c>
      <c r="L35" s="33">
        <f>IFERROR(IF(ISBLANK(VLOOKUP($C35,'[1]Data sheet'!$B$2:$EZ$153,L$6,FALSE)),"",VLOOKUP($C35,'[1]Data sheet'!$B$2:$EZ$153,L$6,FALSE)),"")</f>
        <v>118</v>
      </c>
      <c r="M35" s="2">
        <f t="shared" si="7"/>
        <v>0.13333333333333333</v>
      </c>
      <c r="N35" s="34">
        <f>IFERROR(IF(ISBLANK(VLOOKUP($C35,'[1]Data sheet'!$B$2:$EZ$153,N$6,FALSE)),"",VLOOKUP($C35,'[1]Data sheet'!$B$2:$EZ$153,N$6,FALSE)),"")</f>
        <v>528</v>
      </c>
      <c r="O35" s="2">
        <f t="shared" si="8"/>
        <v>0.59661016949152545</v>
      </c>
      <c r="P35" s="23">
        <f t="shared" si="26"/>
        <v>884</v>
      </c>
      <c r="Q35" s="2">
        <f t="shared" si="9"/>
        <v>0.9988700564971752</v>
      </c>
      <c r="R35" s="117">
        <f>VLOOKUP(A35,'[1]2014 population'!$B$4:$D$164,3,FALSE)</f>
        <v>948.25</v>
      </c>
      <c r="S35" s="118">
        <f t="shared" si="27"/>
        <v>-6.670181914052202E-2</v>
      </c>
      <c r="T35" s="115" t="b">
        <f t="shared" si="28"/>
        <v>1</v>
      </c>
      <c r="U35" s="115" t="b">
        <f t="shared" si="29"/>
        <v>1</v>
      </c>
      <c r="V35" s="115" t="b">
        <f t="shared" si="30"/>
        <v>1</v>
      </c>
      <c r="W35" s="115" t="b">
        <f t="shared" si="18"/>
        <v>1</v>
      </c>
      <c r="X35" s="115" t="b">
        <f>IF(IFERROR(VLOOKUP(A35,[1]Summary!$A$2:$A$152,1,FALSE),FALSE)&lt;&gt;FALSE,TRUE,FALSE)</f>
        <v>1</v>
      </c>
      <c r="Y35" s="115"/>
      <c r="Z35" s="115"/>
      <c r="AA35" s="115"/>
      <c r="AB35" s="115"/>
      <c r="AC35" s="115"/>
      <c r="AD35" s="115"/>
    </row>
    <row r="36" spans="1:30" s="60" customFormat="1" ht="14.25" customHeight="1" x14ac:dyDescent="0.25">
      <c r="A36" s="91" t="s">
        <v>84</v>
      </c>
      <c r="B36" s="90" t="s">
        <v>83</v>
      </c>
      <c r="C36" s="90" t="s">
        <v>229</v>
      </c>
      <c r="D36" s="22">
        <f>IFERROR(IF(ISBLANK(VLOOKUP($C36,'[1]Data sheet'!$B$2:$EZ$153,D$6,FALSE)),"",VLOOKUP($C36,'[1]Data sheet'!$B$2:$EZ$153,D$6,FALSE)),"")</f>
        <v>537</v>
      </c>
      <c r="E36" s="33">
        <f t="shared" si="20"/>
        <v>180</v>
      </c>
      <c r="F36" s="24" t="str">
        <f t="shared" si="21"/>
        <v/>
      </c>
      <c r="G36" s="72" t="str">
        <f t="shared" si="22"/>
        <v/>
      </c>
      <c r="H36" s="54" t="str">
        <f t="shared" si="23"/>
        <v/>
      </c>
      <c r="I36" s="79" t="str">
        <f t="shared" si="24"/>
        <v/>
      </c>
      <c r="J36" s="33">
        <f>IFERROR(IF(ISBLANK(VLOOKUP($C36,'[1]Data sheet'!$B$2:$EZ$153,J$6,FALSE)),"",VLOOKUP($C36,'[1]Data sheet'!$B$2:$EZ$153,J$6,FALSE)),"")</f>
        <v>142</v>
      </c>
      <c r="K36" s="2" t="str">
        <f t="shared" si="25"/>
        <v/>
      </c>
      <c r="L36" s="33">
        <f>IFERROR(IF(ISBLANK(VLOOKUP($C36,'[1]Data sheet'!$B$2:$EZ$153,L$6,FALSE)),"",VLOOKUP($C36,'[1]Data sheet'!$B$2:$EZ$153,L$6,FALSE)),"")</f>
        <v>38</v>
      </c>
      <c r="M36" s="2" t="str">
        <f t="shared" si="7"/>
        <v/>
      </c>
      <c r="N36" s="34">
        <f>IFERROR(IF(ISBLANK(VLOOKUP($C36,'[1]Data sheet'!$B$2:$EZ$153,N$6,FALSE)),"",VLOOKUP($C36,'[1]Data sheet'!$B$2:$EZ$153,N$6,FALSE)),"")</f>
        <v>309</v>
      </c>
      <c r="O36" s="2" t="str">
        <f t="shared" si="8"/>
        <v/>
      </c>
      <c r="P36" s="23">
        <f t="shared" si="26"/>
        <v>489</v>
      </c>
      <c r="Q36" s="2">
        <f t="shared" si="9"/>
        <v>0.91061452513966479</v>
      </c>
      <c r="R36" s="117">
        <f>VLOOKUP(A36,'[1]2014 population'!$B$4:$D$164,3,FALSE)</f>
        <v>595</v>
      </c>
      <c r="S36" s="118">
        <f t="shared" si="27"/>
        <v>-9.7478991596638656E-2</v>
      </c>
      <c r="T36" s="115" t="b">
        <f t="shared" si="28"/>
        <v>1</v>
      </c>
      <c r="U36" s="115" t="b">
        <f t="shared" si="29"/>
        <v>1</v>
      </c>
      <c r="V36" s="115" t="b">
        <f t="shared" si="30"/>
        <v>0</v>
      </c>
      <c r="W36" s="115" t="b">
        <f t="shared" si="18"/>
        <v>0</v>
      </c>
      <c r="X36" s="115" t="b">
        <f>IF(IFERROR(VLOOKUP(A36,[1]Summary!$A$2:$A$152,1,FALSE),FALSE)&lt;&gt;FALSE,TRUE,FALSE)</f>
        <v>1</v>
      </c>
      <c r="Y36" s="115"/>
      <c r="Z36" s="115"/>
      <c r="AA36" s="115"/>
      <c r="AB36" s="115"/>
      <c r="AC36" s="115"/>
      <c r="AD36" s="115"/>
    </row>
    <row r="37" spans="1:30" s="60" customFormat="1" ht="14.25" customHeight="1" x14ac:dyDescent="0.25">
      <c r="A37" s="91" t="s">
        <v>92</v>
      </c>
      <c r="B37" s="90" t="s">
        <v>83</v>
      </c>
      <c r="C37" s="90" t="s">
        <v>230</v>
      </c>
      <c r="D37" s="22">
        <f>IFERROR(IF(ISBLANK(VLOOKUP($C37,'[1]Data sheet'!$B$2:$EZ$153,D$6,FALSE)),"",VLOOKUP($C37,'[1]Data sheet'!$B$2:$EZ$153,D$6,FALSE)),"")</f>
        <v>888</v>
      </c>
      <c r="E37" s="33">
        <f t="shared" si="20"/>
        <v>381</v>
      </c>
      <c r="F37" s="24">
        <f t="shared" si="21"/>
        <v>0.42905405405405406</v>
      </c>
      <c r="G37" s="72">
        <f t="shared" si="22"/>
        <v>0.39687508247244635</v>
      </c>
      <c r="H37" s="54" t="str">
        <f t="shared" si="23"/>
        <v>-</v>
      </c>
      <c r="I37" s="79">
        <f t="shared" si="24"/>
        <v>0.46184420137132876</v>
      </c>
      <c r="J37" s="33">
        <f>IFERROR(IF(ISBLANK(VLOOKUP($C37,'[1]Data sheet'!$B$2:$EZ$153,J$6,FALSE)),"",VLOOKUP($C37,'[1]Data sheet'!$B$2:$EZ$153,J$6,FALSE)),"")</f>
        <v>286</v>
      </c>
      <c r="K37" s="2">
        <f t="shared" si="25"/>
        <v>0.32207207207207206</v>
      </c>
      <c r="L37" s="33">
        <f>IFERROR(IF(ISBLANK(VLOOKUP($C37,'[1]Data sheet'!$B$2:$EZ$153,L$6,FALSE)),"",VLOOKUP($C37,'[1]Data sheet'!$B$2:$EZ$153,L$6,FALSE)),"")</f>
        <v>95</v>
      </c>
      <c r="M37" s="2">
        <f t="shared" si="7"/>
        <v>0.10698198198198199</v>
      </c>
      <c r="N37" s="34">
        <f>IFERROR(IF(ISBLANK(VLOOKUP($C37,'[1]Data sheet'!$B$2:$EZ$153,N$6,FALSE)),"",VLOOKUP($C37,'[1]Data sheet'!$B$2:$EZ$153,N$6,FALSE)),"")</f>
        <v>493</v>
      </c>
      <c r="O37" s="2">
        <f t="shared" si="8"/>
        <v>0.55518018018018023</v>
      </c>
      <c r="P37" s="23">
        <f t="shared" si="26"/>
        <v>874</v>
      </c>
      <c r="Q37" s="2">
        <f t="shared" si="9"/>
        <v>0.98423423423423428</v>
      </c>
      <c r="R37" s="117">
        <f>VLOOKUP(A37,'[1]2014 population'!$B$4:$D$164,3,FALSE)</f>
        <v>970.5</v>
      </c>
      <c r="S37" s="118">
        <f t="shared" si="27"/>
        <v>-8.5007727975270481E-2</v>
      </c>
      <c r="T37" s="115" t="b">
        <f t="shared" si="28"/>
        <v>1</v>
      </c>
      <c r="U37" s="115" t="b">
        <f t="shared" si="29"/>
        <v>1</v>
      </c>
      <c r="V37" s="115" t="b">
        <f t="shared" si="30"/>
        <v>1</v>
      </c>
      <c r="W37" s="115" t="b">
        <f t="shared" si="18"/>
        <v>1</v>
      </c>
      <c r="X37" s="115" t="b">
        <f>IF(IFERROR(VLOOKUP(A37,[1]Summary!$A$2:$A$152,1,FALSE),FALSE)&lt;&gt;FALSE,TRUE,FALSE)</f>
        <v>1</v>
      </c>
      <c r="Y37" s="115"/>
      <c r="Z37" s="115"/>
      <c r="AA37" s="115"/>
      <c r="AB37" s="115"/>
      <c r="AC37" s="115"/>
      <c r="AD37" s="115"/>
    </row>
    <row r="38" spans="1:30" s="60" customFormat="1" ht="14.25" customHeight="1" x14ac:dyDescent="0.25">
      <c r="A38" s="91" t="s">
        <v>93</v>
      </c>
      <c r="B38" s="90" t="s">
        <v>83</v>
      </c>
      <c r="C38" s="90" t="s">
        <v>231</v>
      </c>
      <c r="D38" s="22">
        <f>IFERROR(IF(ISBLANK(VLOOKUP($C38,'[1]Data sheet'!$B$2:$EZ$153,D$6,FALSE)),"",VLOOKUP($C38,'[1]Data sheet'!$B$2:$EZ$153,D$6,FALSE)),"")</f>
        <v>848</v>
      </c>
      <c r="E38" s="33" t="str">
        <f t="shared" si="20"/>
        <v/>
      </c>
      <c r="F38" s="24" t="str">
        <f t="shared" si="21"/>
        <v/>
      </c>
      <c r="G38" s="72" t="str">
        <f t="shared" si="22"/>
        <v/>
      </c>
      <c r="H38" s="54" t="str">
        <f t="shared" si="23"/>
        <v/>
      </c>
      <c r="I38" s="79" t="str">
        <f t="shared" si="24"/>
        <v/>
      </c>
      <c r="J38" s="33" t="str">
        <f>IFERROR(IF(ISBLANK(VLOOKUP($C38,'[1]Data sheet'!$B$2:$EZ$153,J$6,FALSE)),"",VLOOKUP($C38,'[1]Data sheet'!$B$2:$EZ$153,J$6,FALSE)),"")</f>
        <v>DK</v>
      </c>
      <c r="K38" s="2" t="str">
        <f t="shared" si="25"/>
        <v/>
      </c>
      <c r="L38" s="33" t="str">
        <f>IFERROR(IF(ISBLANK(VLOOKUP($C38,'[1]Data sheet'!$B$2:$EZ$153,L$6,FALSE)),"",VLOOKUP($C38,'[1]Data sheet'!$B$2:$EZ$153,L$6,FALSE)),"")</f>
        <v>DK</v>
      </c>
      <c r="M38" s="2" t="str">
        <f t="shared" si="7"/>
        <v/>
      </c>
      <c r="N38" s="34" t="str">
        <f>IFERROR(IF(ISBLANK(VLOOKUP($C38,'[1]Data sheet'!$B$2:$EZ$153,N$6,FALSE)),"",VLOOKUP($C38,'[1]Data sheet'!$B$2:$EZ$153,N$6,FALSE)),"")</f>
        <v>DK</v>
      </c>
      <c r="O38" s="2" t="str">
        <f t="shared" si="8"/>
        <v/>
      </c>
      <c r="P38" s="23" t="str">
        <f t="shared" si="26"/>
        <v/>
      </c>
      <c r="Q38" s="2" t="str">
        <f t="shared" si="9"/>
        <v/>
      </c>
      <c r="R38" s="117">
        <f>VLOOKUP(A38,'[1]2014 population'!$B$4:$D$164,3,FALSE)</f>
        <v>898.75</v>
      </c>
      <c r="S38" s="118">
        <f t="shared" si="27"/>
        <v>-5.6467315716272601E-2</v>
      </c>
      <c r="T38" s="115" t="b">
        <f t="shared" si="28"/>
        <v>0</v>
      </c>
      <c r="U38" s="115" t="b">
        <f t="shared" si="29"/>
        <v>1</v>
      </c>
      <c r="V38" s="115" t="b">
        <f t="shared" si="30"/>
        <v>0</v>
      </c>
      <c r="W38" s="115" t="b">
        <f t="shared" si="18"/>
        <v>0</v>
      </c>
      <c r="X38" s="115" t="b">
        <f>IF(IFERROR(VLOOKUP(A38,[1]Summary!$A$2:$A$152,1,FALSE),FALSE)&lt;&gt;FALSE,TRUE,FALSE)</f>
        <v>1</v>
      </c>
      <c r="Y38" s="115"/>
      <c r="Z38" s="115"/>
      <c r="AA38" s="115"/>
      <c r="AB38" s="115"/>
      <c r="AC38" s="115"/>
      <c r="AD38" s="115"/>
    </row>
    <row r="39" spans="1:30" s="60" customFormat="1" ht="14.25" customHeight="1" x14ac:dyDescent="0.25">
      <c r="A39" s="91" t="s">
        <v>57</v>
      </c>
      <c r="B39" s="90" t="s">
        <v>83</v>
      </c>
      <c r="C39" s="90" t="s">
        <v>232</v>
      </c>
      <c r="D39" s="22">
        <f>IFERROR(IF(ISBLANK(VLOOKUP($C39,'[1]Data sheet'!$B$2:$EZ$153,D$6,FALSE)),"",VLOOKUP($C39,'[1]Data sheet'!$B$2:$EZ$153,D$6,FALSE)),"")</f>
        <v>1195</v>
      </c>
      <c r="E39" s="33" t="str">
        <f t="shared" si="20"/>
        <v/>
      </c>
      <c r="F39" s="24" t="str">
        <f t="shared" si="21"/>
        <v/>
      </c>
      <c r="G39" s="72" t="str">
        <f t="shared" si="22"/>
        <v/>
      </c>
      <c r="H39" s="54" t="str">
        <f t="shared" si="23"/>
        <v/>
      </c>
      <c r="I39" s="79" t="str">
        <f t="shared" si="24"/>
        <v/>
      </c>
      <c r="J39" s="33" t="str">
        <f>IFERROR(IF(ISBLANK(VLOOKUP($C39,'[1]Data sheet'!$B$2:$EZ$153,J$6,FALSE)),"",VLOOKUP($C39,'[1]Data sheet'!$B$2:$EZ$153,J$6,FALSE)),"")</f>
        <v>DK</v>
      </c>
      <c r="K39" s="2" t="str">
        <f t="shared" si="25"/>
        <v/>
      </c>
      <c r="L39" s="33" t="str">
        <f>IFERROR(IF(ISBLANK(VLOOKUP($C39,'[1]Data sheet'!$B$2:$EZ$153,L$6,FALSE)),"",VLOOKUP($C39,'[1]Data sheet'!$B$2:$EZ$153,L$6,FALSE)),"")</f>
        <v>DK</v>
      </c>
      <c r="M39" s="2" t="str">
        <f t="shared" si="7"/>
        <v/>
      </c>
      <c r="N39" s="34" t="str">
        <f>IFERROR(IF(ISBLANK(VLOOKUP($C39,'[1]Data sheet'!$B$2:$EZ$153,N$6,FALSE)),"",VLOOKUP($C39,'[1]Data sheet'!$B$2:$EZ$153,N$6,FALSE)),"")</f>
        <v>DK</v>
      </c>
      <c r="O39" s="2" t="str">
        <f t="shared" si="8"/>
        <v/>
      </c>
      <c r="P39" s="23" t="str">
        <f t="shared" si="26"/>
        <v/>
      </c>
      <c r="Q39" s="2" t="str">
        <f t="shared" si="9"/>
        <v/>
      </c>
      <c r="R39" s="117">
        <f>VLOOKUP(A39,'[1]2014 population'!$B$4:$D$164,3,FALSE)</f>
        <v>1206.25</v>
      </c>
      <c r="S39" s="118">
        <f t="shared" si="27"/>
        <v>-9.3264248704663204E-3</v>
      </c>
      <c r="T39" s="115" t="b">
        <f t="shared" si="28"/>
        <v>0</v>
      </c>
      <c r="U39" s="115" t="b">
        <f t="shared" si="29"/>
        <v>1</v>
      </c>
      <c r="V39" s="115" t="b">
        <f t="shared" si="30"/>
        <v>0</v>
      </c>
      <c r="W39" s="115" t="b">
        <f t="shared" si="18"/>
        <v>0</v>
      </c>
      <c r="X39" s="115" t="b">
        <f>IF(IFERROR(VLOOKUP(A39,[1]Summary!$A$2:$A$152,1,FALSE),FALSE)&lt;&gt;FALSE,TRUE,FALSE)</f>
        <v>1</v>
      </c>
      <c r="Y39" s="115"/>
      <c r="Z39" s="115"/>
      <c r="AA39" s="115"/>
      <c r="AB39" s="115"/>
      <c r="AC39" s="115"/>
      <c r="AD39" s="115"/>
    </row>
    <row r="40" spans="1:30" s="60" customFormat="1" ht="14.25" customHeight="1" x14ac:dyDescent="0.25">
      <c r="A40" s="91" t="s">
        <v>33</v>
      </c>
      <c r="B40" s="90" t="s">
        <v>83</v>
      </c>
      <c r="C40" s="90" t="s">
        <v>233</v>
      </c>
      <c r="D40" s="22">
        <f>IFERROR(IF(ISBLANK(VLOOKUP($C40,'[1]Data sheet'!$B$2:$EZ$153,D$6,FALSE)),"",VLOOKUP($C40,'[1]Data sheet'!$B$2:$EZ$153,D$6,FALSE)),"")</f>
        <v>326</v>
      </c>
      <c r="E40" s="33">
        <f t="shared" si="20"/>
        <v>66</v>
      </c>
      <c r="F40" s="24">
        <f t="shared" si="21"/>
        <v>0.20245398773006135</v>
      </c>
      <c r="G40" s="72">
        <f t="shared" si="22"/>
        <v>0.16241636559273223</v>
      </c>
      <c r="H40" s="54" t="str">
        <f t="shared" si="23"/>
        <v>-</v>
      </c>
      <c r="I40" s="79">
        <f t="shared" si="24"/>
        <v>0.24942227745225629</v>
      </c>
      <c r="J40" s="33">
        <f>IFERROR(IF(ISBLANK(VLOOKUP($C40,'[1]Data sheet'!$B$2:$EZ$153,J$6,FALSE)),"",VLOOKUP($C40,'[1]Data sheet'!$B$2:$EZ$153,J$6,FALSE)),"")</f>
        <v>53</v>
      </c>
      <c r="K40" s="2">
        <f t="shared" si="25"/>
        <v>0.16257668711656442</v>
      </c>
      <c r="L40" s="33">
        <f>IFERROR(IF(ISBLANK(VLOOKUP($C40,'[1]Data sheet'!$B$2:$EZ$153,L$6,FALSE)),"",VLOOKUP($C40,'[1]Data sheet'!$B$2:$EZ$153,L$6,FALSE)),"")</f>
        <v>13</v>
      </c>
      <c r="M40" s="2">
        <f t="shared" si="7"/>
        <v>3.9877300613496931E-2</v>
      </c>
      <c r="N40" s="34">
        <f>IFERROR(IF(ISBLANK(VLOOKUP($C40,'[1]Data sheet'!$B$2:$EZ$153,N$6,FALSE)),"",VLOOKUP($C40,'[1]Data sheet'!$B$2:$EZ$153,N$6,FALSE)),"")</f>
        <v>248</v>
      </c>
      <c r="O40" s="2">
        <f t="shared" si="8"/>
        <v>0.76073619631901845</v>
      </c>
      <c r="P40" s="23">
        <f t="shared" si="26"/>
        <v>314</v>
      </c>
      <c r="Q40" s="2">
        <f t="shared" si="9"/>
        <v>0.96319018404907975</v>
      </c>
      <c r="R40" s="117">
        <f>VLOOKUP(A40,'[1]2014 population'!$B$4:$D$164,3,FALSE)</f>
        <v>388.5</v>
      </c>
      <c r="S40" s="118">
        <f t="shared" si="27"/>
        <v>-0.16087516087516088</v>
      </c>
      <c r="T40" s="115" t="b">
        <f t="shared" si="28"/>
        <v>1</v>
      </c>
      <c r="U40" s="115" t="b">
        <f t="shared" si="29"/>
        <v>1</v>
      </c>
      <c r="V40" s="115" t="b">
        <f t="shared" si="30"/>
        <v>1</v>
      </c>
      <c r="W40" s="115" t="b">
        <f t="shared" si="18"/>
        <v>1</v>
      </c>
      <c r="X40" s="115" t="b">
        <f>IF(IFERROR(VLOOKUP(A40,[1]Summary!$A$2:$A$152,1,FALSE),FALSE)&lt;&gt;FALSE,TRUE,FALSE)</f>
        <v>1</v>
      </c>
      <c r="Y40" s="115"/>
      <c r="Z40" s="115"/>
      <c r="AA40" s="115"/>
      <c r="AB40" s="115"/>
      <c r="AC40" s="115"/>
      <c r="AD40" s="115"/>
    </row>
    <row r="41" spans="1:30" s="60" customFormat="1" ht="14.25" customHeight="1" x14ac:dyDescent="0.25">
      <c r="A41" s="91" t="s">
        <v>89</v>
      </c>
      <c r="B41" s="90" t="s">
        <v>83</v>
      </c>
      <c r="C41" s="90" t="s">
        <v>234</v>
      </c>
      <c r="D41" s="22">
        <f>IFERROR(IF(ISBLANK(VLOOKUP($C41,'[1]Data sheet'!$B$2:$EZ$153,D$6,FALSE)),"",VLOOKUP($C41,'[1]Data sheet'!$B$2:$EZ$153,D$6,FALSE)),"")</f>
        <v>404</v>
      </c>
      <c r="E41" s="33">
        <f t="shared" si="20"/>
        <v>83</v>
      </c>
      <c r="F41" s="24">
        <f t="shared" si="21"/>
        <v>0.20544554455445543</v>
      </c>
      <c r="G41" s="72">
        <f t="shared" si="22"/>
        <v>0.16891050087967846</v>
      </c>
      <c r="H41" s="54" t="str">
        <f t="shared" si="23"/>
        <v>-</v>
      </c>
      <c r="I41" s="79">
        <f t="shared" si="24"/>
        <v>0.24752940523433986</v>
      </c>
      <c r="J41" s="33">
        <f>IFERROR(IF(ISBLANK(VLOOKUP($C41,'[1]Data sheet'!$B$2:$EZ$153,J$6,FALSE)),"",VLOOKUP($C41,'[1]Data sheet'!$B$2:$EZ$153,J$6,FALSE)),"")</f>
        <v>65</v>
      </c>
      <c r="K41" s="2">
        <f t="shared" si="25"/>
        <v>0.1608910891089109</v>
      </c>
      <c r="L41" s="33">
        <f>IFERROR(IF(ISBLANK(VLOOKUP($C41,'[1]Data sheet'!$B$2:$EZ$153,L$6,FALSE)),"",VLOOKUP($C41,'[1]Data sheet'!$B$2:$EZ$153,L$6,FALSE)),"")</f>
        <v>18</v>
      </c>
      <c r="M41" s="2">
        <f t="shared" si="7"/>
        <v>4.4554455445544552E-2</v>
      </c>
      <c r="N41" s="34">
        <f>IFERROR(IF(ISBLANK(VLOOKUP($C41,'[1]Data sheet'!$B$2:$EZ$153,N$6,FALSE)),"",VLOOKUP($C41,'[1]Data sheet'!$B$2:$EZ$153,N$6,FALSE)),"")</f>
        <v>319</v>
      </c>
      <c r="O41" s="2">
        <f t="shared" si="8"/>
        <v>0.78960396039603964</v>
      </c>
      <c r="P41" s="23">
        <f t="shared" si="26"/>
        <v>402</v>
      </c>
      <c r="Q41" s="2">
        <f t="shared" si="9"/>
        <v>0.99504950495049505</v>
      </c>
      <c r="R41" s="117">
        <f>VLOOKUP(A41,'[1]2014 population'!$B$4:$D$164,3,FALSE)</f>
        <v>449</v>
      </c>
      <c r="S41" s="118">
        <f t="shared" si="27"/>
        <v>-0.10022271714922049</v>
      </c>
      <c r="T41" s="115" t="b">
        <f t="shared" si="28"/>
        <v>1</v>
      </c>
      <c r="U41" s="115" t="b">
        <f t="shared" si="29"/>
        <v>1</v>
      </c>
      <c r="V41" s="115" t="b">
        <f t="shared" si="30"/>
        <v>1</v>
      </c>
      <c r="W41" s="115" t="b">
        <f t="shared" si="18"/>
        <v>1</v>
      </c>
      <c r="X41" s="115" t="b">
        <f>IF(IFERROR(VLOOKUP(A41,[1]Summary!$A$2:$A$152,1,FALSE),FALSE)&lt;&gt;FALSE,TRUE,FALSE)</f>
        <v>1</v>
      </c>
      <c r="Y41" s="115"/>
      <c r="Z41" s="115"/>
      <c r="AA41" s="115"/>
      <c r="AB41" s="115"/>
      <c r="AC41" s="115"/>
      <c r="AD41" s="115"/>
    </row>
    <row r="42" spans="1:30" s="60" customFormat="1" ht="14.25" customHeight="1" x14ac:dyDescent="0.25">
      <c r="A42" s="91" t="s">
        <v>43</v>
      </c>
      <c r="B42" s="90" t="s">
        <v>83</v>
      </c>
      <c r="C42" s="90" t="s">
        <v>235</v>
      </c>
      <c r="D42" s="22">
        <f>IFERROR(IF(ISBLANK(VLOOKUP($C42,'[1]Data sheet'!$B$2:$EZ$153,D$6,FALSE)),"",VLOOKUP($C42,'[1]Data sheet'!$B$2:$EZ$153,D$6,FALSE)),"")</f>
        <v>2409</v>
      </c>
      <c r="E42" s="33" t="str">
        <f t="shared" si="20"/>
        <v/>
      </c>
      <c r="F42" s="24" t="str">
        <f t="shared" si="21"/>
        <v/>
      </c>
      <c r="G42" s="72" t="str">
        <f t="shared" si="22"/>
        <v/>
      </c>
      <c r="H42" s="54" t="str">
        <f t="shared" si="23"/>
        <v/>
      </c>
      <c r="I42" s="79" t="str">
        <f t="shared" si="24"/>
        <v/>
      </c>
      <c r="J42" s="33" t="str">
        <f>IFERROR(IF(ISBLANK(VLOOKUP($C42,'[1]Data sheet'!$B$2:$EZ$153,J$6,FALSE)),"",VLOOKUP($C42,'[1]Data sheet'!$B$2:$EZ$153,J$6,FALSE)),"")</f>
        <v>DK</v>
      </c>
      <c r="K42" s="2" t="str">
        <f t="shared" si="25"/>
        <v/>
      </c>
      <c r="L42" s="33" t="str">
        <f>IFERROR(IF(ISBLANK(VLOOKUP($C42,'[1]Data sheet'!$B$2:$EZ$153,L$6,FALSE)),"",VLOOKUP($C42,'[1]Data sheet'!$B$2:$EZ$153,L$6,FALSE)),"")</f>
        <v>DK</v>
      </c>
      <c r="M42" s="2" t="str">
        <f t="shared" si="7"/>
        <v/>
      </c>
      <c r="N42" s="34" t="str">
        <f>IFERROR(IF(ISBLANK(VLOOKUP($C42,'[1]Data sheet'!$B$2:$EZ$153,N$6,FALSE)),"",VLOOKUP($C42,'[1]Data sheet'!$B$2:$EZ$153,N$6,FALSE)),"")</f>
        <v>DK</v>
      </c>
      <c r="O42" s="2" t="str">
        <f t="shared" si="8"/>
        <v/>
      </c>
      <c r="P42" s="23" t="str">
        <f t="shared" si="26"/>
        <v/>
      </c>
      <c r="Q42" s="2" t="str">
        <f t="shared" si="9"/>
        <v/>
      </c>
      <c r="R42" s="117">
        <f>VLOOKUP(A42,'[1]2014 population'!$B$4:$D$164,3,FALSE)</f>
        <v>3293.25</v>
      </c>
      <c r="S42" s="118">
        <f t="shared" si="27"/>
        <v>-0.26850375768617629</v>
      </c>
      <c r="T42" s="115" t="b">
        <f t="shared" si="28"/>
        <v>0</v>
      </c>
      <c r="U42" s="115" t="b">
        <f t="shared" si="29"/>
        <v>0</v>
      </c>
      <c r="V42" s="115" t="b">
        <f t="shared" si="30"/>
        <v>0</v>
      </c>
      <c r="W42" s="115" t="b">
        <f t="shared" si="18"/>
        <v>0</v>
      </c>
      <c r="X42" s="115" t="b">
        <f>IF(IFERROR(VLOOKUP(A42,[1]Summary!$A$2:$A$152,1,FALSE),FALSE)&lt;&gt;FALSE,TRUE,FALSE)</f>
        <v>1</v>
      </c>
      <c r="Y42" s="115"/>
      <c r="Z42" s="115"/>
      <c r="AA42" s="115"/>
      <c r="AB42" s="115"/>
      <c r="AC42" s="115"/>
      <c r="AD42" s="115"/>
    </row>
    <row r="43" spans="1:30" s="60" customFormat="1" ht="14.25" customHeight="1" x14ac:dyDescent="0.25">
      <c r="A43" s="91" t="s">
        <v>90</v>
      </c>
      <c r="B43" s="90" t="s">
        <v>83</v>
      </c>
      <c r="C43" s="90" t="s">
        <v>236</v>
      </c>
      <c r="D43" s="22">
        <f>IFERROR(IF(ISBLANK(VLOOKUP($C43,'[1]Data sheet'!$B$2:$EZ$153,D$6,FALSE)),"",VLOOKUP($C43,'[1]Data sheet'!$B$2:$EZ$153,D$6,FALSE)),"")</f>
        <v>1345</v>
      </c>
      <c r="E43" s="33">
        <f t="shared" si="20"/>
        <v>423</v>
      </c>
      <c r="F43" s="24">
        <f t="shared" si="21"/>
        <v>0.31449814126394054</v>
      </c>
      <c r="G43" s="72">
        <f t="shared" si="22"/>
        <v>0.29024197204845442</v>
      </c>
      <c r="H43" s="54" t="str">
        <f t="shared" si="23"/>
        <v>-</v>
      </c>
      <c r="I43" s="79">
        <f t="shared" si="24"/>
        <v>0.33981091760969656</v>
      </c>
      <c r="J43" s="33">
        <f>IFERROR(IF(ISBLANK(VLOOKUP($C43,'[1]Data sheet'!$B$2:$EZ$153,J$6,FALSE)),"",VLOOKUP($C43,'[1]Data sheet'!$B$2:$EZ$153,J$6,FALSE)),"")</f>
        <v>286</v>
      </c>
      <c r="K43" s="2">
        <f t="shared" si="25"/>
        <v>0.21263940520446098</v>
      </c>
      <c r="L43" s="33">
        <f>IFERROR(IF(ISBLANK(VLOOKUP($C43,'[1]Data sheet'!$B$2:$EZ$153,L$6,FALSE)),"",VLOOKUP($C43,'[1]Data sheet'!$B$2:$EZ$153,L$6,FALSE)),"")</f>
        <v>137</v>
      </c>
      <c r="M43" s="2">
        <f t="shared" si="7"/>
        <v>0.10185873605947955</v>
      </c>
      <c r="N43" s="34">
        <f>IFERROR(IF(ISBLANK(VLOOKUP($C43,'[1]Data sheet'!$B$2:$EZ$153,N$6,FALSE)),"",VLOOKUP($C43,'[1]Data sheet'!$B$2:$EZ$153,N$6,FALSE)),"")</f>
        <v>909</v>
      </c>
      <c r="O43" s="2">
        <f t="shared" si="8"/>
        <v>0.67583643122676584</v>
      </c>
      <c r="P43" s="23">
        <f t="shared" si="26"/>
        <v>1332</v>
      </c>
      <c r="Q43" s="2">
        <f t="shared" si="9"/>
        <v>0.99033457249070633</v>
      </c>
      <c r="R43" s="117">
        <f>VLOOKUP(A43,'[1]2014 population'!$B$4:$D$164,3,FALSE)</f>
        <v>1449.5</v>
      </c>
      <c r="S43" s="118">
        <f t="shared" si="27"/>
        <v>-7.2093825457054159E-2</v>
      </c>
      <c r="T43" s="115" t="b">
        <f t="shared" si="28"/>
        <v>1</v>
      </c>
      <c r="U43" s="115" t="b">
        <f t="shared" si="29"/>
        <v>1</v>
      </c>
      <c r="V43" s="115" t="b">
        <f t="shared" si="30"/>
        <v>1</v>
      </c>
      <c r="W43" s="115" t="b">
        <f t="shared" si="18"/>
        <v>1</v>
      </c>
      <c r="X43" s="115" t="b">
        <f>IF(IFERROR(VLOOKUP(A43,[1]Summary!$A$2:$A$152,1,FALSE),FALSE)&lt;&gt;FALSE,TRUE,FALSE)</f>
        <v>1</v>
      </c>
      <c r="Y43" s="115"/>
      <c r="Z43" s="115"/>
      <c r="AA43" s="115"/>
      <c r="AB43" s="115"/>
      <c r="AC43" s="115"/>
      <c r="AD43" s="115"/>
    </row>
    <row r="44" spans="1:30" s="60" customFormat="1" ht="14.25" customHeight="1" x14ac:dyDescent="0.25">
      <c r="A44" s="91" t="s">
        <v>85</v>
      </c>
      <c r="B44" s="90" t="s">
        <v>83</v>
      </c>
      <c r="C44" s="90" t="s">
        <v>237</v>
      </c>
      <c r="D44" s="22">
        <f>IFERROR(IF(ISBLANK(VLOOKUP($C44,'[1]Data sheet'!$B$2:$EZ$153,D$6,FALSE)),"",VLOOKUP($C44,'[1]Data sheet'!$B$2:$EZ$153,D$6,FALSE)),"")</f>
        <v>1980</v>
      </c>
      <c r="E44" s="33">
        <f t="shared" si="20"/>
        <v>623</v>
      </c>
      <c r="F44" s="24" t="str">
        <f t="shared" si="21"/>
        <v/>
      </c>
      <c r="G44" s="72" t="str">
        <f t="shared" si="22"/>
        <v/>
      </c>
      <c r="H44" s="54" t="str">
        <f t="shared" si="23"/>
        <v/>
      </c>
      <c r="I44" s="79" t="str">
        <f t="shared" si="24"/>
        <v/>
      </c>
      <c r="J44" s="33">
        <f>IFERROR(IF(ISBLANK(VLOOKUP($C44,'[1]Data sheet'!$B$2:$EZ$153,J$6,FALSE)),"",VLOOKUP($C44,'[1]Data sheet'!$B$2:$EZ$153,J$6,FALSE)),"")</f>
        <v>371</v>
      </c>
      <c r="K44" s="2" t="str">
        <f t="shared" si="25"/>
        <v/>
      </c>
      <c r="L44" s="33">
        <f>IFERROR(IF(ISBLANK(VLOOKUP($C44,'[1]Data sheet'!$B$2:$EZ$153,L$6,FALSE)),"",VLOOKUP($C44,'[1]Data sheet'!$B$2:$EZ$153,L$6,FALSE)),"")</f>
        <v>252</v>
      </c>
      <c r="M44" s="2" t="str">
        <f t="shared" si="7"/>
        <v/>
      </c>
      <c r="N44" s="34">
        <f>IFERROR(IF(ISBLANK(VLOOKUP($C44,'[1]Data sheet'!$B$2:$EZ$153,N$6,FALSE)),"",VLOOKUP($C44,'[1]Data sheet'!$B$2:$EZ$153,N$6,FALSE)),"")</f>
        <v>465</v>
      </c>
      <c r="O44" s="2" t="str">
        <f t="shared" si="8"/>
        <v/>
      </c>
      <c r="P44" s="23">
        <f t="shared" si="26"/>
        <v>1088</v>
      </c>
      <c r="Q44" s="2">
        <f t="shared" si="9"/>
        <v>0.54949494949494948</v>
      </c>
      <c r="R44" s="117">
        <f>VLOOKUP(A44,'[1]2014 population'!$B$4:$D$164,3,FALSE)</f>
        <v>1972.75</v>
      </c>
      <c r="S44" s="118">
        <f t="shared" si="27"/>
        <v>3.6750728678241035E-3</v>
      </c>
      <c r="T44" s="115" t="b">
        <f t="shared" si="28"/>
        <v>1</v>
      </c>
      <c r="U44" s="115" t="b">
        <f t="shared" si="29"/>
        <v>1</v>
      </c>
      <c r="V44" s="115" t="b">
        <f t="shared" si="30"/>
        <v>0</v>
      </c>
      <c r="W44" s="115" t="b">
        <f t="shared" si="18"/>
        <v>0</v>
      </c>
      <c r="X44" s="115" t="b">
        <f>IF(IFERROR(VLOOKUP(A44,[1]Summary!$A$2:$A$152,1,FALSE),FALSE)&lt;&gt;FALSE,TRUE,FALSE)</f>
        <v>1</v>
      </c>
      <c r="Y44" s="115"/>
      <c r="Z44" s="115"/>
      <c r="AA44" s="115"/>
      <c r="AB44" s="115"/>
      <c r="AC44" s="115"/>
      <c r="AD44" s="115"/>
    </row>
    <row r="45" spans="1:30" s="60" customFormat="1" ht="14.25" customHeight="1" x14ac:dyDescent="0.25">
      <c r="A45" s="91" t="s">
        <v>36</v>
      </c>
      <c r="B45" s="90" t="s">
        <v>83</v>
      </c>
      <c r="C45" s="90" t="s">
        <v>238</v>
      </c>
      <c r="D45" s="22">
        <f>IFERROR(IF(ISBLANK(VLOOKUP($C45,'[1]Data sheet'!$B$2:$EZ$153,D$6,FALSE)),"",VLOOKUP($C45,'[1]Data sheet'!$B$2:$EZ$153,D$6,FALSE)),"")</f>
        <v>743</v>
      </c>
      <c r="E45" s="33">
        <f t="shared" si="20"/>
        <v>395</v>
      </c>
      <c r="F45" s="24">
        <f t="shared" si="21"/>
        <v>0.53162853297442803</v>
      </c>
      <c r="G45" s="72">
        <f t="shared" si="22"/>
        <v>0.49567782382041858</v>
      </c>
      <c r="H45" s="54" t="str">
        <f t="shared" si="23"/>
        <v>-</v>
      </c>
      <c r="I45" s="79">
        <f t="shared" si="24"/>
        <v>0.56725387265263971</v>
      </c>
      <c r="J45" s="33">
        <f>IFERROR(IF(ISBLANK(VLOOKUP($C45,'[1]Data sheet'!$B$2:$EZ$153,J$6,FALSE)),"",VLOOKUP($C45,'[1]Data sheet'!$B$2:$EZ$153,J$6,FALSE)),"")</f>
        <v>264</v>
      </c>
      <c r="K45" s="2">
        <f t="shared" si="25"/>
        <v>0.3553162853297443</v>
      </c>
      <c r="L45" s="33">
        <f>IFERROR(IF(ISBLANK(VLOOKUP($C45,'[1]Data sheet'!$B$2:$EZ$153,L$6,FALSE)),"",VLOOKUP($C45,'[1]Data sheet'!$B$2:$EZ$153,L$6,FALSE)),"")</f>
        <v>131</v>
      </c>
      <c r="M45" s="2">
        <f t="shared" si="7"/>
        <v>0.17631224764468373</v>
      </c>
      <c r="N45" s="34">
        <f>IFERROR(IF(ISBLANK(VLOOKUP($C45,'[1]Data sheet'!$B$2:$EZ$153,N$6,FALSE)),"",VLOOKUP($C45,'[1]Data sheet'!$B$2:$EZ$153,N$6,FALSE)),"")</f>
        <v>314</v>
      </c>
      <c r="O45" s="2">
        <f t="shared" si="8"/>
        <v>0.42261103633916552</v>
      </c>
      <c r="P45" s="23">
        <f t="shared" si="26"/>
        <v>709</v>
      </c>
      <c r="Q45" s="2">
        <f t="shared" si="9"/>
        <v>0.95423956931359355</v>
      </c>
      <c r="R45" s="117">
        <f>VLOOKUP(A45,'[1]2014 population'!$B$4:$D$164,3,FALSE)</f>
        <v>830.25</v>
      </c>
      <c r="S45" s="118">
        <f t="shared" si="27"/>
        <v>-0.10508882866606443</v>
      </c>
      <c r="T45" s="115" t="b">
        <f t="shared" si="28"/>
        <v>1</v>
      </c>
      <c r="U45" s="115" t="b">
        <f t="shared" si="29"/>
        <v>1</v>
      </c>
      <c r="V45" s="115" t="b">
        <f t="shared" si="30"/>
        <v>1</v>
      </c>
      <c r="W45" s="115" t="b">
        <f t="shared" si="18"/>
        <v>1</v>
      </c>
      <c r="X45" s="115" t="b">
        <f>IF(IFERROR(VLOOKUP(A45,[1]Summary!$A$2:$A$152,1,FALSE),FALSE)&lt;&gt;FALSE,TRUE,FALSE)</f>
        <v>1</v>
      </c>
      <c r="Y45" s="115"/>
      <c r="Z45" s="115"/>
      <c r="AA45" s="115"/>
      <c r="AB45" s="115"/>
      <c r="AC45" s="115"/>
      <c r="AD45" s="115"/>
    </row>
    <row r="46" spans="1:30" s="60" customFormat="1" ht="14.25" customHeight="1" x14ac:dyDescent="0.25">
      <c r="A46" s="91" t="s">
        <v>40</v>
      </c>
      <c r="B46" s="90" t="s">
        <v>83</v>
      </c>
      <c r="C46" s="90" t="s">
        <v>239</v>
      </c>
      <c r="D46" s="22">
        <f>IFERROR(IF(ISBLANK(VLOOKUP($C46,'[1]Data sheet'!$B$2:$EZ$153,D$6,FALSE)),"",VLOOKUP($C46,'[1]Data sheet'!$B$2:$EZ$153,D$6,FALSE)),"")</f>
        <v>672</v>
      </c>
      <c r="E46" s="33">
        <f t="shared" si="20"/>
        <v>237</v>
      </c>
      <c r="F46" s="24">
        <f t="shared" si="21"/>
        <v>0.35267857142857145</v>
      </c>
      <c r="G46" s="72">
        <f t="shared" si="22"/>
        <v>0.3174835975359766</v>
      </c>
      <c r="H46" s="54" t="str">
        <f t="shared" si="23"/>
        <v>-</v>
      </c>
      <c r="I46" s="79">
        <f t="shared" si="24"/>
        <v>0.38954828484439846</v>
      </c>
      <c r="J46" s="33">
        <f>IFERROR(IF(ISBLANK(VLOOKUP($C46,'[1]Data sheet'!$B$2:$EZ$153,J$6,FALSE)),"",VLOOKUP($C46,'[1]Data sheet'!$B$2:$EZ$153,J$6,FALSE)),"")</f>
        <v>161</v>
      </c>
      <c r="K46" s="2">
        <f t="shared" si="25"/>
        <v>0.23958333333333334</v>
      </c>
      <c r="L46" s="33">
        <f>IFERROR(IF(ISBLANK(VLOOKUP($C46,'[1]Data sheet'!$B$2:$EZ$153,L$6,FALSE)),"",VLOOKUP($C46,'[1]Data sheet'!$B$2:$EZ$153,L$6,FALSE)),"")</f>
        <v>76</v>
      </c>
      <c r="M46" s="2">
        <f t="shared" si="7"/>
        <v>0.1130952380952381</v>
      </c>
      <c r="N46" s="34">
        <f>IFERROR(IF(ISBLANK(VLOOKUP($C46,'[1]Data sheet'!$B$2:$EZ$153,N$6,FALSE)),"",VLOOKUP($C46,'[1]Data sheet'!$B$2:$EZ$153,N$6,FALSE)),"")</f>
        <v>402</v>
      </c>
      <c r="O46" s="2">
        <f t="shared" si="8"/>
        <v>0.5982142857142857</v>
      </c>
      <c r="P46" s="23">
        <f t="shared" si="26"/>
        <v>639</v>
      </c>
      <c r="Q46" s="2">
        <f t="shared" si="9"/>
        <v>0.9508928571428571</v>
      </c>
      <c r="R46" s="117">
        <f>VLOOKUP(A46,'[1]2014 population'!$B$4:$D$164,3,FALSE)</f>
        <v>718.5</v>
      </c>
      <c r="S46" s="118">
        <f t="shared" si="27"/>
        <v>-6.471816283924843E-2</v>
      </c>
      <c r="T46" s="115" t="b">
        <f t="shared" si="28"/>
        <v>1</v>
      </c>
      <c r="U46" s="115" t="b">
        <f t="shared" si="29"/>
        <v>1</v>
      </c>
      <c r="V46" s="115" t="b">
        <f t="shared" si="30"/>
        <v>1</v>
      </c>
      <c r="W46" s="115" t="b">
        <f t="shared" si="18"/>
        <v>1</v>
      </c>
      <c r="X46" s="115" t="b">
        <f>IF(IFERROR(VLOOKUP(A46,[1]Summary!$A$2:$A$152,1,FALSE),FALSE)&lt;&gt;FALSE,TRUE,FALSE)</f>
        <v>1</v>
      </c>
      <c r="Y46" s="115"/>
      <c r="Z46" s="115"/>
      <c r="AA46" s="115"/>
      <c r="AB46" s="115"/>
      <c r="AC46" s="115"/>
      <c r="AD46" s="115"/>
    </row>
    <row r="47" spans="1:30" s="60" customFormat="1" ht="14.25" customHeight="1" x14ac:dyDescent="0.25">
      <c r="A47" s="91" t="s">
        <v>10</v>
      </c>
      <c r="B47" s="90" t="s">
        <v>83</v>
      </c>
      <c r="C47" s="90" t="s">
        <v>240</v>
      </c>
      <c r="D47" s="22">
        <f>IFERROR(IF(ISBLANK(VLOOKUP($C47,'[1]Data sheet'!$B$2:$EZ$153,D$6,FALSE)),"",VLOOKUP($C47,'[1]Data sheet'!$B$2:$EZ$153,D$6,FALSE)),"")</f>
        <v>830</v>
      </c>
      <c r="E47" s="33">
        <f t="shared" si="20"/>
        <v>360</v>
      </c>
      <c r="F47" s="24">
        <f t="shared" si="21"/>
        <v>0.43373493975903615</v>
      </c>
      <c r="G47" s="72">
        <f t="shared" si="22"/>
        <v>0.40040096780420376</v>
      </c>
      <c r="H47" s="54" t="str">
        <f t="shared" si="23"/>
        <v>-</v>
      </c>
      <c r="I47" s="79">
        <f t="shared" si="24"/>
        <v>0.46767947022585832</v>
      </c>
      <c r="J47" s="33">
        <f>IFERROR(IF(ISBLANK(VLOOKUP($C47,'[1]Data sheet'!$B$2:$EZ$153,J$6,FALSE)),"",VLOOKUP($C47,'[1]Data sheet'!$B$2:$EZ$153,J$6,FALSE)),"")</f>
        <v>284</v>
      </c>
      <c r="K47" s="2">
        <f t="shared" si="25"/>
        <v>0.34216867469879519</v>
      </c>
      <c r="L47" s="33">
        <f>IFERROR(IF(ISBLANK(VLOOKUP($C47,'[1]Data sheet'!$B$2:$EZ$153,L$6,FALSE)),"",VLOOKUP($C47,'[1]Data sheet'!$B$2:$EZ$153,L$6,FALSE)),"")</f>
        <v>76</v>
      </c>
      <c r="M47" s="2">
        <f t="shared" si="7"/>
        <v>9.1566265060240959E-2</v>
      </c>
      <c r="N47" s="34">
        <f>IFERROR(IF(ISBLANK(VLOOKUP($C47,'[1]Data sheet'!$B$2:$EZ$153,N$6,FALSE)),"",VLOOKUP($C47,'[1]Data sheet'!$B$2:$EZ$153,N$6,FALSE)),"")</f>
        <v>442</v>
      </c>
      <c r="O47" s="2">
        <f t="shared" si="8"/>
        <v>0.53253012048192772</v>
      </c>
      <c r="P47" s="23">
        <f t="shared" si="26"/>
        <v>802</v>
      </c>
      <c r="Q47" s="2">
        <f t="shared" si="9"/>
        <v>0.96626506024096381</v>
      </c>
      <c r="R47" s="117">
        <f>VLOOKUP(A47,'[1]2014 population'!$B$4:$D$164,3,FALSE)</f>
        <v>874.5</v>
      </c>
      <c r="S47" s="118">
        <f t="shared" si="27"/>
        <v>-5.0886220697541451E-2</v>
      </c>
      <c r="T47" s="115" t="b">
        <f t="shared" si="28"/>
        <v>1</v>
      </c>
      <c r="U47" s="115" t="b">
        <f t="shared" si="29"/>
        <v>1</v>
      </c>
      <c r="V47" s="115" t="b">
        <f t="shared" si="30"/>
        <v>1</v>
      </c>
      <c r="W47" s="115" t="b">
        <f t="shared" si="18"/>
        <v>1</v>
      </c>
      <c r="X47" s="115" t="b">
        <f>IF(IFERROR(VLOOKUP(A47,[1]Summary!$A$2:$A$152,1,FALSE),FALSE)&lt;&gt;FALSE,TRUE,FALSE)</f>
        <v>1</v>
      </c>
      <c r="Y47" s="115"/>
      <c r="Z47" s="115"/>
      <c r="AA47" s="115"/>
      <c r="AB47" s="115"/>
      <c r="AC47" s="115"/>
      <c r="AD47" s="115"/>
    </row>
    <row r="48" spans="1:30" s="60" customFormat="1" ht="14.25" customHeight="1" x14ac:dyDescent="0.25">
      <c r="A48" s="91" t="s">
        <v>91</v>
      </c>
      <c r="B48" s="90" t="s">
        <v>83</v>
      </c>
      <c r="C48" s="90" t="s">
        <v>241</v>
      </c>
      <c r="D48" s="22">
        <f>IFERROR(IF(ISBLANK(VLOOKUP($C48,'[1]Data sheet'!$B$2:$EZ$153,D$6,FALSE)),"",VLOOKUP($C48,'[1]Data sheet'!$B$2:$EZ$153,D$6,FALSE)),"")</f>
        <v>684</v>
      </c>
      <c r="E48" s="33">
        <f t="shared" si="20"/>
        <v>173</v>
      </c>
      <c r="F48" s="24" t="str">
        <f t="shared" si="21"/>
        <v/>
      </c>
      <c r="G48" s="72" t="str">
        <f t="shared" si="22"/>
        <v/>
      </c>
      <c r="H48" s="54" t="str">
        <f t="shared" si="23"/>
        <v/>
      </c>
      <c r="I48" s="79" t="str">
        <f t="shared" si="24"/>
        <v/>
      </c>
      <c r="J48" s="33">
        <f>IFERROR(IF(ISBLANK(VLOOKUP($C48,'[1]Data sheet'!$B$2:$EZ$153,J$6,FALSE)),"",VLOOKUP($C48,'[1]Data sheet'!$B$2:$EZ$153,J$6,FALSE)),"")</f>
        <v>133</v>
      </c>
      <c r="K48" s="2" t="str">
        <f t="shared" si="25"/>
        <v/>
      </c>
      <c r="L48" s="33">
        <f>IFERROR(IF(ISBLANK(VLOOKUP($C48,'[1]Data sheet'!$B$2:$EZ$153,L$6,FALSE)),"",VLOOKUP($C48,'[1]Data sheet'!$B$2:$EZ$153,L$6,FALSE)),"")</f>
        <v>40</v>
      </c>
      <c r="M48" s="2" t="str">
        <f t="shared" si="7"/>
        <v/>
      </c>
      <c r="N48" s="34">
        <f>IFERROR(IF(ISBLANK(VLOOKUP($C48,'[1]Data sheet'!$B$2:$EZ$153,N$6,FALSE)),"",VLOOKUP($C48,'[1]Data sheet'!$B$2:$EZ$153,N$6,FALSE)),"")</f>
        <v>416</v>
      </c>
      <c r="O48" s="2" t="str">
        <f t="shared" si="8"/>
        <v/>
      </c>
      <c r="P48" s="23">
        <f t="shared" si="26"/>
        <v>589</v>
      </c>
      <c r="Q48" s="2">
        <f t="shared" si="9"/>
        <v>0.86111111111111116</v>
      </c>
      <c r="R48" s="117">
        <f>VLOOKUP(A48,'[1]2014 population'!$B$4:$D$164,3,FALSE)</f>
        <v>728.75</v>
      </c>
      <c r="S48" s="118">
        <f t="shared" si="27"/>
        <v>-6.1406518010291594E-2</v>
      </c>
      <c r="T48" s="115" t="b">
        <f t="shared" si="28"/>
        <v>1</v>
      </c>
      <c r="U48" s="115" t="b">
        <f t="shared" si="29"/>
        <v>1</v>
      </c>
      <c r="V48" s="115" t="b">
        <f t="shared" si="30"/>
        <v>0</v>
      </c>
      <c r="W48" s="115" t="b">
        <f t="shared" si="18"/>
        <v>0</v>
      </c>
      <c r="X48" s="115" t="b">
        <f>IF(IFERROR(VLOOKUP(A48,[1]Summary!$A$2:$A$152,1,FALSE),FALSE)&lt;&gt;FALSE,TRUE,FALSE)</f>
        <v>1</v>
      </c>
      <c r="Y48" s="115"/>
      <c r="Z48" s="115"/>
      <c r="AA48" s="115"/>
      <c r="AB48" s="115"/>
      <c r="AC48" s="115"/>
      <c r="AD48" s="115"/>
    </row>
    <row r="49" spans="1:30" s="60" customFormat="1" ht="14.25" customHeight="1" x14ac:dyDescent="0.25">
      <c r="A49" s="91" t="s">
        <v>21</v>
      </c>
      <c r="B49" s="90" t="s">
        <v>83</v>
      </c>
      <c r="C49" s="90" t="s">
        <v>242</v>
      </c>
      <c r="D49" s="22">
        <f>IFERROR(IF(ISBLANK(VLOOKUP($C49,'[1]Data sheet'!$B$2:$EZ$153,D$6,FALSE)),"",VLOOKUP($C49,'[1]Data sheet'!$B$2:$EZ$153,D$6,FALSE)),"")</f>
        <v>477</v>
      </c>
      <c r="E49" s="33">
        <f t="shared" si="20"/>
        <v>99</v>
      </c>
      <c r="F49" s="24" t="str">
        <f t="shared" si="21"/>
        <v/>
      </c>
      <c r="G49" s="72" t="str">
        <f t="shared" si="22"/>
        <v/>
      </c>
      <c r="H49" s="54" t="str">
        <f t="shared" si="23"/>
        <v/>
      </c>
      <c r="I49" s="79" t="str">
        <f t="shared" si="24"/>
        <v/>
      </c>
      <c r="J49" s="33">
        <f>IFERROR(IF(ISBLANK(VLOOKUP($C49,'[1]Data sheet'!$B$2:$EZ$153,J$6,FALSE)),"",VLOOKUP($C49,'[1]Data sheet'!$B$2:$EZ$153,J$6,FALSE)),"")</f>
        <v>79</v>
      </c>
      <c r="K49" s="2" t="str">
        <f t="shared" si="25"/>
        <v/>
      </c>
      <c r="L49" s="33">
        <f>IFERROR(IF(ISBLANK(VLOOKUP($C49,'[1]Data sheet'!$B$2:$EZ$153,L$6,FALSE)),"",VLOOKUP($C49,'[1]Data sheet'!$B$2:$EZ$153,L$6,FALSE)),"")</f>
        <v>20</v>
      </c>
      <c r="M49" s="2" t="str">
        <f t="shared" si="7"/>
        <v/>
      </c>
      <c r="N49" s="34">
        <f>IFERROR(IF(ISBLANK(VLOOKUP($C49,'[1]Data sheet'!$B$2:$EZ$153,N$6,FALSE)),"",VLOOKUP($C49,'[1]Data sheet'!$B$2:$EZ$153,N$6,FALSE)),"")</f>
        <v>352</v>
      </c>
      <c r="O49" s="2" t="str">
        <f t="shared" si="8"/>
        <v/>
      </c>
      <c r="P49" s="23">
        <f t="shared" si="26"/>
        <v>451</v>
      </c>
      <c r="Q49" s="2">
        <f t="shared" si="9"/>
        <v>0.9454926624737946</v>
      </c>
      <c r="R49" s="117">
        <f>VLOOKUP(A49,'[1]2014 population'!$B$4:$D$164,3,FALSE)</f>
        <v>511.5</v>
      </c>
      <c r="S49" s="118">
        <f t="shared" si="27"/>
        <v>-6.7448680351906154E-2</v>
      </c>
      <c r="T49" s="115" t="b">
        <f t="shared" si="28"/>
        <v>1</v>
      </c>
      <c r="U49" s="115" t="b">
        <f t="shared" si="29"/>
        <v>1</v>
      </c>
      <c r="V49" s="115" t="b">
        <f t="shared" si="30"/>
        <v>0</v>
      </c>
      <c r="W49" s="115" t="b">
        <f t="shared" si="18"/>
        <v>0</v>
      </c>
      <c r="X49" s="115" t="b">
        <f>IF(IFERROR(VLOOKUP(A49,[1]Summary!$A$2:$A$152,1,FALSE),FALSE)&lt;&gt;FALSE,TRUE,FALSE)</f>
        <v>1</v>
      </c>
      <c r="Y49" s="115"/>
      <c r="Z49" s="115"/>
      <c r="AA49" s="115"/>
      <c r="AB49" s="115"/>
      <c r="AC49" s="115"/>
      <c r="AD49" s="115"/>
    </row>
    <row r="50" spans="1:30" s="60" customFormat="1" ht="14.25" customHeight="1" x14ac:dyDescent="0.25">
      <c r="A50" s="91" t="s">
        <v>86</v>
      </c>
      <c r="B50" s="90" t="s">
        <v>83</v>
      </c>
      <c r="C50" s="90" t="s">
        <v>243</v>
      </c>
      <c r="D50" s="22">
        <f>IFERROR(IF(ISBLANK(VLOOKUP($C50,'[1]Data sheet'!$B$2:$EZ$153,D$6,FALSE)),"",VLOOKUP($C50,'[1]Data sheet'!$B$2:$EZ$153,D$6,FALSE)),"")</f>
        <v>795</v>
      </c>
      <c r="E50" s="33">
        <f t="shared" si="20"/>
        <v>403</v>
      </c>
      <c r="F50" s="24">
        <f t="shared" si="21"/>
        <v>0.50691823899371069</v>
      </c>
      <c r="G50" s="72">
        <f t="shared" si="22"/>
        <v>0.47221556305525758</v>
      </c>
      <c r="H50" s="54" t="str">
        <f t="shared" si="23"/>
        <v>-</v>
      </c>
      <c r="I50" s="79">
        <f t="shared" si="24"/>
        <v>0.54155437824979058</v>
      </c>
      <c r="J50" s="33">
        <f>IFERROR(IF(ISBLANK(VLOOKUP($C50,'[1]Data sheet'!$B$2:$EZ$153,J$6,FALSE)),"",VLOOKUP($C50,'[1]Data sheet'!$B$2:$EZ$153,J$6,FALSE)),"")</f>
        <v>328</v>
      </c>
      <c r="K50" s="2">
        <f t="shared" si="25"/>
        <v>0.41257861635220128</v>
      </c>
      <c r="L50" s="33">
        <f>IFERROR(IF(ISBLANK(VLOOKUP($C50,'[1]Data sheet'!$B$2:$EZ$153,L$6,FALSE)),"",VLOOKUP($C50,'[1]Data sheet'!$B$2:$EZ$153,L$6,FALSE)),"")</f>
        <v>75</v>
      </c>
      <c r="M50" s="2">
        <f t="shared" si="7"/>
        <v>9.4339622641509441E-2</v>
      </c>
      <c r="N50" s="34">
        <f>IFERROR(IF(ISBLANK(VLOOKUP($C50,'[1]Data sheet'!$B$2:$EZ$153,N$6,FALSE)),"",VLOOKUP($C50,'[1]Data sheet'!$B$2:$EZ$153,N$6,FALSE)),"")</f>
        <v>392</v>
      </c>
      <c r="O50" s="2">
        <f t="shared" si="8"/>
        <v>0.49308176100628931</v>
      </c>
      <c r="P50" s="23">
        <f t="shared" si="26"/>
        <v>795</v>
      </c>
      <c r="Q50" s="2">
        <f t="shared" si="9"/>
        <v>1</v>
      </c>
      <c r="R50" s="117">
        <f>VLOOKUP(A50,'[1]2014 population'!$B$4:$D$164,3,FALSE)</f>
        <v>871.75</v>
      </c>
      <c r="S50" s="118">
        <f t="shared" si="27"/>
        <v>-8.8041296243188988E-2</v>
      </c>
      <c r="T50" s="115" t="b">
        <f t="shared" si="28"/>
        <v>1</v>
      </c>
      <c r="U50" s="115" t="b">
        <f t="shared" si="29"/>
        <v>1</v>
      </c>
      <c r="V50" s="115" t="b">
        <f t="shared" si="30"/>
        <v>1</v>
      </c>
      <c r="W50" s="115" t="b">
        <f t="shared" si="18"/>
        <v>1</v>
      </c>
      <c r="X50" s="115" t="b">
        <f>IF(IFERROR(VLOOKUP(A50,[1]Summary!$A$2:$A$152,1,FALSE),FALSE)&lt;&gt;FALSE,TRUE,FALSE)</f>
        <v>1</v>
      </c>
      <c r="Y50" s="115"/>
      <c r="Z50" s="115"/>
      <c r="AA50" s="115"/>
      <c r="AB50" s="115"/>
      <c r="AC50" s="115"/>
      <c r="AD50" s="115"/>
    </row>
    <row r="51" spans="1:30" s="60" customFormat="1" ht="14.25" customHeight="1" x14ac:dyDescent="0.25">
      <c r="A51" s="91" t="s">
        <v>34</v>
      </c>
      <c r="B51" s="90" t="s">
        <v>83</v>
      </c>
      <c r="C51" s="90" t="s">
        <v>244</v>
      </c>
      <c r="D51" s="22">
        <f>IFERROR(IF(ISBLANK(VLOOKUP($C51,'[1]Data sheet'!$B$2:$EZ$153,D$6,FALSE)),"",VLOOKUP($C51,'[1]Data sheet'!$B$2:$EZ$153,D$6,FALSE)),"")</f>
        <v>685</v>
      </c>
      <c r="E51" s="33">
        <f t="shared" si="20"/>
        <v>217</v>
      </c>
      <c r="F51" s="24">
        <f t="shared" si="21"/>
        <v>0.31678832116788319</v>
      </c>
      <c r="G51" s="72">
        <f t="shared" si="22"/>
        <v>0.28305334764027118</v>
      </c>
      <c r="H51" s="54" t="str">
        <f t="shared" si="23"/>
        <v>-</v>
      </c>
      <c r="I51" s="79">
        <f t="shared" si="24"/>
        <v>0.3525667260560546</v>
      </c>
      <c r="J51" s="33">
        <f>IFERROR(IF(ISBLANK(VLOOKUP($C51,'[1]Data sheet'!$B$2:$EZ$153,J$6,FALSE)),"",VLOOKUP($C51,'[1]Data sheet'!$B$2:$EZ$153,J$6,FALSE)),"")</f>
        <v>153</v>
      </c>
      <c r="K51" s="2">
        <f t="shared" si="25"/>
        <v>0.22335766423357664</v>
      </c>
      <c r="L51" s="33">
        <f>IFERROR(IF(ISBLANK(VLOOKUP($C51,'[1]Data sheet'!$B$2:$EZ$153,L$6,FALSE)),"",VLOOKUP($C51,'[1]Data sheet'!$B$2:$EZ$153,L$6,FALSE)),"")</f>
        <v>64</v>
      </c>
      <c r="M51" s="2">
        <f t="shared" si="7"/>
        <v>9.3430656934306563E-2</v>
      </c>
      <c r="N51" s="34">
        <f>IFERROR(IF(ISBLANK(VLOOKUP($C51,'[1]Data sheet'!$B$2:$EZ$153,N$6,FALSE)),"",VLOOKUP($C51,'[1]Data sheet'!$B$2:$EZ$153,N$6,FALSE)),"")</f>
        <v>441</v>
      </c>
      <c r="O51" s="2">
        <f t="shared" si="8"/>
        <v>0.64379562043795624</v>
      </c>
      <c r="P51" s="23">
        <f t="shared" si="26"/>
        <v>658</v>
      </c>
      <c r="Q51" s="2">
        <f t="shared" si="9"/>
        <v>0.96058394160583938</v>
      </c>
      <c r="R51" s="117">
        <f>VLOOKUP(A51,'[1]2014 population'!$B$4:$D$164,3,FALSE)</f>
        <v>726.25</v>
      </c>
      <c r="S51" s="118">
        <f t="shared" si="27"/>
        <v>-5.6798623063683308E-2</v>
      </c>
      <c r="T51" s="115" t="b">
        <f t="shared" si="28"/>
        <v>1</v>
      </c>
      <c r="U51" s="115" t="b">
        <f t="shared" si="29"/>
        <v>1</v>
      </c>
      <c r="V51" s="115" t="b">
        <f t="shared" si="30"/>
        <v>1</v>
      </c>
      <c r="W51" s="115" t="b">
        <f t="shared" si="18"/>
        <v>1</v>
      </c>
      <c r="X51" s="115" t="b">
        <f>IF(IFERROR(VLOOKUP(A51,[1]Summary!$A$2:$A$152,1,FALSE),FALSE)&lt;&gt;FALSE,TRUE,FALSE)</f>
        <v>1</v>
      </c>
      <c r="Y51" s="115"/>
      <c r="Z51" s="115"/>
      <c r="AA51" s="115"/>
      <c r="AB51" s="115"/>
      <c r="AC51" s="115"/>
      <c r="AD51" s="115"/>
    </row>
    <row r="52" spans="1:30" s="60" customFormat="1" ht="14.25" customHeight="1" x14ac:dyDescent="0.25">
      <c r="A52" s="91" t="s">
        <v>87</v>
      </c>
      <c r="B52" s="90" t="s">
        <v>83</v>
      </c>
      <c r="C52" s="90" t="s">
        <v>245</v>
      </c>
      <c r="D52" s="22">
        <f>IFERROR(IF(ISBLANK(VLOOKUP($C52,'[1]Data sheet'!$B$2:$EZ$153,D$6,FALSE)),"",VLOOKUP($C52,'[1]Data sheet'!$B$2:$EZ$153,D$6,FALSE)),"")</f>
        <v>629</v>
      </c>
      <c r="E52" s="33">
        <f t="shared" si="20"/>
        <v>312</v>
      </c>
      <c r="F52" s="24" t="str">
        <f t="shared" si="21"/>
        <v/>
      </c>
      <c r="G52" s="72" t="str">
        <f t="shared" si="22"/>
        <v/>
      </c>
      <c r="H52" s="54" t="str">
        <f t="shared" si="23"/>
        <v/>
      </c>
      <c r="I52" s="79" t="str">
        <f t="shared" si="24"/>
        <v/>
      </c>
      <c r="J52" s="33">
        <f>IFERROR(IF(ISBLANK(VLOOKUP($C52,'[1]Data sheet'!$B$2:$EZ$153,J$6,FALSE)),"",VLOOKUP($C52,'[1]Data sheet'!$B$2:$EZ$153,J$6,FALSE)),"")</f>
        <v>248</v>
      </c>
      <c r="K52" s="2" t="str">
        <f t="shared" si="25"/>
        <v/>
      </c>
      <c r="L52" s="33">
        <f>IFERROR(IF(ISBLANK(VLOOKUP($C52,'[1]Data sheet'!$B$2:$EZ$153,L$6,FALSE)),"",VLOOKUP($C52,'[1]Data sheet'!$B$2:$EZ$153,L$6,FALSE)),"")</f>
        <v>64</v>
      </c>
      <c r="M52" s="2" t="str">
        <f t="shared" si="7"/>
        <v/>
      </c>
      <c r="N52" s="34">
        <f>IFERROR(IF(ISBLANK(VLOOKUP($C52,'[1]Data sheet'!$B$2:$EZ$153,N$6,FALSE)),"",VLOOKUP($C52,'[1]Data sheet'!$B$2:$EZ$153,N$6,FALSE)),"")</f>
        <v>278</v>
      </c>
      <c r="O52" s="2" t="str">
        <f t="shared" si="8"/>
        <v/>
      </c>
      <c r="P52" s="23">
        <f t="shared" si="26"/>
        <v>590</v>
      </c>
      <c r="Q52" s="2">
        <f t="shared" si="9"/>
        <v>0.93799682034976151</v>
      </c>
      <c r="R52" s="117">
        <f>VLOOKUP(A52,'[1]2014 population'!$B$4:$D$164,3,FALSE)</f>
        <v>720.25</v>
      </c>
      <c r="S52" s="118">
        <f t="shared" si="27"/>
        <v>-0.12669212079139189</v>
      </c>
      <c r="T52" s="115" t="b">
        <f t="shared" si="28"/>
        <v>1</v>
      </c>
      <c r="U52" s="115" t="b">
        <f t="shared" si="29"/>
        <v>1</v>
      </c>
      <c r="V52" s="115" t="b">
        <f t="shared" si="30"/>
        <v>0</v>
      </c>
      <c r="W52" s="115" t="b">
        <f t="shared" si="18"/>
        <v>0</v>
      </c>
      <c r="X52" s="115" t="b">
        <f>IF(IFERROR(VLOOKUP(A52,[1]Summary!$A$2:$A$152,1,FALSE),FALSE)&lt;&gt;FALSE,TRUE,FALSE)</f>
        <v>1</v>
      </c>
      <c r="Y52" s="115"/>
      <c r="Z52" s="115"/>
      <c r="AA52" s="115"/>
      <c r="AB52" s="115"/>
      <c r="AC52" s="115"/>
      <c r="AD52" s="115"/>
    </row>
    <row r="53" spans="1:30" s="60" customFormat="1" ht="14.25" customHeight="1" x14ac:dyDescent="0.25">
      <c r="A53" s="91" t="s">
        <v>158</v>
      </c>
      <c r="B53" s="90" t="s">
        <v>83</v>
      </c>
      <c r="C53" s="90" t="s">
        <v>246</v>
      </c>
      <c r="D53" s="22">
        <f>IFERROR(IF(ISBLANK(VLOOKUP($C53,'[1]Data sheet'!$B$2:$EZ$153,D$6,FALSE)),"",VLOOKUP($C53,'[1]Data sheet'!$B$2:$EZ$153,D$6,FALSE)),"")</f>
        <v>583</v>
      </c>
      <c r="E53" s="33">
        <f t="shared" si="20"/>
        <v>203</v>
      </c>
      <c r="F53" s="24">
        <f t="shared" si="21"/>
        <v>0.34819897084048029</v>
      </c>
      <c r="G53" s="72">
        <f t="shared" si="22"/>
        <v>0.31063565903462215</v>
      </c>
      <c r="H53" s="54" t="str">
        <f t="shared" si="23"/>
        <v>-</v>
      </c>
      <c r="I53" s="79">
        <f t="shared" si="24"/>
        <v>0.3877496589425774</v>
      </c>
      <c r="J53" s="33">
        <f>IFERROR(IF(ISBLANK(VLOOKUP($C53,'[1]Data sheet'!$B$2:$EZ$153,J$6,FALSE)),"",VLOOKUP($C53,'[1]Data sheet'!$B$2:$EZ$153,J$6,FALSE)),"")</f>
        <v>164</v>
      </c>
      <c r="K53" s="2">
        <f t="shared" si="25"/>
        <v>0.28130360205831906</v>
      </c>
      <c r="L53" s="33">
        <f>IFERROR(IF(ISBLANK(VLOOKUP($C53,'[1]Data sheet'!$B$2:$EZ$153,L$6,FALSE)),"",VLOOKUP($C53,'[1]Data sheet'!$B$2:$EZ$153,L$6,FALSE)),"")</f>
        <v>39</v>
      </c>
      <c r="M53" s="2">
        <f t="shared" si="7"/>
        <v>6.6895368782161235E-2</v>
      </c>
      <c r="N53" s="34">
        <f>IFERROR(IF(ISBLANK(VLOOKUP($C53,'[1]Data sheet'!$B$2:$EZ$153,N$6,FALSE)),"",VLOOKUP($C53,'[1]Data sheet'!$B$2:$EZ$153,N$6,FALSE)),"")</f>
        <v>379</v>
      </c>
      <c r="O53" s="2">
        <f t="shared" si="8"/>
        <v>0.65008576329331047</v>
      </c>
      <c r="P53" s="23">
        <f t="shared" si="26"/>
        <v>582</v>
      </c>
      <c r="Q53" s="2">
        <f t="shared" si="9"/>
        <v>0.99828473413379071</v>
      </c>
      <c r="R53" s="117">
        <f>VLOOKUP(A53,'[1]2014 population'!$B$4:$D$164,3,FALSE)</f>
        <v>601.25</v>
      </c>
      <c r="S53" s="118">
        <f t="shared" si="27"/>
        <v>-3.0353430353430355E-2</v>
      </c>
      <c r="T53" s="115" t="b">
        <f t="shared" si="28"/>
        <v>1</v>
      </c>
      <c r="U53" s="115" t="b">
        <f t="shared" si="29"/>
        <v>1</v>
      </c>
      <c r="V53" s="115" t="b">
        <f t="shared" si="30"/>
        <v>1</v>
      </c>
      <c r="W53" s="115" t="b">
        <f t="shared" si="18"/>
        <v>1</v>
      </c>
      <c r="X53" s="115" t="b">
        <f>IF(IFERROR(VLOOKUP(A53,[1]Summary!$A$2:$A$152,1,FALSE),FALSE)&lt;&gt;FALSE,TRUE,FALSE)</f>
        <v>1</v>
      </c>
      <c r="Y53" s="115"/>
      <c r="Z53" s="115"/>
      <c r="AA53" s="115"/>
      <c r="AB53" s="115"/>
      <c r="AC53" s="115"/>
      <c r="AD53" s="115"/>
    </row>
    <row r="54" spans="1:30" s="60" customFormat="1" ht="14.25" customHeight="1" x14ac:dyDescent="0.25">
      <c r="A54" s="91" t="s">
        <v>88</v>
      </c>
      <c r="B54" s="90" t="s">
        <v>83</v>
      </c>
      <c r="C54" s="90" t="s">
        <v>247</v>
      </c>
      <c r="D54" s="22">
        <f>IFERROR(IF(ISBLANK(VLOOKUP($C54,'[1]Data sheet'!$B$2:$EZ$153,D$6,FALSE)),"",VLOOKUP($C54,'[1]Data sheet'!$B$2:$EZ$153,D$6,FALSE)),"")</f>
        <v>863</v>
      </c>
      <c r="E54" s="33">
        <f t="shared" si="20"/>
        <v>239</v>
      </c>
      <c r="F54" s="24">
        <f t="shared" si="21"/>
        <v>0.27694090382387021</v>
      </c>
      <c r="G54" s="72">
        <f t="shared" si="22"/>
        <v>0.24812381643170706</v>
      </c>
      <c r="H54" s="54" t="str">
        <f t="shared" si="23"/>
        <v>-</v>
      </c>
      <c r="I54" s="79">
        <f t="shared" si="24"/>
        <v>0.3077349901789293</v>
      </c>
      <c r="J54" s="33">
        <f>IFERROR(IF(ISBLANK(VLOOKUP($C54,'[1]Data sheet'!$B$2:$EZ$153,J$6,FALSE)),"",VLOOKUP($C54,'[1]Data sheet'!$B$2:$EZ$153,J$6,FALSE)),"")</f>
        <v>162</v>
      </c>
      <c r="K54" s="2">
        <f t="shared" si="25"/>
        <v>0.18771726535341832</v>
      </c>
      <c r="L54" s="33">
        <f>IFERROR(IF(ISBLANK(VLOOKUP($C54,'[1]Data sheet'!$B$2:$EZ$153,L$6,FALSE)),"",VLOOKUP($C54,'[1]Data sheet'!$B$2:$EZ$153,L$6,FALSE)),"")</f>
        <v>77</v>
      </c>
      <c r="M54" s="2">
        <f t="shared" si="7"/>
        <v>8.9223638470451908E-2</v>
      </c>
      <c r="N54" s="34">
        <f>IFERROR(IF(ISBLANK(VLOOKUP($C54,'[1]Data sheet'!$B$2:$EZ$153,N$6,FALSE)),"",VLOOKUP($C54,'[1]Data sheet'!$B$2:$EZ$153,N$6,FALSE)),"")</f>
        <v>624</v>
      </c>
      <c r="O54" s="2">
        <f t="shared" si="8"/>
        <v>0.72305909617612973</v>
      </c>
      <c r="P54" s="23">
        <f t="shared" si="26"/>
        <v>863</v>
      </c>
      <c r="Q54" s="2">
        <f t="shared" si="9"/>
        <v>1</v>
      </c>
      <c r="R54" s="117">
        <f>VLOOKUP(A54,'[1]2014 population'!$B$4:$D$164,3,FALSE)</f>
        <v>929</v>
      </c>
      <c r="S54" s="118">
        <f t="shared" si="27"/>
        <v>-7.1044133476856841E-2</v>
      </c>
      <c r="T54" s="115" t="b">
        <f t="shared" si="28"/>
        <v>1</v>
      </c>
      <c r="U54" s="115" t="b">
        <f t="shared" si="29"/>
        <v>1</v>
      </c>
      <c r="V54" s="115" t="b">
        <f t="shared" si="30"/>
        <v>1</v>
      </c>
      <c r="W54" s="115" t="b">
        <f t="shared" si="18"/>
        <v>1</v>
      </c>
      <c r="X54" s="115" t="b">
        <f>IF(IFERROR(VLOOKUP(A54,[1]Summary!$A$2:$A$152,1,FALSE),FALSE)&lt;&gt;FALSE,TRUE,FALSE)</f>
        <v>1</v>
      </c>
      <c r="Y54" s="115"/>
      <c r="Z54" s="115"/>
      <c r="AA54" s="115"/>
      <c r="AB54" s="115"/>
      <c r="AC54" s="115"/>
      <c r="AD54" s="115"/>
    </row>
    <row r="55" spans="1:30" s="60" customFormat="1" ht="14.25" customHeight="1" x14ac:dyDescent="0.25">
      <c r="A55" s="91" t="s">
        <v>42</v>
      </c>
      <c r="B55" s="90" t="s">
        <v>83</v>
      </c>
      <c r="C55" s="90" t="s">
        <v>248</v>
      </c>
      <c r="D55" s="22">
        <f>IFERROR(IF(ISBLANK(VLOOKUP($C55,'[1]Data sheet'!$B$2:$EZ$153,D$6,FALSE)),"",VLOOKUP($C55,'[1]Data sheet'!$B$2:$EZ$153,D$6,FALSE)),"")</f>
        <v>808</v>
      </c>
      <c r="E55" s="33">
        <f t="shared" si="20"/>
        <v>283</v>
      </c>
      <c r="F55" s="24">
        <f t="shared" si="21"/>
        <v>0.35024752475247523</v>
      </c>
      <c r="G55" s="72">
        <f t="shared" si="22"/>
        <v>0.31813335226654654</v>
      </c>
      <c r="H55" s="54" t="str">
        <f t="shared" si="23"/>
        <v>-</v>
      </c>
      <c r="I55" s="79">
        <f t="shared" si="24"/>
        <v>0.38377889011691507</v>
      </c>
      <c r="J55" s="33">
        <f>IFERROR(IF(ISBLANK(VLOOKUP($C55,'[1]Data sheet'!$B$2:$EZ$153,J$6,FALSE)),"",VLOOKUP($C55,'[1]Data sheet'!$B$2:$EZ$153,J$6,FALSE)),"")</f>
        <v>212</v>
      </c>
      <c r="K55" s="2">
        <f t="shared" si="25"/>
        <v>0.26237623762376239</v>
      </c>
      <c r="L55" s="33">
        <f>IFERROR(IF(ISBLANK(VLOOKUP($C55,'[1]Data sheet'!$B$2:$EZ$153,L$6,FALSE)),"",VLOOKUP($C55,'[1]Data sheet'!$B$2:$EZ$153,L$6,FALSE)),"")</f>
        <v>71</v>
      </c>
      <c r="M55" s="2">
        <f t="shared" si="7"/>
        <v>8.7871287128712866E-2</v>
      </c>
      <c r="N55" s="34">
        <f>IFERROR(IF(ISBLANK(VLOOKUP($C55,'[1]Data sheet'!$B$2:$EZ$153,N$6,FALSE)),"",VLOOKUP($C55,'[1]Data sheet'!$B$2:$EZ$153,N$6,FALSE)),"")</f>
        <v>522</v>
      </c>
      <c r="O55" s="2">
        <f t="shared" si="8"/>
        <v>0.64603960396039606</v>
      </c>
      <c r="P55" s="23">
        <f t="shared" si="26"/>
        <v>805</v>
      </c>
      <c r="Q55" s="2">
        <f t="shared" si="9"/>
        <v>0.99628712871287128</v>
      </c>
      <c r="R55" s="117">
        <f>VLOOKUP(A55,'[1]2014 population'!$B$4:$D$164,3,FALSE)</f>
        <v>911.25</v>
      </c>
      <c r="S55" s="118">
        <f t="shared" si="27"/>
        <v>-0.11330589849108368</v>
      </c>
      <c r="T55" s="115" t="b">
        <f t="shared" si="28"/>
        <v>1</v>
      </c>
      <c r="U55" s="115" t="b">
        <f t="shared" si="29"/>
        <v>1</v>
      </c>
      <c r="V55" s="115" t="b">
        <f t="shared" si="30"/>
        <v>1</v>
      </c>
      <c r="W55" s="115" t="b">
        <f t="shared" si="18"/>
        <v>1</v>
      </c>
      <c r="X55" s="115" t="b">
        <f>IF(IFERROR(VLOOKUP(A55,[1]Summary!$A$2:$A$152,1,FALSE),FALSE)&lt;&gt;FALSE,TRUE,FALSE)</f>
        <v>1</v>
      </c>
      <c r="Y55" s="115"/>
      <c r="Z55" s="115"/>
      <c r="AA55" s="115"/>
      <c r="AB55" s="115"/>
      <c r="AC55" s="115"/>
      <c r="AD55" s="115"/>
    </row>
    <row r="56" spans="1:30" s="60" customFormat="1" ht="14.25" customHeight="1" x14ac:dyDescent="0.25">
      <c r="A56" s="91" t="s">
        <v>121</v>
      </c>
      <c r="B56" s="90" t="s">
        <v>122</v>
      </c>
      <c r="C56" s="90" t="s">
        <v>249</v>
      </c>
      <c r="D56" s="22">
        <f>IFERROR(IF(ISBLANK(VLOOKUP($C56,'[1]Data sheet'!$B$2:$EZ$153,D$6,FALSE)),"",VLOOKUP($C56,'[1]Data sheet'!$B$2:$EZ$153,D$6,FALSE)),"")</f>
        <v>717</v>
      </c>
      <c r="E56" s="33">
        <f t="shared" si="20"/>
        <v>214</v>
      </c>
      <c r="F56" s="24">
        <f t="shared" si="21"/>
        <v>0.29846582984658299</v>
      </c>
      <c r="G56" s="72">
        <f t="shared" si="22"/>
        <v>0.26611845844579152</v>
      </c>
      <c r="H56" s="54" t="str">
        <f t="shared" si="23"/>
        <v>-</v>
      </c>
      <c r="I56" s="79">
        <f t="shared" si="24"/>
        <v>0.33296120537819596</v>
      </c>
      <c r="J56" s="33">
        <f>IFERROR(IF(ISBLANK(VLOOKUP($C56,'[1]Data sheet'!$B$2:$EZ$153,J$6,FALSE)),"",VLOOKUP($C56,'[1]Data sheet'!$B$2:$EZ$153,J$6,FALSE)),"")</f>
        <v>159</v>
      </c>
      <c r="K56" s="2">
        <f t="shared" si="25"/>
        <v>0.22175732217573221</v>
      </c>
      <c r="L56" s="33">
        <f>IFERROR(IF(ISBLANK(VLOOKUP($C56,'[1]Data sheet'!$B$2:$EZ$153,L$6,FALSE)),"",VLOOKUP($C56,'[1]Data sheet'!$B$2:$EZ$153,L$6,FALSE)),"")</f>
        <v>55</v>
      </c>
      <c r="M56" s="2">
        <f t="shared" si="7"/>
        <v>7.6708507670850773E-2</v>
      </c>
      <c r="N56" s="34">
        <f>IFERROR(IF(ISBLANK(VLOOKUP($C56,'[1]Data sheet'!$B$2:$EZ$153,N$6,FALSE)),"",VLOOKUP($C56,'[1]Data sheet'!$B$2:$EZ$153,N$6,FALSE)),"")</f>
        <v>503</v>
      </c>
      <c r="O56" s="2">
        <f t="shared" si="8"/>
        <v>0.70153417015341701</v>
      </c>
      <c r="P56" s="23">
        <f t="shared" si="26"/>
        <v>717</v>
      </c>
      <c r="Q56" s="2">
        <f t="shared" si="9"/>
        <v>1</v>
      </c>
      <c r="R56" s="117">
        <f>VLOOKUP(A56,'[1]2014 population'!$B$4:$D$164,3,FALSE)</f>
        <v>689.5</v>
      </c>
      <c r="S56" s="118">
        <f t="shared" si="27"/>
        <v>3.9883973894126179E-2</v>
      </c>
      <c r="T56" s="115" t="b">
        <f t="shared" si="28"/>
        <v>1</v>
      </c>
      <c r="U56" s="115" t="b">
        <f t="shared" si="29"/>
        <v>1</v>
      </c>
      <c r="V56" s="115" t="b">
        <f t="shared" si="30"/>
        <v>1</v>
      </c>
      <c r="W56" s="115" t="b">
        <f t="shared" si="18"/>
        <v>1</v>
      </c>
      <c r="X56" s="115" t="b">
        <f>IF(IFERROR(VLOOKUP(A56,[1]Summary!$A$2:$A$152,1,FALSE),FALSE)&lt;&gt;FALSE,TRUE,FALSE)</f>
        <v>1</v>
      </c>
      <c r="Y56" s="115"/>
      <c r="Z56" s="115"/>
      <c r="AA56" s="115"/>
      <c r="AB56" s="115"/>
      <c r="AC56" s="115"/>
      <c r="AD56" s="115"/>
    </row>
    <row r="57" spans="1:30" s="60" customFormat="1" ht="14.25" customHeight="1" x14ac:dyDescent="0.25">
      <c r="A57" s="91" t="s">
        <v>64</v>
      </c>
      <c r="B57" s="90" t="s">
        <v>122</v>
      </c>
      <c r="C57" s="90" t="s">
        <v>250</v>
      </c>
      <c r="D57" s="22">
        <f>IFERROR(IF(ISBLANK(VLOOKUP($C57,'[1]Data sheet'!$B$2:$EZ$153,D$6,FALSE)),"",VLOOKUP($C57,'[1]Data sheet'!$B$2:$EZ$153,D$6,FALSE)),"")</f>
        <v>1825</v>
      </c>
      <c r="E57" s="33">
        <f t="shared" si="20"/>
        <v>754</v>
      </c>
      <c r="F57" s="24">
        <f t="shared" si="21"/>
        <v>0.41315068493150686</v>
      </c>
      <c r="G57" s="72">
        <f t="shared" si="22"/>
        <v>0.39076517748912754</v>
      </c>
      <c r="H57" s="54" t="str">
        <f t="shared" si="23"/>
        <v>-</v>
      </c>
      <c r="I57" s="79">
        <f t="shared" si="24"/>
        <v>0.43590104419396269</v>
      </c>
      <c r="J57" s="33">
        <f>IFERROR(IF(ISBLANK(VLOOKUP($C57,'[1]Data sheet'!$B$2:$EZ$153,J$6,FALSE)),"",VLOOKUP($C57,'[1]Data sheet'!$B$2:$EZ$153,J$6,FALSE)),"")</f>
        <v>477</v>
      </c>
      <c r="K57" s="2">
        <f t="shared" si="25"/>
        <v>0.26136986301369863</v>
      </c>
      <c r="L57" s="33">
        <f>IFERROR(IF(ISBLANK(VLOOKUP($C57,'[1]Data sheet'!$B$2:$EZ$153,L$6,FALSE)),"",VLOOKUP($C57,'[1]Data sheet'!$B$2:$EZ$153,L$6,FALSE)),"")</f>
        <v>277</v>
      </c>
      <c r="M57" s="2">
        <f t="shared" si="7"/>
        <v>0.15178082191780823</v>
      </c>
      <c r="N57" s="34">
        <f>IFERROR(IF(ISBLANK(VLOOKUP($C57,'[1]Data sheet'!$B$2:$EZ$153,N$6,FALSE)),"",VLOOKUP($C57,'[1]Data sheet'!$B$2:$EZ$153,N$6,FALSE)),"")</f>
        <v>995</v>
      </c>
      <c r="O57" s="2">
        <f t="shared" si="8"/>
        <v>0.54520547945205478</v>
      </c>
      <c r="P57" s="23">
        <f t="shared" si="26"/>
        <v>1749</v>
      </c>
      <c r="Q57" s="2">
        <f t="shared" si="9"/>
        <v>0.95835616438356164</v>
      </c>
      <c r="R57" s="117">
        <f>VLOOKUP(A57,'[1]2014 population'!$B$4:$D$164,3,FALSE)</f>
        <v>2011.75</v>
      </c>
      <c r="S57" s="118">
        <f t="shared" si="27"/>
        <v>-9.28296259475581E-2</v>
      </c>
      <c r="T57" s="115" t="b">
        <f t="shared" si="28"/>
        <v>1</v>
      </c>
      <c r="U57" s="115" t="b">
        <f t="shared" si="29"/>
        <v>1</v>
      </c>
      <c r="V57" s="115" t="b">
        <f t="shared" si="30"/>
        <v>1</v>
      </c>
      <c r="W57" s="115" t="b">
        <f t="shared" si="18"/>
        <v>1</v>
      </c>
      <c r="X57" s="115" t="b">
        <f>IF(IFERROR(VLOOKUP(A57,[1]Summary!$A$2:$A$152,1,FALSE),FALSE)&lt;&gt;FALSE,TRUE,FALSE)</f>
        <v>1</v>
      </c>
      <c r="Y57" s="115"/>
      <c r="Z57" s="115"/>
      <c r="AA57" s="115"/>
      <c r="AB57" s="115"/>
      <c r="AC57" s="115"/>
      <c r="AD57" s="115"/>
    </row>
    <row r="58" spans="1:30" s="60" customFormat="1" ht="14.25" customHeight="1" x14ac:dyDescent="0.25">
      <c r="A58" s="91" t="s">
        <v>126</v>
      </c>
      <c r="B58" s="90" t="s">
        <v>122</v>
      </c>
      <c r="C58" s="90" t="s">
        <v>251</v>
      </c>
      <c r="D58" s="22">
        <f>IFERROR(IF(ISBLANK(VLOOKUP($C58,'[1]Data sheet'!$B$2:$EZ$153,D$6,FALSE)),"",VLOOKUP($C58,'[1]Data sheet'!$B$2:$EZ$153,D$6,FALSE)),"")</f>
        <v>571</v>
      </c>
      <c r="E58" s="33">
        <f t="shared" si="20"/>
        <v>251</v>
      </c>
      <c r="F58" s="24">
        <f t="shared" si="21"/>
        <v>0.43957968476357268</v>
      </c>
      <c r="G58" s="72">
        <f t="shared" si="22"/>
        <v>0.39940725933880311</v>
      </c>
      <c r="H58" s="54" t="str">
        <f t="shared" si="23"/>
        <v>-</v>
      </c>
      <c r="I58" s="79">
        <f t="shared" si="24"/>
        <v>0.48055964468103612</v>
      </c>
      <c r="J58" s="33">
        <f>IFERROR(IF(ISBLANK(VLOOKUP($C58,'[1]Data sheet'!$B$2:$EZ$153,J$6,FALSE)),"",VLOOKUP($C58,'[1]Data sheet'!$B$2:$EZ$153,J$6,FALSE)),"")</f>
        <v>160</v>
      </c>
      <c r="K58" s="2">
        <f t="shared" si="25"/>
        <v>0.28021015761821366</v>
      </c>
      <c r="L58" s="33">
        <f>IFERROR(IF(ISBLANK(VLOOKUP($C58,'[1]Data sheet'!$B$2:$EZ$153,L$6,FALSE)),"",VLOOKUP($C58,'[1]Data sheet'!$B$2:$EZ$153,L$6,FALSE)),"")</f>
        <v>91</v>
      </c>
      <c r="M58" s="2">
        <f t="shared" si="7"/>
        <v>0.15936952714535901</v>
      </c>
      <c r="N58" s="34">
        <f>IFERROR(IF(ISBLANK(VLOOKUP($C58,'[1]Data sheet'!$B$2:$EZ$153,N$6,FALSE)),"",VLOOKUP($C58,'[1]Data sheet'!$B$2:$EZ$153,N$6,FALSE)),"")</f>
        <v>320</v>
      </c>
      <c r="O58" s="2">
        <f t="shared" si="8"/>
        <v>0.56042031523642732</v>
      </c>
      <c r="P58" s="23">
        <f t="shared" si="26"/>
        <v>571</v>
      </c>
      <c r="Q58" s="2">
        <f t="shared" si="9"/>
        <v>1</v>
      </c>
      <c r="R58" s="117">
        <f>VLOOKUP(A58,'[1]2014 population'!$B$4:$D$164,3,FALSE)</f>
        <v>617.25</v>
      </c>
      <c r="S58" s="118">
        <f t="shared" si="27"/>
        <v>-7.4929121101660598E-2</v>
      </c>
      <c r="T58" s="115" t="b">
        <f t="shared" si="28"/>
        <v>1</v>
      </c>
      <c r="U58" s="115" t="b">
        <f t="shared" si="29"/>
        <v>1</v>
      </c>
      <c r="V58" s="115" t="b">
        <f t="shared" si="30"/>
        <v>1</v>
      </c>
      <c r="W58" s="115" t="b">
        <f t="shared" si="18"/>
        <v>1</v>
      </c>
      <c r="X58" s="115" t="b">
        <f>IF(IFERROR(VLOOKUP(A58,[1]Summary!$A$2:$A$152,1,FALSE),FALSE)&lt;&gt;FALSE,TRUE,FALSE)</f>
        <v>1</v>
      </c>
      <c r="Y58" s="115"/>
      <c r="Z58" s="115"/>
      <c r="AA58" s="115"/>
      <c r="AB58" s="115"/>
      <c r="AC58" s="115"/>
      <c r="AD58" s="115"/>
    </row>
    <row r="59" spans="1:30" s="60" customFormat="1" ht="14.25" customHeight="1" x14ac:dyDescent="0.25">
      <c r="A59" s="91" t="s">
        <v>123</v>
      </c>
      <c r="B59" s="90" t="s">
        <v>122</v>
      </c>
      <c r="C59" s="90" t="s">
        <v>252</v>
      </c>
      <c r="D59" s="22">
        <f>IFERROR(IF(ISBLANK(VLOOKUP($C59,'[1]Data sheet'!$B$2:$EZ$153,D$6,FALSE)),"",VLOOKUP($C59,'[1]Data sheet'!$B$2:$EZ$153,D$6,FALSE)),"")</f>
        <v>1061</v>
      </c>
      <c r="E59" s="33">
        <f t="shared" si="20"/>
        <v>319</v>
      </c>
      <c r="F59" s="24">
        <f t="shared" si="21"/>
        <v>0.30065975494816211</v>
      </c>
      <c r="G59" s="72">
        <f t="shared" si="22"/>
        <v>0.27382800018168374</v>
      </c>
      <c r="H59" s="54" t="str">
        <f t="shared" si="23"/>
        <v>-</v>
      </c>
      <c r="I59" s="79">
        <f t="shared" si="24"/>
        <v>0.32892976577864047</v>
      </c>
      <c r="J59" s="33">
        <f>IFERROR(IF(ISBLANK(VLOOKUP($C59,'[1]Data sheet'!$B$2:$EZ$153,J$6,FALSE)),"",VLOOKUP($C59,'[1]Data sheet'!$B$2:$EZ$153,J$6,FALSE)),"")</f>
        <v>221</v>
      </c>
      <c r="K59" s="2">
        <f t="shared" si="25"/>
        <v>0.20829406220546653</v>
      </c>
      <c r="L59" s="33">
        <f>IFERROR(IF(ISBLANK(VLOOKUP($C59,'[1]Data sheet'!$B$2:$EZ$153,L$6,FALSE)),"",VLOOKUP($C59,'[1]Data sheet'!$B$2:$EZ$153,L$6,FALSE)),"")</f>
        <v>98</v>
      </c>
      <c r="M59" s="2">
        <f t="shared" si="7"/>
        <v>9.2365692742695571E-2</v>
      </c>
      <c r="N59" s="34">
        <f>IFERROR(IF(ISBLANK(VLOOKUP($C59,'[1]Data sheet'!$B$2:$EZ$153,N$6,FALSE)),"",VLOOKUP($C59,'[1]Data sheet'!$B$2:$EZ$153,N$6,FALSE)),"")</f>
        <v>725</v>
      </c>
      <c r="O59" s="2">
        <f t="shared" si="8"/>
        <v>0.68331762488218661</v>
      </c>
      <c r="P59" s="23">
        <f t="shared" si="26"/>
        <v>1044</v>
      </c>
      <c r="Q59" s="2">
        <f t="shared" si="9"/>
        <v>0.98397737983034872</v>
      </c>
      <c r="R59" s="117">
        <f>VLOOKUP(A59,'[1]2014 population'!$B$4:$D$164,3,FALSE)</f>
        <v>917.25</v>
      </c>
      <c r="S59" s="118">
        <f t="shared" si="27"/>
        <v>0.15671845189424913</v>
      </c>
      <c r="T59" s="115" t="b">
        <f t="shared" si="28"/>
        <v>1</v>
      </c>
      <c r="U59" s="115" t="b">
        <f t="shared" si="29"/>
        <v>1</v>
      </c>
      <c r="V59" s="115" t="b">
        <f t="shared" si="30"/>
        <v>1</v>
      </c>
      <c r="W59" s="115" t="b">
        <f t="shared" si="18"/>
        <v>1</v>
      </c>
      <c r="X59" s="115" t="b">
        <f>IF(IFERROR(VLOOKUP(A59,[1]Summary!$A$2:$A$152,1,FALSE),FALSE)&lt;&gt;FALSE,TRUE,FALSE)</f>
        <v>1</v>
      </c>
      <c r="Y59" s="115"/>
      <c r="Z59" s="115"/>
      <c r="AA59" s="115"/>
      <c r="AB59" s="115"/>
      <c r="AC59" s="115"/>
      <c r="AD59" s="115"/>
    </row>
    <row r="60" spans="1:30" s="60" customFormat="1" ht="14.25" customHeight="1" x14ac:dyDescent="0.25">
      <c r="A60" s="91" t="s">
        <v>47</v>
      </c>
      <c r="B60" s="90" t="s">
        <v>122</v>
      </c>
      <c r="C60" s="90" t="s">
        <v>253</v>
      </c>
      <c r="D60" s="22">
        <f>IFERROR(IF(ISBLANK(VLOOKUP($C60,'[1]Data sheet'!$B$2:$EZ$153,D$6,FALSE)),"",VLOOKUP($C60,'[1]Data sheet'!$B$2:$EZ$153,D$6,FALSE)),"")</f>
        <v>665</v>
      </c>
      <c r="E60" s="33">
        <f t="shared" si="20"/>
        <v>293</v>
      </c>
      <c r="F60" s="24">
        <f t="shared" si="21"/>
        <v>0.44060150375939849</v>
      </c>
      <c r="G60" s="72">
        <f t="shared" si="22"/>
        <v>0.40331666187224963</v>
      </c>
      <c r="H60" s="54" t="str">
        <f t="shared" si="23"/>
        <v>-</v>
      </c>
      <c r="I60" s="79">
        <f t="shared" si="24"/>
        <v>0.47856865047173491</v>
      </c>
      <c r="J60" s="33">
        <f>IFERROR(IF(ISBLANK(VLOOKUP($C60,'[1]Data sheet'!$B$2:$EZ$153,J$6,FALSE)),"",VLOOKUP($C60,'[1]Data sheet'!$B$2:$EZ$153,J$6,FALSE)),"")</f>
        <v>228</v>
      </c>
      <c r="K60" s="2">
        <f t="shared" si="25"/>
        <v>0.34285714285714286</v>
      </c>
      <c r="L60" s="33">
        <f>IFERROR(IF(ISBLANK(VLOOKUP($C60,'[1]Data sheet'!$B$2:$EZ$153,L$6,FALSE)),"",VLOOKUP($C60,'[1]Data sheet'!$B$2:$EZ$153,L$6,FALSE)),"")</f>
        <v>65</v>
      </c>
      <c r="M60" s="2">
        <f t="shared" si="7"/>
        <v>9.7744360902255634E-2</v>
      </c>
      <c r="N60" s="34">
        <f>IFERROR(IF(ISBLANK(VLOOKUP($C60,'[1]Data sheet'!$B$2:$EZ$153,N$6,FALSE)),"",VLOOKUP($C60,'[1]Data sheet'!$B$2:$EZ$153,N$6,FALSE)),"")</f>
        <v>369</v>
      </c>
      <c r="O60" s="2">
        <f t="shared" si="8"/>
        <v>0.55488721804511276</v>
      </c>
      <c r="P60" s="23">
        <f t="shared" si="26"/>
        <v>662</v>
      </c>
      <c r="Q60" s="2">
        <f t="shared" si="9"/>
        <v>0.99548872180451131</v>
      </c>
      <c r="R60" s="117">
        <f>VLOOKUP(A60,'[1]2014 population'!$B$4:$D$164,3,FALSE)</f>
        <v>752.25</v>
      </c>
      <c r="S60" s="118">
        <f t="shared" si="27"/>
        <v>-0.11598537720172815</v>
      </c>
      <c r="T60" s="115" t="b">
        <f t="shared" si="28"/>
        <v>1</v>
      </c>
      <c r="U60" s="115" t="b">
        <f t="shared" si="29"/>
        <v>1</v>
      </c>
      <c r="V60" s="115" t="b">
        <f t="shared" si="30"/>
        <v>1</v>
      </c>
      <c r="W60" s="115" t="b">
        <f t="shared" si="18"/>
        <v>1</v>
      </c>
      <c r="X60" s="115" t="b">
        <f>IF(IFERROR(VLOOKUP(A60,[1]Summary!$A$2:$A$152,1,FALSE),FALSE)&lt;&gt;FALSE,TRUE,FALSE)</f>
        <v>1</v>
      </c>
      <c r="Y60" s="115"/>
      <c r="Z60" s="115"/>
      <c r="AA60" s="115"/>
      <c r="AB60" s="115"/>
      <c r="AC60" s="115"/>
      <c r="AD60" s="115"/>
    </row>
    <row r="61" spans="1:30" s="60" customFormat="1" ht="14.25" customHeight="1" x14ac:dyDescent="0.25">
      <c r="A61" s="91" t="s">
        <v>137</v>
      </c>
      <c r="B61" s="90" t="s">
        <v>122</v>
      </c>
      <c r="C61" s="90" t="s">
        <v>254</v>
      </c>
      <c r="D61" s="22">
        <f>IFERROR(IF(ISBLANK(VLOOKUP($C61,'[1]Data sheet'!$B$2:$EZ$153,D$6,FALSE)),"",VLOOKUP($C61,'[1]Data sheet'!$B$2:$EZ$153,D$6,FALSE)),"")</f>
        <v>845</v>
      </c>
      <c r="E61" s="33">
        <f t="shared" si="20"/>
        <v>250</v>
      </c>
      <c r="F61" s="24">
        <f t="shared" si="21"/>
        <v>0.29585798816568049</v>
      </c>
      <c r="G61" s="72">
        <f t="shared" si="22"/>
        <v>0.26606312239350405</v>
      </c>
      <c r="H61" s="54" t="str">
        <f t="shared" si="23"/>
        <v>-</v>
      </c>
      <c r="I61" s="79">
        <f t="shared" si="24"/>
        <v>0.32750055617691737</v>
      </c>
      <c r="J61" s="33">
        <f>IFERROR(IF(ISBLANK(VLOOKUP($C61,'[1]Data sheet'!$B$2:$EZ$153,J$6,FALSE)),"",VLOOKUP($C61,'[1]Data sheet'!$B$2:$EZ$153,J$6,FALSE)),"")</f>
        <v>183</v>
      </c>
      <c r="K61" s="2">
        <f t="shared" si="25"/>
        <v>0.21656804733727811</v>
      </c>
      <c r="L61" s="33">
        <f>IFERROR(IF(ISBLANK(VLOOKUP($C61,'[1]Data sheet'!$B$2:$EZ$153,L$6,FALSE)),"",VLOOKUP($C61,'[1]Data sheet'!$B$2:$EZ$153,L$6,FALSE)),"")</f>
        <v>67</v>
      </c>
      <c r="M61" s="2">
        <f t="shared" si="7"/>
        <v>7.9289940828402364E-2</v>
      </c>
      <c r="N61" s="34">
        <f>IFERROR(IF(ISBLANK(VLOOKUP($C61,'[1]Data sheet'!$B$2:$EZ$153,N$6,FALSE)),"",VLOOKUP($C61,'[1]Data sheet'!$B$2:$EZ$153,N$6,FALSE)),"")</f>
        <v>593</v>
      </c>
      <c r="O61" s="2">
        <f t="shared" si="8"/>
        <v>0.70177514792899409</v>
      </c>
      <c r="P61" s="23">
        <f t="shared" si="26"/>
        <v>843</v>
      </c>
      <c r="Q61" s="2">
        <f t="shared" si="9"/>
        <v>0.99763313609467452</v>
      </c>
      <c r="R61" s="117">
        <f>VLOOKUP(A61,'[1]2014 population'!$B$4:$D$164,3,FALSE)</f>
        <v>900.25</v>
      </c>
      <c r="S61" s="118">
        <f t="shared" si="27"/>
        <v>-6.1371841155234655E-2</v>
      </c>
      <c r="T61" s="115" t="b">
        <f t="shared" si="28"/>
        <v>1</v>
      </c>
      <c r="U61" s="115" t="b">
        <f t="shared" si="29"/>
        <v>1</v>
      </c>
      <c r="V61" s="115" t="b">
        <f t="shared" si="30"/>
        <v>1</v>
      </c>
      <c r="W61" s="115" t="b">
        <f t="shared" si="18"/>
        <v>1</v>
      </c>
      <c r="X61" s="115" t="b">
        <f>IF(IFERROR(VLOOKUP(A61,[1]Summary!$A$2:$A$152,1,FALSE),FALSE)&lt;&gt;FALSE,TRUE,FALSE)</f>
        <v>1</v>
      </c>
      <c r="Y61" s="115"/>
      <c r="Z61" s="115"/>
      <c r="AA61" s="115"/>
      <c r="AB61" s="115"/>
      <c r="AC61" s="115"/>
      <c r="AD61" s="115"/>
    </row>
    <row r="62" spans="1:30" s="60" customFormat="1" ht="14.25" customHeight="1" x14ac:dyDescent="0.25">
      <c r="A62" s="91" t="s">
        <v>60</v>
      </c>
      <c r="B62" s="90" t="s">
        <v>122</v>
      </c>
      <c r="C62" s="90" t="s">
        <v>255</v>
      </c>
      <c r="D62" s="22" t="str">
        <f>IFERROR(IF(ISBLANK(VLOOKUP($C62,'[1]Data sheet'!$B$2:$EZ$153,D$6,FALSE)),"",VLOOKUP($C62,'[1]Data sheet'!$B$2:$EZ$153,D$6,FALSE)),"")</f>
        <v>DK</v>
      </c>
      <c r="E62" s="33" t="str">
        <f t="shared" si="20"/>
        <v/>
      </c>
      <c r="F62" s="24" t="str">
        <f t="shared" si="21"/>
        <v/>
      </c>
      <c r="G62" s="72" t="str">
        <f t="shared" si="22"/>
        <v/>
      </c>
      <c r="H62" s="54" t="str">
        <f t="shared" si="23"/>
        <v/>
      </c>
      <c r="I62" s="79" t="str">
        <f t="shared" si="24"/>
        <v/>
      </c>
      <c r="J62" s="33" t="str">
        <f>IFERROR(IF(ISBLANK(VLOOKUP($C62,'[1]Data sheet'!$B$2:$EZ$153,J$6,FALSE)),"",VLOOKUP($C62,'[1]Data sheet'!$B$2:$EZ$153,J$6,FALSE)),"")</f>
        <v>DK</v>
      </c>
      <c r="K62" s="2" t="str">
        <f t="shared" si="25"/>
        <v/>
      </c>
      <c r="L62" s="33" t="str">
        <f>IFERROR(IF(ISBLANK(VLOOKUP($C62,'[1]Data sheet'!$B$2:$EZ$153,L$6,FALSE)),"",VLOOKUP($C62,'[1]Data sheet'!$B$2:$EZ$153,L$6,FALSE)),"")</f>
        <v>DK</v>
      </c>
      <c r="M62" s="2" t="str">
        <f t="shared" si="7"/>
        <v/>
      </c>
      <c r="N62" s="34" t="str">
        <f>IFERROR(IF(ISBLANK(VLOOKUP($C62,'[1]Data sheet'!$B$2:$EZ$153,N$6,FALSE)),"",VLOOKUP($C62,'[1]Data sheet'!$B$2:$EZ$153,N$6,FALSE)),"")</f>
        <v>DK</v>
      </c>
      <c r="O62" s="2" t="str">
        <f t="shared" si="8"/>
        <v/>
      </c>
      <c r="P62" s="23" t="str">
        <f t="shared" si="26"/>
        <v/>
      </c>
      <c r="Q62" s="2" t="str">
        <f t="shared" si="9"/>
        <v/>
      </c>
      <c r="R62" s="117">
        <f>VLOOKUP(A62,'[1]2014 population'!$B$4:$D$164,3,FALSE)</f>
        <v>1387.75</v>
      </c>
      <c r="S62" s="118" t="str">
        <f t="shared" si="27"/>
        <v/>
      </c>
      <c r="T62" s="115" t="b">
        <f t="shared" si="28"/>
        <v>0</v>
      </c>
      <c r="U62" s="115" t="b">
        <f t="shared" si="29"/>
        <v>0</v>
      </c>
      <c r="V62" s="115" t="b">
        <f t="shared" si="30"/>
        <v>0</v>
      </c>
      <c r="W62" s="115" t="b">
        <f t="shared" si="18"/>
        <v>0</v>
      </c>
      <c r="X62" s="115" t="b">
        <f>IF(IFERROR(VLOOKUP(A62,[1]Summary!$A$2:$A$152,1,FALSE),FALSE)&lt;&gt;FALSE,TRUE,FALSE)</f>
        <v>1</v>
      </c>
      <c r="Y62" s="115"/>
      <c r="Z62" s="115"/>
      <c r="AA62" s="115"/>
      <c r="AB62" s="115"/>
      <c r="AC62" s="115"/>
      <c r="AD62" s="115"/>
    </row>
    <row r="63" spans="1:30" s="60" customFormat="1" ht="14.25" customHeight="1" x14ac:dyDescent="0.25">
      <c r="A63" s="91" t="s">
        <v>127</v>
      </c>
      <c r="B63" s="90" t="s">
        <v>122</v>
      </c>
      <c r="C63" s="90" t="s">
        <v>256</v>
      </c>
      <c r="D63" s="22">
        <f>IFERROR(IF(ISBLANK(VLOOKUP($C63,'[1]Data sheet'!$B$2:$EZ$153,D$6,FALSE)),"",VLOOKUP($C63,'[1]Data sheet'!$B$2:$EZ$153,D$6,FALSE)),"")</f>
        <v>2411</v>
      </c>
      <c r="E63" s="33">
        <f t="shared" si="20"/>
        <v>1163</v>
      </c>
      <c r="F63" s="24">
        <f t="shared" si="21"/>
        <v>0.48237245956034841</v>
      </c>
      <c r="G63" s="72">
        <f t="shared" si="22"/>
        <v>0.46247064548010675</v>
      </c>
      <c r="H63" s="54" t="str">
        <f t="shared" si="23"/>
        <v>-</v>
      </c>
      <c r="I63" s="79">
        <f t="shared" si="24"/>
        <v>0.50233035638710877</v>
      </c>
      <c r="J63" s="33">
        <f>IFERROR(IF(ISBLANK(VLOOKUP($C63,'[1]Data sheet'!$B$2:$EZ$153,J$6,FALSE)),"",VLOOKUP($C63,'[1]Data sheet'!$B$2:$EZ$153,J$6,FALSE)),"")</f>
        <v>834</v>
      </c>
      <c r="K63" s="2">
        <f t="shared" si="25"/>
        <v>0.34591455827457485</v>
      </c>
      <c r="L63" s="33">
        <f>IFERROR(IF(ISBLANK(VLOOKUP($C63,'[1]Data sheet'!$B$2:$EZ$153,L$6,FALSE)),"",VLOOKUP($C63,'[1]Data sheet'!$B$2:$EZ$153,L$6,FALSE)),"")</f>
        <v>329</v>
      </c>
      <c r="M63" s="2">
        <f t="shared" si="7"/>
        <v>0.13645790128577354</v>
      </c>
      <c r="N63" s="34">
        <f>IFERROR(IF(ISBLANK(VLOOKUP($C63,'[1]Data sheet'!$B$2:$EZ$153,N$6,FALSE)),"",VLOOKUP($C63,'[1]Data sheet'!$B$2:$EZ$153,N$6,FALSE)),"")</f>
        <v>1182</v>
      </c>
      <c r="O63" s="2">
        <f t="shared" si="8"/>
        <v>0.49025300705101615</v>
      </c>
      <c r="P63" s="23">
        <f t="shared" si="26"/>
        <v>2345</v>
      </c>
      <c r="Q63" s="2">
        <f t="shared" si="9"/>
        <v>0.97262546661136462</v>
      </c>
      <c r="R63" s="117">
        <f>VLOOKUP(A63,'[1]2014 population'!$B$4:$D$164,3,FALSE)</f>
        <v>2551.75</v>
      </c>
      <c r="S63" s="118">
        <f t="shared" si="27"/>
        <v>-5.5158224747722154E-2</v>
      </c>
      <c r="T63" s="115" t="b">
        <f t="shared" si="28"/>
        <v>1</v>
      </c>
      <c r="U63" s="115" t="b">
        <f t="shared" si="29"/>
        <v>1</v>
      </c>
      <c r="V63" s="115" t="b">
        <f t="shared" si="30"/>
        <v>1</v>
      </c>
      <c r="W63" s="115" t="b">
        <f t="shared" si="18"/>
        <v>1</v>
      </c>
      <c r="X63" s="115" t="b">
        <f>IF(IFERROR(VLOOKUP(A63,[1]Summary!$A$2:$A$152,1,FALSE),FALSE)&lt;&gt;FALSE,TRUE,FALSE)</f>
        <v>1</v>
      </c>
      <c r="Y63" s="115"/>
      <c r="Z63" s="115"/>
      <c r="AA63" s="115"/>
      <c r="AB63" s="115"/>
      <c r="AC63" s="115"/>
      <c r="AD63" s="115"/>
    </row>
    <row r="64" spans="1:30" s="60" customFormat="1" ht="14.25" customHeight="1" x14ac:dyDescent="0.25">
      <c r="A64" s="91" t="s">
        <v>44</v>
      </c>
      <c r="B64" s="90" t="s">
        <v>122</v>
      </c>
      <c r="C64" s="90" t="s">
        <v>257</v>
      </c>
      <c r="D64" s="22">
        <f>IFERROR(IF(ISBLANK(VLOOKUP($C64,'[1]Data sheet'!$B$2:$EZ$153,D$6,FALSE)),"",VLOOKUP($C64,'[1]Data sheet'!$B$2:$EZ$153,D$6,FALSE)),"")</f>
        <v>477</v>
      </c>
      <c r="E64" s="33">
        <f t="shared" si="20"/>
        <v>102</v>
      </c>
      <c r="F64" s="24">
        <f t="shared" si="21"/>
        <v>0.21383647798742139</v>
      </c>
      <c r="G64" s="72">
        <f t="shared" si="22"/>
        <v>0.17940389809098356</v>
      </c>
      <c r="H64" s="54" t="str">
        <f t="shared" si="23"/>
        <v>-</v>
      </c>
      <c r="I64" s="79">
        <f t="shared" si="24"/>
        <v>0.25284139816621432</v>
      </c>
      <c r="J64" s="33">
        <f>IFERROR(IF(ISBLANK(VLOOKUP($C64,'[1]Data sheet'!$B$2:$EZ$153,J$6,FALSE)),"",VLOOKUP($C64,'[1]Data sheet'!$B$2:$EZ$153,J$6,FALSE)),"")</f>
        <v>81</v>
      </c>
      <c r="K64" s="2">
        <f t="shared" si="25"/>
        <v>0.16981132075471697</v>
      </c>
      <c r="L64" s="33">
        <f>IFERROR(IF(ISBLANK(VLOOKUP($C64,'[1]Data sheet'!$B$2:$EZ$153,L$6,FALSE)),"",VLOOKUP($C64,'[1]Data sheet'!$B$2:$EZ$153,L$6,FALSE)),"")</f>
        <v>21</v>
      </c>
      <c r="M64" s="2">
        <f t="shared" si="7"/>
        <v>4.40251572327044E-2</v>
      </c>
      <c r="N64" s="34">
        <f>IFERROR(IF(ISBLANK(VLOOKUP($C64,'[1]Data sheet'!$B$2:$EZ$153,N$6,FALSE)),"",VLOOKUP($C64,'[1]Data sheet'!$B$2:$EZ$153,N$6,FALSE)),"")</f>
        <v>360</v>
      </c>
      <c r="O64" s="2">
        <f t="shared" si="8"/>
        <v>0.75471698113207553</v>
      </c>
      <c r="P64" s="23">
        <f t="shared" si="26"/>
        <v>462</v>
      </c>
      <c r="Q64" s="2">
        <f t="shared" si="9"/>
        <v>0.96855345911949686</v>
      </c>
      <c r="R64" s="117">
        <f>VLOOKUP(A64,'[1]2014 population'!$B$4:$D$164,3,FALSE)</f>
        <v>484</v>
      </c>
      <c r="S64" s="118">
        <f t="shared" si="27"/>
        <v>-1.4462809917355372E-2</v>
      </c>
      <c r="T64" s="115" t="b">
        <f t="shared" si="28"/>
        <v>1</v>
      </c>
      <c r="U64" s="115" t="b">
        <f t="shared" si="29"/>
        <v>1</v>
      </c>
      <c r="V64" s="115" t="b">
        <f t="shared" si="30"/>
        <v>1</v>
      </c>
      <c r="W64" s="115" t="b">
        <f t="shared" si="18"/>
        <v>1</v>
      </c>
      <c r="X64" s="115" t="b">
        <f>IF(IFERROR(VLOOKUP(A64,[1]Summary!$A$2:$A$152,1,FALSE),FALSE)&lt;&gt;FALSE,TRUE,FALSE)</f>
        <v>1</v>
      </c>
      <c r="Y64" s="115"/>
      <c r="Z64" s="115"/>
      <c r="AA64" s="115"/>
      <c r="AB64" s="115"/>
      <c r="AC64" s="115"/>
      <c r="AD64" s="115"/>
    </row>
    <row r="65" spans="1:30" s="60" customFormat="1" ht="14.25" customHeight="1" x14ac:dyDescent="0.25">
      <c r="A65" s="91" t="s">
        <v>138</v>
      </c>
      <c r="B65" s="90" t="s">
        <v>122</v>
      </c>
      <c r="C65" s="90" t="s">
        <v>258</v>
      </c>
      <c r="D65" s="22">
        <f>IFERROR(IF(ISBLANK(VLOOKUP($C65,'[1]Data sheet'!$B$2:$EZ$153,D$6,FALSE)),"",VLOOKUP($C65,'[1]Data sheet'!$B$2:$EZ$153,D$6,FALSE)),"")</f>
        <v>431</v>
      </c>
      <c r="E65" s="33">
        <f t="shared" si="20"/>
        <v>109</v>
      </c>
      <c r="F65" s="24" t="str">
        <f t="shared" si="21"/>
        <v/>
      </c>
      <c r="G65" s="72" t="str">
        <f t="shared" si="22"/>
        <v/>
      </c>
      <c r="H65" s="54" t="str">
        <f t="shared" si="23"/>
        <v/>
      </c>
      <c r="I65" s="79" t="str">
        <f t="shared" si="24"/>
        <v/>
      </c>
      <c r="J65" s="33">
        <f>IFERROR(IF(ISBLANK(VLOOKUP($C65,'[1]Data sheet'!$B$2:$EZ$153,J$6,FALSE)),"",VLOOKUP($C65,'[1]Data sheet'!$B$2:$EZ$153,J$6,FALSE)),"")</f>
        <v>83</v>
      </c>
      <c r="K65" s="2" t="str">
        <f t="shared" si="25"/>
        <v/>
      </c>
      <c r="L65" s="33">
        <f>IFERROR(IF(ISBLANK(VLOOKUP($C65,'[1]Data sheet'!$B$2:$EZ$153,L$6,FALSE)),"",VLOOKUP($C65,'[1]Data sheet'!$B$2:$EZ$153,L$6,FALSE)),"")</f>
        <v>26</v>
      </c>
      <c r="M65" s="2" t="str">
        <f t="shared" si="7"/>
        <v/>
      </c>
      <c r="N65" s="34">
        <f>IFERROR(IF(ISBLANK(VLOOKUP($C65,'[1]Data sheet'!$B$2:$EZ$153,N$6,FALSE)),"",VLOOKUP($C65,'[1]Data sheet'!$B$2:$EZ$153,N$6,FALSE)),"")</f>
        <v>234</v>
      </c>
      <c r="O65" s="2" t="str">
        <f t="shared" si="8"/>
        <v/>
      </c>
      <c r="P65" s="23">
        <f t="shared" si="26"/>
        <v>343</v>
      </c>
      <c r="Q65" s="2">
        <f t="shared" si="9"/>
        <v>0.79582366589327147</v>
      </c>
      <c r="R65" s="117">
        <f>VLOOKUP(A65,'[1]2014 population'!$B$4:$D$164,3,FALSE)</f>
        <v>440.5</v>
      </c>
      <c r="S65" s="118">
        <f t="shared" si="27"/>
        <v>-2.1566401816118047E-2</v>
      </c>
      <c r="T65" s="115" t="b">
        <f t="shared" si="28"/>
        <v>1</v>
      </c>
      <c r="U65" s="115" t="b">
        <f t="shared" si="29"/>
        <v>1</v>
      </c>
      <c r="V65" s="115" t="b">
        <f t="shared" si="30"/>
        <v>0</v>
      </c>
      <c r="W65" s="115" t="b">
        <f t="shared" si="18"/>
        <v>0</v>
      </c>
      <c r="X65" s="115" t="b">
        <f>IF(IFERROR(VLOOKUP(A65,[1]Summary!$A$2:$A$152,1,FALSE),FALSE)&lt;&gt;FALSE,TRUE,FALSE)</f>
        <v>1</v>
      </c>
      <c r="Y65" s="115"/>
      <c r="Z65" s="115"/>
      <c r="AA65" s="115"/>
      <c r="AB65" s="115"/>
      <c r="AC65" s="115"/>
      <c r="AD65" s="115"/>
    </row>
    <row r="66" spans="1:30" s="60" customFormat="1" ht="14.25" customHeight="1" x14ac:dyDescent="0.25">
      <c r="A66" s="91" t="s">
        <v>15</v>
      </c>
      <c r="B66" s="90" t="s">
        <v>122</v>
      </c>
      <c r="C66" s="90" t="s">
        <v>259</v>
      </c>
      <c r="D66" s="22">
        <f>IFERROR(IF(ISBLANK(VLOOKUP($C66,'[1]Data sheet'!$B$2:$EZ$153,D$6,FALSE)),"",VLOOKUP($C66,'[1]Data sheet'!$B$2:$EZ$153,D$6,FALSE)),"")</f>
        <v>1378</v>
      </c>
      <c r="E66" s="33">
        <f t="shared" si="20"/>
        <v>576</v>
      </c>
      <c r="F66" s="24" t="str">
        <f t="shared" si="21"/>
        <v/>
      </c>
      <c r="G66" s="72" t="str">
        <f t="shared" si="22"/>
        <v/>
      </c>
      <c r="H66" s="54" t="str">
        <f t="shared" si="23"/>
        <v/>
      </c>
      <c r="I66" s="79" t="str">
        <f t="shared" si="24"/>
        <v/>
      </c>
      <c r="J66" s="33">
        <f>IFERROR(IF(ISBLANK(VLOOKUP($C66,'[1]Data sheet'!$B$2:$EZ$153,J$6,FALSE)),"",VLOOKUP($C66,'[1]Data sheet'!$B$2:$EZ$153,J$6,FALSE)),"")</f>
        <v>470</v>
      </c>
      <c r="K66" s="2" t="str">
        <f t="shared" si="25"/>
        <v/>
      </c>
      <c r="L66" s="33">
        <f>IFERROR(IF(ISBLANK(VLOOKUP($C66,'[1]Data sheet'!$B$2:$EZ$153,L$6,FALSE)),"",VLOOKUP($C66,'[1]Data sheet'!$B$2:$EZ$153,L$6,FALSE)),"")</f>
        <v>106</v>
      </c>
      <c r="M66" s="2" t="str">
        <f t="shared" si="7"/>
        <v/>
      </c>
      <c r="N66" s="34">
        <f>IFERROR(IF(ISBLANK(VLOOKUP($C66,'[1]Data sheet'!$B$2:$EZ$153,N$6,FALSE)),"",VLOOKUP($C66,'[1]Data sheet'!$B$2:$EZ$153,N$6,FALSE)),"")</f>
        <v>613</v>
      </c>
      <c r="O66" s="2" t="str">
        <f t="shared" si="8"/>
        <v/>
      </c>
      <c r="P66" s="23">
        <f t="shared" si="26"/>
        <v>1189</v>
      </c>
      <c r="Q66" s="2">
        <f t="shared" si="9"/>
        <v>0.86284470246734402</v>
      </c>
      <c r="R66" s="117">
        <f>VLOOKUP(A66,'[1]2014 population'!$B$4:$D$164,3,FALSE)</f>
        <v>1434</v>
      </c>
      <c r="S66" s="118">
        <f t="shared" si="27"/>
        <v>-3.9051603905160388E-2</v>
      </c>
      <c r="T66" s="115" t="b">
        <f t="shared" si="28"/>
        <v>1</v>
      </c>
      <c r="U66" s="115" t="b">
        <f t="shared" si="29"/>
        <v>1</v>
      </c>
      <c r="V66" s="115" t="b">
        <f t="shared" si="30"/>
        <v>0</v>
      </c>
      <c r="W66" s="115" t="b">
        <f t="shared" si="18"/>
        <v>0</v>
      </c>
      <c r="X66" s="115" t="b">
        <f>IF(IFERROR(VLOOKUP(A66,[1]Summary!$A$2:$A$152,1,FALSE),FALSE)&lt;&gt;FALSE,TRUE,FALSE)</f>
        <v>1</v>
      </c>
      <c r="Y66" s="115"/>
      <c r="Z66" s="115"/>
      <c r="AA66" s="115"/>
      <c r="AB66" s="115"/>
      <c r="AC66" s="115"/>
      <c r="AD66" s="115"/>
    </row>
    <row r="67" spans="1:30" s="60" customFormat="1" ht="14.25" customHeight="1" x14ac:dyDescent="0.25">
      <c r="A67" s="91" t="s">
        <v>124</v>
      </c>
      <c r="B67" s="90" t="s">
        <v>122</v>
      </c>
      <c r="C67" s="90" t="s">
        <v>260</v>
      </c>
      <c r="D67" s="22">
        <f>IFERROR(IF(ISBLANK(VLOOKUP($C67,'[1]Data sheet'!$B$2:$EZ$153,D$6,FALSE)),"",VLOOKUP($C67,'[1]Data sheet'!$B$2:$EZ$153,D$6,FALSE)),"")</f>
        <v>737</v>
      </c>
      <c r="E67" s="33">
        <f t="shared" si="20"/>
        <v>181</v>
      </c>
      <c r="F67" s="24" t="str">
        <f t="shared" si="21"/>
        <v/>
      </c>
      <c r="G67" s="72" t="str">
        <f t="shared" si="22"/>
        <v/>
      </c>
      <c r="H67" s="54" t="str">
        <f t="shared" si="23"/>
        <v/>
      </c>
      <c r="I67" s="79" t="str">
        <f t="shared" si="24"/>
        <v/>
      </c>
      <c r="J67" s="33">
        <f>IFERROR(IF(ISBLANK(VLOOKUP($C67,'[1]Data sheet'!$B$2:$EZ$153,J$6,FALSE)),"",VLOOKUP($C67,'[1]Data sheet'!$B$2:$EZ$153,J$6,FALSE)),"")</f>
        <v>155</v>
      </c>
      <c r="K67" s="2" t="str">
        <f t="shared" si="25"/>
        <v/>
      </c>
      <c r="L67" s="33">
        <f>IFERROR(IF(ISBLANK(VLOOKUP($C67,'[1]Data sheet'!$B$2:$EZ$153,L$6,FALSE)),"",VLOOKUP($C67,'[1]Data sheet'!$B$2:$EZ$153,L$6,FALSE)),"")</f>
        <v>26</v>
      </c>
      <c r="M67" s="2" t="str">
        <f t="shared" si="7"/>
        <v/>
      </c>
      <c r="N67" s="34">
        <f>IFERROR(IF(ISBLANK(VLOOKUP($C67,'[1]Data sheet'!$B$2:$EZ$153,N$6,FALSE)),"",VLOOKUP($C67,'[1]Data sheet'!$B$2:$EZ$153,N$6,FALSE)),"")</f>
        <v>339</v>
      </c>
      <c r="O67" s="2" t="str">
        <f t="shared" si="8"/>
        <v/>
      </c>
      <c r="P67" s="23">
        <f t="shared" si="26"/>
        <v>520</v>
      </c>
      <c r="Q67" s="2">
        <f t="shared" si="9"/>
        <v>0.70556309362279512</v>
      </c>
      <c r="R67" s="117">
        <f>VLOOKUP(A67,'[1]2014 population'!$B$4:$D$164,3,FALSE)</f>
        <v>791.25</v>
      </c>
      <c r="S67" s="118">
        <f t="shared" si="27"/>
        <v>-6.856240126382307E-2</v>
      </c>
      <c r="T67" s="115" t="b">
        <f t="shared" si="28"/>
        <v>1</v>
      </c>
      <c r="U67" s="115" t="b">
        <f t="shared" si="29"/>
        <v>1</v>
      </c>
      <c r="V67" s="115" t="b">
        <f t="shared" si="30"/>
        <v>0</v>
      </c>
      <c r="W67" s="115" t="b">
        <f t="shared" si="18"/>
        <v>0</v>
      </c>
      <c r="X67" s="115" t="b">
        <f>IF(IFERROR(VLOOKUP(A67,[1]Summary!$A$2:$A$152,1,FALSE),FALSE)&lt;&gt;FALSE,TRUE,FALSE)</f>
        <v>1</v>
      </c>
      <c r="Y67" s="115"/>
      <c r="Z67" s="115"/>
      <c r="AA67" s="115"/>
      <c r="AB67" s="115"/>
      <c r="AC67" s="115"/>
      <c r="AD67" s="115"/>
    </row>
    <row r="68" spans="1:30" s="60" customFormat="1" ht="14.25" customHeight="1" x14ac:dyDescent="0.25">
      <c r="A68" s="91" t="s">
        <v>125</v>
      </c>
      <c r="B68" s="90" t="s">
        <v>122</v>
      </c>
      <c r="C68" s="90" t="s">
        <v>261</v>
      </c>
      <c r="D68" s="22">
        <f>IFERROR(IF(ISBLANK(VLOOKUP($C68,'[1]Data sheet'!$B$2:$EZ$153,D$6,FALSE)),"",VLOOKUP($C68,'[1]Data sheet'!$B$2:$EZ$153,D$6,FALSE)),"")</f>
        <v>1559</v>
      </c>
      <c r="E68" s="33">
        <f t="shared" si="20"/>
        <v>837</v>
      </c>
      <c r="F68" s="24" t="str">
        <f t="shared" si="21"/>
        <v/>
      </c>
      <c r="G68" s="72" t="str">
        <f t="shared" si="22"/>
        <v/>
      </c>
      <c r="H68" s="54" t="str">
        <f t="shared" si="23"/>
        <v/>
      </c>
      <c r="I68" s="79" t="str">
        <f t="shared" si="24"/>
        <v/>
      </c>
      <c r="J68" s="33">
        <f>IFERROR(IF(ISBLANK(VLOOKUP($C68,'[1]Data sheet'!$B$2:$EZ$153,J$6,FALSE)),"",VLOOKUP($C68,'[1]Data sheet'!$B$2:$EZ$153,J$6,FALSE)),"")</f>
        <v>571</v>
      </c>
      <c r="K68" s="2" t="str">
        <f t="shared" si="25"/>
        <v/>
      </c>
      <c r="L68" s="33">
        <f>IFERROR(IF(ISBLANK(VLOOKUP($C68,'[1]Data sheet'!$B$2:$EZ$153,L$6,FALSE)),"",VLOOKUP($C68,'[1]Data sheet'!$B$2:$EZ$153,L$6,FALSE)),"")</f>
        <v>266</v>
      </c>
      <c r="M68" s="2" t="str">
        <f t="shared" si="7"/>
        <v/>
      </c>
      <c r="N68" s="34">
        <f>IFERROR(IF(ISBLANK(VLOOKUP($C68,'[1]Data sheet'!$B$2:$EZ$153,N$6,FALSE)),"",VLOOKUP($C68,'[1]Data sheet'!$B$2:$EZ$153,N$6,FALSE)),"")</f>
        <v>622</v>
      </c>
      <c r="O68" s="2" t="str">
        <f t="shared" si="8"/>
        <v/>
      </c>
      <c r="P68" s="23">
        <f t="shared" si="26"/>
        <v>1459</v>
      </c>
      <c r="Q68" s="2">
        <f t="shared" si="9"/>
        <v>0.93585631815266201</v>
      </c>
      <c r="R68" s="117">
        <f>VLOOKUP(A68,'[1]2014 population'!$B$4:$D$164,3,FALSE)</f>
        <v>1627.5</v>
      </c>
      <c r="S68" s="118">
        <f t="shared" si="27"/>
        <v>-4.2089093701996927E-2</v>
      </c>
      <c r="T68" s="115" t="b">
        <f t="shared" si="28"/>
        <v>1</v>
      </c>
      <c r="U68" s="115" t="b">
        <f t="shared" si="29"/>
        <v>1</v>
      </c>
      <c r="V68" s="115" t="b">
        <f t="shared" si="30"/>
        <v>0</v>
      </c>
      <c r="W68" s="115" t="b">
        <f t="shared" si="18"/>
        <v>0</v>
      </c>
      <c r="X68" s="115" t="b">
        <f>IF(IFERROR(VLOOKUP(A68,[1]Summary!$A$2:$A$152,1,FALSE),FALSE)&lt;&gt;FALSE,TRUE,FALSE)</f>
        <v>1</v>
      </c>
      <c r="Y68" s="115"/>
      <c r="Z68" s="115"/>
      <c r="AA68" s="115"/>
      <c r="AB68" s="115"/>
      <c r="AC68" s="115"/>
      <c r="AD68" s="115"/>
    </row>
    <row r="69" spans="1:30" s="60" customFormat="1" ht="14.25" customHeight="1" x14ac:dyDescent="0.25">
      <c r="A69" s="91" t="s">
        <v>128</v>
      </c>
      <c r="B69" s="90" t="s">
        <v>122</v>
      </c>
      <c r="C69" s="90" t="s">
        <v>262</v>
      </c>
      <c r="D69" s="22">
        <f>IFERROR(IF(ISBLANK(VLOOKUP($C69,'[1]Data sheet'!$B$2:$EZ$153,D$6,FALSE)),"",VLOOKUP($C69,'[1]Data sheet'!$B$2:$EZ$153,D$6,FALSE)),"")</f>
        <v>994</v>
      </c>
      <c r="E69" s="33">
        <f t="shared" si="20"/>
        <v>325</v>
      </c>
      <c r="F69" s="24">
        <f t="shared" si="21"/>
        <v>0.32696177062374243</v>
      </c>
      <c r="G69" s="72">
        <f t="shared" si="22"/>
        <v>0.29851409454071387</v>
      </c>
      <c r="H69" s="54" t="str">
        <f t="shared" si="23"/>
        <v>-</v>
      </c>
      <c r="I69" s="79">
        <f t="shared" si="24"/>
        <v>0.3567417610272049</v>
      </c>
      <c r="J69" s="33">
        <f>IFERROR(IF(ISBLANK(VLOOKUP($C69,'[1]Data sheet'!$B$2:$EZ$153,J$6,FALSE)),"",VLOOKUP($C69,'[1]Data sheet'!$B$2:$EZ$153,J$6,FALSE)),"")</f>
        <v>230</v>
      </c>
      <c r="K69" s="2">
        <f t="shared" si="25"/>
        <v>0.23138832997987926</v>
      </c>
      <c r="L69" s="33">
        <f>IFERROR(IF(ISBLANK(VLOOKUP($C69,'[1]Data sheet'!$B$2:$EZ$153,L$6,FALSE)),"",VLOOKUP($C69,'[1]Data sheet'!$B$2:$EZ$153,L$6,FALSE)),"")</f>
        <v>95</v>
      </c>
      <c r="M69" s="2">
        <f t="shared" si="7"/>
        <v>9.5573440643863181E-2</v>
      </c>
      <c r="N69" s="34">
        <f>IFERROR(IF(ISBLANK(VLOOKUP($C69,'[1]Data sheet'!$B$2:$EZ$153,N$6,FALSE)),"",VLOOKUP($C69,'[1]Data sheet'!$B$2:$EZ$153,N$6,FALSE)),"")</f>
        <v>669</v>
      </c>
      <c r="O69" s="2">
        <f t="shared" si="8"/>
        <v>0.67303822937625757</v>
      </c>
      <c r="P69" s="23">
        <f t="shared" si="26"/>
        <v>994</v>
      </c>
      <c r="Q69" s="2">
        <f t="shared" si="9"/>
        <v>1</v>
      </c>
      <c r="R69" s="117">
        <f>VLOOKUP(A69,'[1]2014 population'!$B$4:$D$164,3,FALSE)</f>
        <v>1017</v>
      </c>
      <c r="S69" s="118">
        <f t="shared" si="27"/>
        <v>-2.2615535889872172E-2</v>
      </c>
      <c r="T69" s="115" t="b">
        <f t="shared" si="28"/>
        <v>1</v>
      </c>
      <c r="U69" s="115" t="b">
        <f t="shared" si="29"/>
        <v>1</v>
      </c>
      <c r="V69" s="115" t="b">
        <f t="shared" si="30"/>
        <v>1</v>
      </c>
      <c r="W69" s="115" t="b">
        <f t="shared" si="18"/>
        <v>1</v>
      </c>
      <c r="X69" s="115" t="b">
        <f>IF(IFERROR(VLOOKUP(A69,[1]Summary!$A$2:$A$152,1,FALSE),FALSE)&lt;&gt;FALSE,TRUE,FALSE)</f>
        <v>1</v>
      </c>
      <c r="Y69" s="115"/>
      <c r="Z69" s="115"/>
      <c r="AA69" s="115"/>
      <c r="AB69" s="115"/>
      <c r="AC69" s="115"/>
      <c r="AD69" s="115"/>
    </row>
    <row r="70" spans="1:30" s="60" customFormat="1" ht="14.25" customHeight="1" x14ac:dyDescent="0.25">
      <c r="A70" s="91" t="s">
        <v>35</v>
      </c>
      <c r="B70" s="110" t="s">
        <v>122</v>
      </c>
      <c r="C70" s="110" t="s">
        <v>263</v>
      </c>
      <c r="D70" s="22">
        <f>IFERROR(IF(ISBLANK(VLOOKUP($C70,'[1]Data sheet'!$B$2:$EZ$153,D$6,FALSE)),"",VLOOKUP($C70,'[1]Data sheet'!$B$2:$EZ$153,D$6,FALSE)),"")</f>
        <v>572</v>
      </c>
      <c r="E70" s="33">
        <f t="shared" si="20"/>
        <v>175</v>
      </c>
      <c r="F70" s="24" t="str">
        <f t="shared" si="21"/>
        <v/>
      </c>
      <c r="G70" s="72" t="str">
        <f t="shared" si="22"/>
        <v/>
      </c>
      <c r="H70" s="54" t="str">
        <f t="shared" si="23"/>
        <v/>
      </c>
      <c r="I70" s="79" t="str">
        <f t="shared" si="24"/>
        <v/>
      </c>
      <c r="J70" s="33">
        <f>IFERROR(IF(ISBLANK(VLOOKUP($C70,'[1]Data sheet'!$B$2:$EZ$153,J$6,FALSE)),"",VLOOKUP($C70,'[1]Data sheet'!$B$2:$EZ$153,J$6,FALSE)),"")</f>
        <v>135</v>
      </c>
      <c r="K70" s="2" t="str">
        <f t="shared" si="25"/>
        <v/>
      </c>
      <c r="L70" s="33">
        <f>IFERROR(IF(ISBLANK(VLOOKUP($C70,'[1]Data sheet'!$B$2:$EZ$153,L$6,FALSE)),"",VLOOKUP($C70,'[1]Data sheet'!$B$2:$EZ$153,L$6,FALSE)),"")</f>
        <v>40</v>
      </c>
      <c r="M70" s="2" t="str">
        <f t="shared" si="7"/>
        <v/>
      </c>
      <c r="N70" s="34">
        <f>IFERROR(IF(ISBLANK(VLOOKUP($C70,'[1]Data sheet'!$B$2:$EZ$153,N$6,FALSE)),"",VLOOKUP($C70,'[1]Data sheet'!$B$2:$EZ$153,N$6,FALSE)),"")</f>
        <v>127</v>
      </c>
      <c r="O70" s="2" t="str">
        <f t="shared" si="8"/>
        <v/>
      </c>
      <c r="P70" s="23">
        <f t="shared" si="26"/>
        <v>302</v>
      </c>
      <c r="Q70" s="2">
        <f t="shared" si="9"/>
        <v>0.52797202797202802</v>
      </c>
      <c r="R70" s="117">
        <f>VLOOKUP(A70,'[1]2014 population'!$B$4:$D$164,3,FALSE)</f>
        <v>509.75</v>
      </c>
      <c r="S70" s="118">
        <f t="shared" si="27"/>
        <v>0.12211868563021089</v>
      </c>
      <c r="T70" s="115" t="b">
        <f t="shared" si="28"/>
        <v>1</v>
      </c>
      <c r="U70" s="115" t="b">
        <f t="shared" si="29"/>
        <v>1</v>
      </c>
      <c r="V70" s="115" t="b">
        <f t="shared" si="30"/>
        <v>0</v>
      </c>
      <c r="W70" s="115" t="b">
        <f t="shared" si="18"/>
        <v>0</v>
      </c>
      <c r="X70" s="115" t="b">
        <f>IF(IFERROR(VLOOKUP(A70,[1]Summary!$A$2:$A$152,1,FALSE),FALSE)&lt;&gt;FALSE,TRUE,FALSE)</f>
        <v>1</v>
      </c>
      <c r="Y70" s="115"/>
      <c r="Z70" s="115"/>
      <c r="AA70" s="115"/>
      <c r="AB70" s="115"/>
      <c r="AC70" s="115"/>
      <c r="AD70" s="115"/>
    </row>
    <row r="71" spans="1:30" s="60" customFormat="1" ht="14.25" customHeight="1" x14ac:dyDescent="0.25">
      <c r="A71" s="91" t="s">
        <v>18</v>
      </c>
      <c r="B71" s="90" t="s">
        <v>98</v>
      </c>
      <c r="C71" s="90" t="s">
        <v>264</v>
      </c>
      <c r="D71" s="22">
        <f>IFERROR(IF(ISBLANK(VLOOKUP($C71,'[1]Data sheet'!$B$2:$EZ$153,D$6,FALSE)),"",VLOOKUP($C71,'[1]Data sheet'!$B$2:$EZ$153,D$6,FALSE)),"")</f>
        <v>792</v>
      </c>
      <c r="E71" s="33">
        <f t="shared" si="20"/>
        <v>308</v>
      </c>
      <c r="F71" s="24">
        <f t="shared" si="21"/>
        <v>0.3888888888888889</v>
      </c>
      <c r="G71" s="72">
        <f t="shared" si="22"/>
        <v>0.35555155374201003</v>
      </c>
      <c r="H71" s="54" t="str">
        <f t="shared" si="23"/>
        <v>-</v>
      </c>
      <c r="I71" s="79">
        <f t="shared" si="24"/>
        <v>0.4232988717424791</v>
      </c>
      <c r="J71" s="33">
        <f>IFERROR(IF(ISBLANK(VLOOKUP($C71,'[1]Data sheet'!$B$2:$EZ$153,J$6,FALSE)),"",VLOOKUP($C71,'[1]Data sheet'!$B$2:$EZ$153,J$6,FALSE)),"")</f>
        <v>206</v>
      </c>
      <c r="K71" s="2">
        <f t="shared" si="25"/>
        <v>0.26010101010101011</v>
      </c>
      <c r="L71" s="33">
        <f>IFERROR(IF(ISBLANK(VLOOKUP($C71,'[1]Data sheet'!$B$2:$EZ$153,L$6,FALSE)),"",VLOOKUP($C71,'[1]Data sheet'!$B$2:$EZ$153,L$6,FALSE)),"")</f>
        <v>102</v>
      </c>
      <c r="M71" s="2">
        <f t="shared" si="7"/>
        <v>0.12878787878787878</v>
      </c>
      <c r="N71" s="34">
        <f>IFERROR(IF(ISBLANK(VLOOKUP($C71,'[1]Data sheet'!$B$2:$EZ$153,N$6,FALSE)),"",VLOOKUP($C71,'[1]Data sheet'!$B$2:$EZ$153,N$6,FALSE)),"")</f>
        <v>484</v>
      </c>
      <c r="O71" s="2">
        <f t="shared" si="8"/>
        <v>0.61111111111111116</v>
      </c>
      <c r="P71" s="23">
        <f t="shared" si="26"/>
        <v>792</v>
      </c>
      <c r="Q71" s="2">
        <f t="shared" si="9"/>
        <v>1</v>
      </c>
      <c r="R71" s="117">
        <f>VLOOKUP(A71,'[1]2014 population'!$B$4:$D$164,3,FALSE)</f>
        <v>864.75</v>
      </c>
      <c r="S71" s="118">
        <f t="shared" si="27"/>
        <v>-8.4128360797918467E-2</v>
      </c>
      <c r="T71" s="115" t="b">
        <f t="shared" si="28"/>
        <v>1</v>
      </c>
      <c r="U71" s="115" t="b">
        <f t="shared" si="29"/>
        <v>1</v>
      </c>
      <c r="V71" s="115" t="b">
        <f t="shared" si="30"/>
        <v>1</v>
      </c>
      <c r="W71" s="115" t="b">
        <f t="shared" si="18"/>
        <v>1</v>
      </c>
      <c r="X71" s="115" t="b">
        <f>IF(IFERROR(VLOOKUP(A71,[1]Summary!$A$2:$A$152,1,FALSE),FALSE)&lt;&gt;FALSE,TRUE,FALSE)</f>
        <v>1</v>
      </c>
      <c r="Y71" s="115"/>
      <c r="Z71" s="115"/>
      <c r="AA71" s="115"/>
      <c r="AB71" s="115"/>
      <c r="AC71" s="115"/>
      <c r="AD71" s="115"/>
    </row>
    <row r="72" spans="1:30" s="60" customFormat="1" ht="14.25" customHeight="1" x14ac:dyDescent="0.25">
      <c r="A72" s="91" t="s">
        <v>97</v>
      </c>
      <c r="B72" s="90" t="s">
        <v>98</v>
      </c>
      <c r="C72" s="90" t="s">
        <v>265</v>
      </c>
      <c r="D72" s="22">
        <f>IFERROR(IF(ISBLANK(VLOOKUP($C72,'[1]Data sheet'!$B$2:$EZ$153,D$6,FALSE)),"",VLOOKUP($C72,'[1]Data sheet'!$B$2:$EZ$153,D$6,FALSE)),"")</f>
        <v>1844</v>
      </c>
      <c r="E72" s="33">
        <f t="shared" si="20"/>
        <v>776</v>
      </c>
      <c r="F72" s="24">
        <f t="shared" si="21"/>
        <v>0.42082429501084601</v>
      </c>
      <c r="G72" s="72">
        <f t="shared" si="22"/>
        <v>0.39847850782041522</v>
      </c>
      <c r="H72" s="54" t="str">
        <f t="shared" si="23"/>
        <v>-</v>
      </c>
      <c r="I72" s="79">
        <f t="shared" si="24"/>
        <v>0.44349927733743238</v>
      </c>
      <c r="J72" s="33">
        <f>IFERROR(IF(ISBLANK(VLOOKUP($C72,'[1]Data sheet'!$B$2:$EZ$153,J$6,FALSE)),"",VLOOKUP($C72,'[1]Data sheet'!$B$2:$EZ$153,J$6,FALSE)),"")</f>
        <v>603</v>
      </c>
      <c r="K72" s="2">
        <f t="shared" si="25"/>
        <v>0.32700650759219091</v>
      </c>
      <c r="L72" s="33">
        <f>IFERROR(IF(ISBLANK(VLOOKUP($C72,'[1]Data sheet'!$B$2:$EZ$153,L$6,FALSE)),"",VLOOKUP($C72,'[1]Data sheet'!$B$2:$EZ$153,L$6,FALSE)),"")</f>
        <v>173</v>
      </c>
      <c r="M72" s="2">
        <f t="shared" si="7"/>
        <v>9.3817787418655096E-2</v>
      </c>
      <c r="N72" s="34">
        <f>IFERROR(IF(ISBLANK(VLOOKUP($C72,'[1]Data sheet'!$B$2:$EZ$153,N$6,FALSE)),"",VLOOKUP($C72,'[1]Data sheet'!$B$2:$EZ$153,N$6,FALSE)),"")</f>
        <v>1027</v>
      </c>
      <c r="O72" s="2">
        <f t="shared" si="8"/>
        <v>0.55694143167028198</v>
      </c>
      <c r="P72" s="23">
        <f t="shared" si="26"/>
        <v>1803</v>
      </c>
      <c r="Q72" s="2">
        <f t="shared" si="9"/>
        <v>0.97776572668112793</v>
      </c>
      <c r="R72" s="117">
        <f>VLOOKUP(A72,'[1]2014 population'!$B$4:$D$164,3,FALSE)</f>
        <v>1956.25</v>
      </c>
      <c r="S72" s="118">
        <f t="shared" si="27"/>
        <v>-5.7380191693290734E-2</v>
      </c>
      <c r="T72" s="115" t="b">
        <f t="shared" si="28"/>
        <v>1</v>
      </c>
      <c r="U72" s="115" t="b">
        <f t="shared" si="29"/>
        <v>1</v>
      </c>
      <c r="V72" s="115" t="b">
        <f t="shared" si="30"/>
        <v>1</v>
      </c>
      <c r="W72" s="115" t="b">
        <f t="shared" si="18"/>
        <v>1</v>
      </c>
      <c r="X72" s="115" t="b">
        <f>IF(IFERROR(VLOOKUP(A72,[1]Summary!$A$2:$A$152,1,FALSE),FALSE)&lt;&gt;FALSE,TRUE,FALSE)</f>
        <v>1</v>
      </c>
      <c r="Y72" s="115"/>
      <c r="Z72" s="115"/>
      <c r="AA72" s="115"/>
      <c r="AB72" s="115"/>
      <c r="AC72" s="115"/>
      <c r="AD72" s="115"/>
    </row>
    <row r="73" spans="1:30" s="60" customFormat="1" ht="14.25" customHeight="1" x14ac:dyDescent="0.25">
      <c r="A73" s="91" t="s">
        <v>144</v>
      </c>
      <c r="B73" s="90" t="s">
        <v>98</v>
      </c>
      <c r="C73" s="90" t="s">
        <v>266</v>
      </c>
      <c r="D73" s="22">
        <f>IFERROR(IF(ISBLANK(VLOOKUP($C73,'[1]Data sheet'!$B$2:$EZ$153,D$6,FALSE)),"",VLOOKUP($C73,'[1]Data sheet'!$B$2:$EZ$153,D$6,FALSE)),"")</f>
        <v>1273</v>
      </c>
      <c r="E73" s="33">
        <f t="shared" si="20"/>
        <v>760</v>
      </c>
      <c r="F73" s="24" t="str">
        <f t="shared" si="21"/>
        <v/>
      </c>
      <c r="G73" s="72" t="str">
        <f t="shared" si="22"/>
        <v/>
      </c>
      <c r="H73" s="54" t="str">
        <f t="shared" si="23"/>
        <v/>
      </c>
      <c r="I73" s="79" t="str">
        <f t="shared" si="24"/>
        <v/>
      </c>
      <c r="J73" s="33">
        <f>IFERROR(IF(ISBLANK(VLOOKUP($C73,'[1]Data sheet'!$B$2:$EZ$153,J$6,FALSE)),"",VLOOKUP($C73,'[1]Data sheet'!$B$2:$EZ$153,J$6,FALSE)),"")</f>
        <v>529</v>
      </c>
      <c r="K73" s="2" t="str">
        <f t="shared" si="25"/>
        <v/>
      </c>
      <c r="L73" s="33">
        <f>IFERROR(IF(ISBLANK(VLOOKUP($C73,'[1]Data sheet'!$B$2:$EZ$153,L$6,FALSE)),"",VLOOKUP($C73,'[1]Data sheet'!$B$2:$EZ$153,L$6,FALSE)),"")</f>
        <v>231</v>
      </c>
      <c r="M73" s="2" t="str">
        <f t="shared" si="7"/>
        <v/>
      </c>
      <c r="N73" s="34">
        <f>IFERROR(IF(ISBLANK(VLOOKUP($C73,'[1]Data sheet'!$B$2:$EZ$153,N$6,FALSE)),"",VLOOKUP($C73,'[1]Data sheet'!$B$2:$EZ$153,N$6,FALSE)),"")</f>
        <v>420</v>
      </c>
      <c r="O73" s="2" t="str">
        <f t="shared" si="8"/>
        <v/>
      </c>
      <c r="P73" s="23">
        <f t="shared" si="26"/>
        <v>1180</v>
      </c>
      <c r="Q73" s="2">
        <f t="shared" si="9"/>
        <v>0.92694422623723483</v>
      </c>
      <c r="R73" s="117">
        <f>VLOOKUP(A73,'[1]2014 population'!$B$4:$D$164,3,FALSE)</f>
        <v>1300</v>
      </c>
      <c r="S73" s="118">
        <f t="shared" si="27"/>
        <v>-2.0769230769230769E-2</v>
      </c>
      <c r="T73" s="115" t="b">
        <f t="shared" si="28"/>
        <v>1</v>
      </c>
      <c r="U73" s="115" t="b">
        <f t="shared" si="29"/>
        <v>1</v>
      </c>
      <c r="V73" s="115" t="b">
        <f t="shared" si="30"/>
        <v>0</v>
      </c>
      <c r="W73" s="115" t="b">
        <f t="shared" si="18"/>
        <v>0</v>
      </c>
      <c r="X73" s="115" t="b">
        <f>IF(IFERROR(VLOOKUP(A73,[1]Summary!$A$2:$A$152,1,FALSE),FALSE)&lt;&gt;FALSE,TRUE,FALSE)</f>
        <v>1</v>
      </c>
      <c r="Y73" s="115"/>
      <c r="Z73" s="115"/>
      <c r="AA73" s="115"/>
      <c r="AB73" s="115"/>
      <c r="AC73" s="115"/>
      <c r="AD73" s="115"/>
    </row>
    <row r="74" spans="1:30" s="60" customFormat="1" ht="14.25" customHeight="1" x14ac:dyDescent="0.25">
      <c r="A74" s="91" t="s">
        <v>99</v>
      </c>
      <c r="B74" s="90" t="s">
        <v>98</v>
      </c>
      <c r="C74" s="90" t="s">
        <v>267</v>
      </c>
      <c r="D74" s="22">
        <f>IFERROR(IF(ISBLANK(VLOOKUP($C74,'[1]Data sheet'!$B$2:$EZ$153,D$6,FALSE)),"",VLOOKUP($C74,'[1]Data sheet'!$B$2:$EZ$153,D$6,FALSE)),"")</f>
        <v>1875</v>
      </c>
      <c r="E74" s="33">
        <f t="shared" si="20"/>
        <v>761</v>
      </c>
      <c r="F74" s="24" t="str">
        <f t="shared" si="21"/>
        <v/>
      </c>
      <c r="G74" s="72" t="str">
        <f t="shared" si="22"/>
        <v/>
      </c>
      <c r="H74" s="54" t="str">
        <f t="shared" si="23"/>
        <v/>
      </c>
      <c r="I74" s="79" t="str">
        <f t="shared" si="24"/>
        <v/>
      </c>
      <c r="J74" s="33">
        <f>IFERROR(IF(ISBLANK(VLOOKUP($C74,'[1]Data sheet'!$B$2:$EZ$153,J$6,FALSE)),"",VLOOKUP($C74,'[1]Data sheet'!$B$2:$EZ$153,J$6,FALSE)),"")</f>
        <v>582</v>
      </c>
      <c r="K74" s="2" t="str">
        <f t="shared" si="25"/>
        <v/>
      </c>
      <c r="L74" s="33">
        <f>IFERROR(IF(ISBLANK(VLOOKUP($C74,'[1]Data sheet'!$B$2:$EZ$153,L$6,FALSE)),"",VLOOKUP($C74,'[1]Data sheet'!$B$2:$EZ$153,L$6,FALSE)),"")</f>
        <v>179</v>
      </c>
      <c r="M74" s="2" t="str">
        <f t="shared" ref="M74:M137" si="31">IF(W74=FALSE,"",IFERROR($L74/$D74,""))</f>
        <v/>
      </c>
      <c r="N74" s="34">
        <f>IFERROR(IF(ISBLANK(VLOOKUP($C74,'[1]Data sheet'!$B$2:$EZ$153,N$6,FALSE)),"",VLOOKUP($C74,'[1]Data sheet'!$B$2:$EZ$153,N$6,FALSE)),"")</f>
        <v>843</v>
      </c>
      <c r="O74" s="2" t="str">
        <f t="shared" ref="O74:O137" si="32">IF(W74=FALSE,"",IFERROR($N74/$D74,""))</f>
        <v/>
      </c>
      <c r="P74" s="23">
        <f t="shared" si="26"/>
        <v>1604</v>
      </c>
      <c r="Q74" s="2">
        <f t="shared" ref="Q74:Q137" si="33">IFERROR($P74/$D74,"")</f>
        <v>0.85546666666666671</v>
      </c>
      <c r="R74" s="117">
        <f>VLOOKUP(A74,'[1]2014 population'!$B$4:$D$164,3,FALSE)</f>
        <v>1639.25</v>
      </c>
      <c r="S74" s="118">
        <f t="shared" si="27"/>
        <v>0.1438157694067409</v>
      </c>
      <c r="T74" s="115" t="b">
        <f t="shared" si="28"/>
        <v>1</v>
      </c>
      <c r="U74" s="115" t="b">
        <f t="shared" si="29"/>
        <v>1</v>
      </c>
      <c r="V74" s="115" t="b">
        <f t="shared" si="30"/>
        <v>0</v>
      </c>
      <c r="W74" s="115" t="b">
        <f t="shared" si="18"/>
        <v>0</v>
      </c>
      <c r="X74" s="115" t="b">
        <f>IF(IFERROR(VLOOKUP(A74,[1]Summary!$A$2:$A$152,1,FALSE),FALSE)&lt;&gt;FALSE,TRUE,FALSE)</f>
        <v>1</v>
      </c>
      <c r="Y74" s="115"/>
      <c r="Z74" s="115"/>
      <c r="AA74" s="115"/>
      <c r="AB74" s="115"/>
      <c r="AC74" s="115"/>
      <c r="AD74" s="115"/>
    </row>
    <row r="75" spans="1:30" s="60" customFormat="1" ht="14.25" customHeight="1" x14ac:dyDescent="0.25">
      <c r="A75" s="91" t="s">
        <v>12</v>
      </c>
      <c r="B75" s="90" t="s">
        <v>98</v>
      </c>
      <c r="C75" s="90" t="s">
        <v>268</v>
      </c>
      <c r="D75" s="22">
        <f>IFERROR(IF(ISBLANK(VLOOKUP($C75,'[1]Data sheet'!$B$2:$EZ$153,D$6,FALSE)),"",VLOOKUP($C75,'[1]Data sheet'!$B$2:$EZ$153,D$6,FALSE)),"")</f>
        <v>1856</v>
      </c>
      <c r="E75" s="33">
        <f t="shared" si="20"/>
        <v>707</v>
      </c>
      <c r="F75" s="24">
        <f t="shared" si="21"/>
        <v>0.38092672413793105</v>
      </c>
      <c r="G75" s="72">
        <f t="shared" si="22"/>
        <v>0.35910131999132594</v>
      </c>
      <c r="H75" s="54" t="str">
        <f t="shared" si="23"/>
        <v>-</v>
      </c>
      <c r="I75" s="79">
        <f t="shared" si="24"/>
        <v>0.40324401438988117</v>
      </c>
      <c r="J75" s="33">
        <f>IFERROR(IF(ISBLANK(VLOOKUP($C75,'[1]Data sheet'!$B$2:$EZ$153,J$6,FALSE)),"",VLOOKUP($C75,'[1]Data sheet'!$B$2:$EZ$153,J$6,FALSE)),"")</f>
        <v>540</v>
      </c>
      <c r="K75" s="2">
        <f t="shared" si="25"/>
        <v>0.29094827586206895</v>
      </c>
      <c r="L75" s="33">
        <f>IFERROR(IF(ISBLANK(VLOOKUP($C75,'[1]Data sheet'!$B$2:$EZ$153,L$6,FALSE)),"",VLOOKUP($C75,'[1]Data sheet'!$B$2:$EZ$153,L$6,FALSE)),"")</f>
        <v>167</v>
      </c>
      <c r="M75" s="2">
        <f t="shared" si="31"/>
        <v>8.9978448275862072E-2</v>
      </c>
      <c r="N75" s="34">
        <f>IFERROR(IF(ISBLANK(VLOOKUP($C75,'[1]Data sheet'!$B$2:$EZ$153,N$6,FALSE)),"",VLOOKUP($C75,'[1]Data sheet'!$B$2:$EZ$153,N$6,FALSE)),"")</f>
        <v>1114</v>
      </c>
      <c r="O75" s="2">
        <f t="shared" si="32"/>
        <v>0.60021551724137934</v>
      </c>
      <c r="P75" s="23">
        <f t="shared" si="26"/>
        <v>1821</v>
      </c>
      <c r="Q75" s="2">
        <f t="shared" si="33"/>
        <v>0.98114224137931039</v>
      </c>
      <c r="R75" s="117">
        <f>VLOOKUP(A75,'[1]2014 population'!$B$4:$D$164,3,FALSE)</f>
        <v>1917.25</v>
      </c>
      <c r="S75" s="118">
        <f t="shared" si="27"/>
        <v>-3.1946798800365106E-2</v>
      </c>
      <c r="T75" s="115" t="b">
        <f t="shared" si="28"/>
        <v>1</v>
      </c>
      <c r="U75" s="115" t="b">
        <f t="shared" si="29"/>
        <v>1</v>
      </c>
      <c r="V75" s="115" t="b">
        <f t="shared" si="30"/>
        <v>1</v>
      </c>
      <c r="W75" s="115" t="b">
        <f t="shared" ref="W75:W138" si="34">AND(T75,U75,V75)</f>
        <v>1</v>
      </c>
      <c r="X75" s="115" t="b">
        <f>IF(IFERROR(VLOOKUP(A75,[1]Summary!$A$2:$A$152,1,FALSE),FALSE)&lt;&gt;FALSE,TRUE,FALSE)</f>
        <v>1</v>
      </c>
      <c r="Y75" s="115"/>
      <c r="Z75" s="115"/>
      <c r="AA75" s="115"/>
      <c r="AB75" s="115"/>
      <c r="AC75" s="115"/>
      <c r="AD75" s="115"/>
    </row>
    <row r="76" spans="1:30" s="60" customFormat="1" ht="14.25" customHeight="1" x14ac:dyDescent="0.25">
      <c r="A76" s="91" t="s">
        <v>25</v>
      </c>
      <c r="B76" s="90" t="s">
        <v>98</v>
      </c>
      <c r="C76" s="90" t="s">
        <v>269</v>
      </c>
      <c r="D76" s="22">
        <f>IFERROR(IF(ISBLANK(VLOOKUP($C76,'[1]Data sheet'!$B$2:$EZ$153,D$6,FALSE)),"",VLOOKUP($C76,'[1]Data sheet'!$B$2:$EZ$153,D$6,FALSE)),"")</f>
        <v>2179</v>
      </c>
      <c r="E76" s="33">
        <f t="shared" si="20"/>
        <v>978</v>
      </c>
      <c r="F76" s="24">
        <f t="shared" si="21"/>
        <v>0.44882973841211565</v>
      </c>
      <c r="G76" s="72">
        <f t="shared" si="22"/>
        <v>0.42805448494057791</v>
      </c>
      <c r="H76" s="54" t="str">
        <f t="shared" si="23"/>
        <v>-</v>
      </c>
      <c r="I76" s="79">
        <f t="shared" si="24"/>
        <v>0.46978509516320183</v>
      </c>
      <c r="J76" s="33" t="str">
        <f>IFERROR(IF(ISBLANK(VLOOKUP($C76,'[1]Data sheet'!$B$2:$EZ$153,J$6,FALSE)),"",VLOOKUP($C76,'[1]Data sheet'!$B$2:$EZ$153,J$6,FALSE)),"")</f>
        <v>DK</v>
      </c>
      <c r="K76" s="2" t="str">
        <f t="shared" si="25"/>
        <v/>
      </c>
      <c r="L76" s="33">
        <f>IFERROR(IF(ISBLANK(VLOOKUP($C76,'[1]Data sheet'!$B$2:$EZ$153,L$6,FALSE)),"",VLOOKUP($C76,'[1]Data sheet'!$B$2:$EZ$153,L$6,FALSE)),"")</f>
        <v>978</v>
      </c>
      <c r="M76" s="2">
        <f t="shared" si="31"/>
        <v>0.44882973841211565</v>
      </c>
      <c r="N76" s="34">
        <f>IFERROR(IF(ISBLANK(VLOOKUP($C76,'[1]Data sheet'!$B$2:$EZ$153,N$6,FALSE)),"",VLOOKUP($C76,'[1]Data sheet'!$B$2:$EZ$153,N$6,FALSE)),"")</f>
        <v>1123</v>
      </c>
      <c r="O76" s="2">
        <f t="shared" si="32"/>
        <v>0.51537402478201011</v>
      </c>
      <c r="P76" s="23">
        <f t="shared" si="26"/>
        <v>2101</v>
      </c>
      <c r="Q76" s="2">
        <f t="shared" si="33"/>
        <v>0.96420376319412571</v>
      </c>
      <c r="R76" s="117">
        <f>VLOOKUP(A76,'[1]2014 population'!$B$4:$D$164,3,FALSE)</f>
        <v>2222.25</v>
      </c>
      <c r="S76" s="118">
        <f t="shared" si="27"/>
        <v>-1.9462256721790978E-2</v>
      </c>
      <c r="T76" s="115" t="b">
        <f t="shared" si="28"/>
        <v>1</v>
      </c>
      <c r="U76" s="115" t="b">
        <f t="shared" si="29"/>
        <v>1</v>
      </c>
      <c r="V76" s="115" t="b">
        <f t="shared" si="30"/>
        <v>1</v>
      </c>
      <c r="W76" s="115" t="b">
        <f t="shared" si="34"/>
        <v>1</v>
      </c>
      <c r="X76" s="115" t="b">
        <f>IF(IFERROR(VLOOKUP(A76,[1]Summary!$A$2:$A$152,1,FALSE),FALSE)&lt;&gt;FALSE,TRUE,FALSE)</f>
        <v>1</v>
      </c>
      <c r="Y76" s="115"/>
      <c r="Z76" s="115"/>
      <c r="AA76" s="115"/>
      <c r="AB76" s="115"/>
      <c r="AC76" s="115"/>
      <c r="AD76" s="115"/>
    </row>
    <row r="77" spans="1:30" s="60" customFormat="1" ht="14.25" customHeight="1" x14ac:dyDescent="0.25">
      <c r="A77" s="91" t="s">
        <v>143</v>
      </c>
      <c r="B77" s="90" t="s">
        <v>98</v>
      </c>
      <c r="C77" s="90" t="s">
        <v>270</v>
      </c>
      <c r="D77" s="22">
        <f>IFERROR(IF(ISBLANK(VLOOKUP($C77,'[1]Data sheet'!$B$2:$EZ$153,D$6,FALSE)),"",VLOOKUP($C77,'[1]Data sheet'!$B$2:$EZ$153,D$6,FALSE)),"")</f>
        <v>1025</v>
      </c>
      <c r="E77" s="33">
        <f t="shared" si="20"/>
        <v>475</v>
      </c>
      <c r="F77" s="24">
        <f t="shared" si="21"/>
        <v>0.46341463414634149</v>
      </c>
      <c r="G77" s="72">
        <f t="shared" si="22"/>
        <v>0.43308052994171992</v>
      </c>
      <c r="H77" s="54" t="str">
        <f t="shared" si="23"/>
        <v>-</v>
      </c>
      <c r="I77" s="79">
        <f t="shared" si="24"/>
        <v>0.49402194113679943</v>
      </c>
      <c r="J77" s="33">
        <f>IFERROR(IF(ISBLANK(VLOOKUP($C77,'[1]Data sheet'!$B$2:$EZ$153,J$6,FALSE)),"",VLOOKUP($C77,'[1]Data sheet'!$B$2:$EZ$153,J$6,FALSE)),"")</f>
        <v>322</v>
      </c>
      <c r="K77" s="2">
        <f t="shared" si="25"/>
        <v>0.31414634146341464</v>
      </c>
      <c r="L77" s="33">
        <f>IFERROR(IF(ISBLANK(VLOOKUP($C77,'[1]Data sheet'!$B$2:$EZ$153,L$6,FALSE)),"",VLOOKUP($C77,'[1]Data sheet'!$B$2:$EZ$153,L$6,FALSE)),"")</f>
        <v>153</v>
      </c>
      <c r="M77" s="2">
        <f t="shared" si="31"/>
        <v>0.14926829268292682</v>
      </c>
      <c r="N77" s="34">
        <f>IFERROR(IF(ISBLANK(VLOOKUP($C77,'[1]Data sheet'!$B$2:$EZ$153,N$6,FALSE)),"",VLOOKUP($C77,'[1]Data sheet'!$B$2:$EZ$153,N$6,FALSE)),"")</f>
        <v>546</v>
      </c>
      <c r="O77" s="2">
        <f t="shared" si="32"/>
        <v>0.53268292682926832</v>
      </c>
      <c r="P77" s="23">
        <f t="shared" si="26"/>
        <v>1021</v>
      </c>
      <c r="Q77" s="2">
        <f t="shared" si="33"/>
        <v>0.99609756097560975</v>
      </c>
      <c r="R77" s="117">
        <f>VLOOKUP(A77,'[1]2014 population'!$B$4:$D$164,3,FALSE)</f>
        <v>1067.75</v>
      </c>
      <c r="S77" s="118">
        <f t="shared" si="27"/>
        <v>-4.0037461952704287E-2</v>
      </c>
      <c r="T77" s="115" t="b">
        <f t="shared" si="28"/>
        <v>1</v>
      </c>
      <c r="U77" s="115" t="b">
        <f t="shared" si="29"/>
        <v>1</v>
      </c>
      <c r="V77" s="115" t="b">
        <f t="shared" si="30"/>
        <v>1</v>
      </c>
      <c r="W77" s="115" t="b">
        <f t="shared" si="34"/>
        <v>1</v>
      </c>
      <c r="X77" s="115" t="b">
        <f>IF(IFERROR(VLOOKUP(A77,[1]Summary!$A$2:$A$152,1,FALSE),FALSE)&lt;&gt;FALSE,TRUE,FALSE)</f>
        <v>1</v>
      </c>
      <c r="Y77" s="115"/>
      <c r="Z77" s="115"/>
      <c r="AA77" s="115"/>
      <c r="AB77" s="115"/>
      <c r="AC77" s="115"/>
      <c r="AD77" s="115"/>
    </row>
    <row r="78" spans="1:30" s="60" customFormat="1" ht="14.25" customHeight="1" x14ac:dyDescent="0.25">
      <c r="A78" s="91" t="s">
        <v>100</v>
      </c>
      <c r="B78" s="90" t="s">
        <v>98</v>
      </c>
      <c r="C78" s="90" t="s">
        <v>271</v>
      </c>
      <c r="D78" s="22">
        <f>IFERROR(IF(ISBLANK(VLOOKUP($C78,'[1]Data sheet'!$B$2:$EZ$153,D$6,FALSE)),"",VLOOKUP($C78,'[1]Data sheet'!$B$2:$EZ$153,D$6,FALSE)),"")</f>
        <v>2035</v>
      </c>
      <c r="E78" s="33">
        <f t="shared" si="20"/>
        <v>786</v>
      </c>
      <c r="F78" s="24" t="str">
        <f t="shared" si="21"/>
        <v/>
      </c>
      <c r="G78" s="72" t="str">
        <f t="shared" si="22"/>
        <v/>
      </c>
      <c r="H78" s="54" t="str">
        <f t="shared" si="23"/>
        <v/>
      </c>
      <c r="I78" s="79" t="str">
        <f t="shared" si="24"/>
        <v/>
      </c>
      <c r="J78" s="33">
        <f>IFERROR(IF(ISBLANK(VLOOKUP($C78,'[1]Data sheet'!$B$2:$EZ$153,J$6,FALSE)),"",VLOOKUP($C78,'[1]Data sheet'!$B$2:$EZ$153,J$6,FALSE)),"")</f>
        <v>610</v>
      </c>
      <c r="K78" s="2" t="str">
        <f t="shared" si="25"/>
        <v/>
      </c>
      <c r="L78" s="33">
        <f>IFERROR(IF(ISBLANK(VLOOKUP($C78,'[1]Data sheet'!$B$2:$EZ$153,L$6,FALSE)),"",VLOOKUP($C78,'[1]Data sheet'!$B$2:$EZ$153,L$6,FALSE)),"")</f>
        <v>176</v>
      </c>
      <c r="M78" s="2" t="str">
        <f t="shared" si="31"/>
        <v/>
      </c>
      <c r="N78" s="34">
        <f>IFERROR(IF(ISBLANK(VLOOKUP($C78,'[1]Data sheet'!$B$2:$EZ$153,N$6,FALSE)),"",VLOOKUP($C78,'[1]Data sheet'!$B$2:$EZ$153,N$6,FALSE)),"")</f>
        <v>1096</v>
      </c>
      <c r="O78" s="2" t="str">
        <f t="shared" si="32"/>
        <v/>
      </c>
      <c r="P78" s="23">
        <f t="shared" si="26"/>
        <v>1882</v>
      </c>
      <c r="Q78" s="2">
        <f t="shared" si="33"/>
        <v>0.92481572481572483</v>
      </c>
      <c r="R78" s="117">
        <f>VLOOKUP(A78,'[1]2014 population'!$B$4:$D$164,3,FALSE)</f>
        <v>2174.25</v>
      </c>
      <c r="S78" s="118">
        <f t="shared" si="27"/>
        <v>-6.4045073013682882E-2</v>
      </c>
      <c r="T78" s="115" t="b">
        <f t="shared" si="28"/>
        <v>1</v>
      </c>
      <c r="U78" s="115" t="b">
        <f t="shared" si="29"/>
        <v>1</v>
      </c>
      <c r="V78" s="115" t="b">
        <f t="shared" si="30"/>
        <v>0</v>
      </c>
      <c r="W78" s="115" t="b">
        <f t="shared" si="34"/>
        <v>0</v>
      </c>
      <c r="X78" s="115" t="b">
        <f>IF(IFERROR(VLOOKUP(A78,[1]Summary!$A$2:$A$152,1,FALSE),FALSE)&lt;&gt;FALSE,TRUE,FALSE)</f>
        <v>1</v>
      </c>
      <c r="Y78" s="115"/>
      <c r="Z78" s="115"/>
      <c r="AA78" s="115"/>
      <c r="AB78" s="115"/>
      <c r="AC78" s="115"/>
      <c r="AD78" s="115"/>
    </row>
    <row r="79" spans="1:30" s="60" customFormat="1" ht="14.25" customHeight="1" x14ac:dyDescent="0.25">
      <c r="A79" s="91" t="s">
        <v>145</v>
      </c>
      <c r="B79" s="90" t="s">
        <v>98</v>
      </c>
      <c r="C79" s="90" t="s">
        <v>272</v>
      </c>
      <c r="D79" s="22">
        <f>IFERROR(IF(ISBLANK(VLOOKUP($C79,'[1]Data sheet'!$B$2:$EZ$153,D$6,FALSE)),"",VLOOKUP($C79,'[1]Data sheet'!$B$2:$EZ$153,D$6,FALSE)),"")</f>
        <v>84</v>
      </c>
      <c r="E79" s="33">
        <f t="shared" si="20"/>
        <v>38</v>
      </c>
      <c r="F79" s="24" t="str">
        <f t="shared" si="21"/>
        <v/>
      </c>
      <c r="G79" s="72" t="str">
        <f t="shared" si="22"/>
        <v/>
      </c>
      <c r="H79" s="54" t="str">
        <f t="shared" si="23"/>
        <v/>
      </c>
      <c r="I79" s="79" t="str">
        <f t="shared" si="24"/>
        <v/>
      </c>
      <c r="J79" s="33">
        <f>IFERROR(IF(ISBLANK(VLOOKUP($C79,'[1]Data sheet'!$B$2:$EZ$153,J$6,FALSE)),"",VLOOKUP($C79,'[1]Data sheet'!$B$2:$EZ$153,J$6,FALSE)),"")</f>
        <v>30</v>
      </c>
      <c r="K79" s="2" t="str">
        <f t="shared" si="25"/>
        <v/>
      </c>
      <c r="L79" s="33">
        <f>IFERROR(IF(ISBLANK(VLOOKUP($C79,'[1]Data sheet'!$B$2:$EZ$153,L$6,FALSE)),"",VLOOKUP($C79,'[1]Data sheet'!$B$2:$EZ$153,L$6,FALSE)),"")</f>
        <v>8</v>
      </c>
      <c r="M79" s="2" t="str">
        <f t="shared" si="31"/>
        <v/>
      </c>
      <c r="N79" s="34">
        <f>IFERROR(IF(ISBLANK(VLOOKUP($C79,'[1]Data sheet'!$B$2:$EZ$153,N$6,FALSE)),"",VLOOKUP($C79,'[1]Data sheet'!$B$2:$EZ$153,N$6,FALSE)),"")</f>
        <v>28</v>
      </c>
      <c r="O79" s="2" t="str">
        <f t="shared" si="32"/>
        <v/>
      </c>
      <c r="P79" s="23">
        <f t="shared" si="26"/>
        <v>66</v>
      </c>
      <c r="Q79" s="2">
        <f t="shared" si="33"/>
        <v>0.7857142857142857</v>
      </c>
      <c r="R79" s="117">
        <f>VLOOKUP(A79,'[1]2014 population'!$B$4:$D$164,3,FALSE)</f>
        <v>87.75</v>
      </c>
      <c r="S79" s="118">
        <f t="shared" si="27"/>
        <v>-4.2735042735042736E-2</v>
      </c>
      <c r="T79" s="115" t="b">
        <f t="shared" si="28"/>
        <v>1</v>
      </c>
      <c r="U79" s="115" t="b">
        <f t="shared" si="29"/>
        <v>1</v>
      </c>
      <c r="V79" s="115" t="b">
        <f t="shared" si="30"/>
        <v>0</v>
      </c>
      <c r="W79" s="115" t="b">
        <f t="shared" si="34"/>
        <v>0</v>
      </c>
      <c r="X79" s="115" t="b">
        <f>IF(IFERROR(VLOOKUP(A79,[1]Summary!$A$2:$A$152,1,FALSE),FALSE)&lt;&gt;FALSE,TRUE,FALSE)</f>
        <v>1</v>
      </c>
      <c r="Y79" s="115"/>
      <c r="Z79" s="115"/>
      <c r="AA79" s="115"/>
      <c r="AB79" s="115"/>
      <c r="AC79" s="115"/>
      <c r="AD79" s="115"/>
    </row>
    <row r="80" spans="1:30" s="60" customFormat="1" ht="14.25" customHeight="1" x14ac:dyDescent="0.25">
      <c r="A80" s="91" t="s">
        <v>3</v>
      </c>
      <c r="B80" s="90" t="s">
        <v>101</v>
      </c>
      <c r="C80" s="90" t="s">
        <v>273</v>
      </c>
      <c r="D80" s="22">
        <f>IFERROR(IF(ISBLANK(VLOOKUP($C80,'[1]Data sheet'!$B$2:$EZ$153,D$6,FALSE)),"",VLOOKUP($C80,'[1]Data sheet'!$B$2:$EZ$153,D$6,FALSE)),"")</f>
        <v>3769</v>
      </c>
      <c r="E80" s="33">
        <f t="shared" si="20"/>
        <v>1993</v>
      </c>
      <c r="F80" s="24">
        <f t="shared" si="21"/>
        <v>0.52878747678429294</v>
      </c>
      <c r="G80" s="72">
        <f t="shared" si="22"/>
        <v>0.51283008160786236</v>
      </c>
      <c r="H80" s="54" t="str">
        <f t="shared" si="23"/>
        <v>-</v>
      </c>
      <c r="I80" s="79">
        <f t="shared" si="24"/>
        <v>0.54468624988087966</v>
      </c>
      <c r="J80" s="33">
        <f>IFERROR(IF(ISBLANK(VLOOKUP($C80,'[1]Data sheet'!$B$2:$EZ$153,J$6,FALSE)),"",VLOOKUP($C80,'[1]Data sheet'!$B$2:$EZ$153,J$6,FALSE)),"")</f>
        <v>1119</v>
      </c>
      <c r="K80" s="2">
        <f t="shared" si="25"/>
        <v>0.29689572830989652</v>
      </c>
      <c r="L80" s="33">
        <f>IFERROR(IF(ISBLANK(VLOOKUP($C80,'[1]Data sheet'!$B$2:$EZ$153,L$6,FALSE)),"",VLOOKUP($C80,'[1]Data sheet'!$B$2:$EZ$153,L$6,FALSE)),"")</f>
        <v>874</v>
      </c>
      <c r="M80" s="2">
        <f t="shared" si="31"/>
        <v>0.23189174847439639</v>
      </c>
      <c r="N80" s="34">
        <f>IFERROR(IF(ISBLANK(VLOOKUP($C80,'[1]Data sheet'!$B$2:$EZ$153,N$6,FALSE)),"",VLOOKUP($C80,'[1]Data sheet'!$B$2:$EZ$153,N$6,FALSE)),"")</f>
        <v>1622</v>
      </c>
      <c r="O80" s="2">
        <f t="shared" si="32"/>
        <v>0.43035287874767841</v>
      </c>
      <c r="P80" s="23">
        <f t="shared" si="26"/>
        <v>3615</v>
      </c>
      <c r="Q80" s="2">
        <f t="shared" si="33"/>
        <v>0.9591403555319713</v>
      </c>
      <c r="R80" s="117">
        <f>VLOOKUP(A80,'[1]2014 population'!$B$4:$D$164,3,FALSE)</f>
        <v>4301.5</v>
      </c>
      <c r="S80" s="118">
        <f t="shared" si="27"/>
        <v>-0.12379402533999767</v>
      </c>
      <c r="T80" s="115" t="b">
        <f t="shared" si="28"/>
        <v>1</v>
      </c>
      <c r="U80" s="115" t="b">
        <f t="shared" si="29"/>
        <v>1</v>
      </c>
      <c r="V80" s="115" t="b">
        <f t="shared" si="30"/>
        <v>1</v>
      </c>
      <c r="W80" s="115" t="b">
        <f t="shared" si="34"/>
        <v>1</v>
      </c>
      <c r="X80" s="115" t="b">
        <f>IF(IFERROR(VLOOKUP(A80,[1]Summary!$A$2:$A$152,1,FALSE),FALSE)&lt;&gt;FALSE,TRUE,FALSE)</f>
        <v>1</v>
      </c>
      <c r="Y80" s="115"/>
      <c r="Z80" s="115"/>
      <c r="AA80" s="115"/>
      <c r="AB80" s="115"/>
      <c r="AC80" s="115"/>
      <c r="AD80" s="115"/>
    </row>
    <row r="81" spans="1:30" s="60" customFormat="1" ht="14.25" customHeight="1" x14ac:dyDescent="0.25">
      <c r="A81" s="91" t="s">
        <v>102</v>
      </c>
      <c r="B81" s="90" t="s">
        <v>101</v>
      </c>
      <c r="C81" s="90" t="s">
        <v>274</v>
      </c>
      <c r="D81" s="22">
        <f>IFERROR(IF(ISBLANK(VLOOKUP($C81,'[1]Data sheet'!$B$2:$EZ$153,D$6,FALSE)),"",VLOOKUP($C81,'[1]Data sheet'!$B$2:$EZ$153,D$6,FALSE)),"")</f>
        <v>819</v>
      </c>
      <c r="E81" s="33">
        <f t="shared" si="20"/>
        <v>367</v>
      </c>
      <c r="F81" s="24" t="str">
        <f t="shared" si="21"/>
        <v/>
      </c>
      <c r="G81" s="72" t="str">
        <f t="shared" si="22"/>
        <v/>
      </c>
      <c r="H81" s="54" t="str">
        <f t="shared" si="23"/>
        <v/>
      </c>
      <c r="I81" s="79" t="str">
        <f t="shared" si="24"/>
        <v/>
      </c>
      <c r="J81" s="33">
        <f>IFERROR(IF(ISBLANK(VLOOKUP($C81,'[1]Data sheet'!$B$2:$EZ$153,J$6,FALSE)),"",VLOOKUP($C81,'[1]Data sheet'!$B$2:$EZ$153,J$6,FALSE)),"")</f>
        <v>210</v>
      </c>
      <c r="K81" s="2" t="str">
        <f t="shared" si="25"/>
        <v/>
      </c>
      <c r="L81" s="33">
        <f>IFERROR(IF(ISBLANK(VLOOKUP($C81,'[1]Data sheet'!$B$2:$EZ$153,L$6,FALSE)),"",VLOOKUP($C81,'[1]Data sheet'!$B$2:$EZ$153,L$6,FALSE)),"")</f>
        <v>157</v>
      </c>
      <c r="M81" s="2" t="str">
        <f t="shared" si="31"/>
        <v/>
      </c>
      <c r="N81" s="34">
        <f>IFERROR(IF(ISBLANK(VLOOKUP($C81,'[1]Data sheet'!$B$2:$EZ$153,N$6,FALSE)),"",VLOOKUP($C81,'[1]Data sheet'!$B$2:$EZ$153,N$6,FALSE)),"")</f>
        <v>320</v>
      </c>
      <c r="O81" s="2" t="str">
        <f t="shared" si="32"/>
        <v/>
      </c>
      <c r="P81" s="23">
        <f t="shared" si="26"/>
        <v>687</v>
      </c>
      <c r="Q81" s="2">
        <f t="shared" si="33"/>
        <v>0.83882783882783885</v>
      </c>
      <c r="R81" s="117">
        <f>VLOOKUP(A81,'[1]2014 population'!$B$4:$D$164,3,FALSE)</f>
        <v>1137.75</v>
      </c>
      <c r="S81" s="118">
        <f t="shared" si="27"/>
        <v>-0.28015820698747529</v>
      </c>
      <c r="T81" s="115" t="b">
        <f t="shared" si="28"/>
        <v>1</v>
      </c>
      <c r="U81" s="115" t="b">
        <f t="shared" si="29"/>
        <v>0</v>
      </c>
      <c r="V81" s="115" t="b">
        <f t="shared" si="30"/>
        <v>0</v>
      </c>
      <c r="W81" s="115" t="b">
        <f t="shared" si="34"/>
        <v>0</v>
      </c>
      <c r="X81" s="115" t="b">
        <f>IF(IFERROR(VLOOKUP(A81,[1]Summary!$A$2:$A$152,1,FALSE),FALSE)&lt;&gt;FALSE,TRUE,FALSE)</f>
        <v>1</v>
      </c>
      <c r="Y81" s="115"/>
      <c r="Z81" s="115"/>
      <c r="AA81" s="115"/>
      <c r="AB81" s="115"/>
      <c r="AC81" s="115"/>
      <c r="AD81" s="115"/>
    </row>
    <row r="82" spans="1:30" s="60" customFormat="1" ht="14.25" customHeight="1" x14ac:dyDescent="0.25">
      <c r="A82" s="91" t="s">
        <v>49</v>
      </c>
      <c r="B82" s="90" t="s">
        <v>101</v>
      </c>
      <c r="C82" s="90" t="s">
        <v>275</v>
      </c>
      <c r="D82" s="22">
        <f>IFERROR(IF(ISBLANK(VLOOKUP($C82,'[1]Data sheet'!$B$2:$EZ$153,D$6,FALSE)),"",VLOOKUP($C82,'[1]Data sheet'!$B$2:$EZ$153,D$6,FALSE)),"")</f>
        <v>881</v>
      </c>
      <c r="E82" s="33">
        <f t="shared" si="20"/>
        <v>278</v>
      </c>
      <c r="F82" s="24" t="str">
        <f t="shared" si="21"/>
        <v/>
      </c>
      <c r="G82" s="72" t="str">
        <f t="shared" si="22"/>
        <v/>
      </c>
      <c r="H82" s="54" t="str">
        <f t="shared" si="23"/>
        <v/>
      </c>
      <c r="I82" s="79" t="str">
        <f t="shared" si="24"/>
        <v/>
      </c>
      <c r="J82" s="33">
        <f>IFERROR(IF(ISBLANK(VLOOKUP($C82,'[1]Data sheet'!$B$2:$EZ$153,J$6,FALSE)),"",VLOOKUP($C82,'[1]Data sheet'!$B$2:$EZ$153,J$6,FALSE)),"")</f>
        <v>197</v>
      </c>
      <c r="K82" s="2" t="str">
        <f t="shared" si="25"/>
        <v/>
      </c>
      <c r="L82" s="33">
        <f>IFERROR(IF(ISBLANK(VLOOKUP($C82,'[1]Data sheet'!$B$2:$EZ$153,L$6,FALSE)),"",VLOOKUP($C82,'[1]Data sheet'!$B$2:$EZ$153,L$6,FALSE)),"")</f>
        <v>81</v>
      </c>
      <c r="M82" s="2" t="str">
        <f t="shared" si="31"/>
        <v/>
      </c>
      <c r="N82" s="34">
        <f>IFERROR(IF(ISBLANK(VLOOKUP($C82,'[1]Data sheet'!$B$2:$EZ$153,N$6,FALSE)),"",VLOOKUP($C82,'[1]Data sheet'!$B$2:$EZ$153,N$6,FALSE)),"")</f>
        <v>530</v>
      </c>
      <c r="O82" s="2" t="str">
        <f t="shared" si="32"/>
        <v/>
      </c>
      <c r="P82" s="23">
        <f t="shared" si="26"/>
        <v>808</v>
      </c>
      <c r="Q82" s="2">
        <f t="shared" si="33"/>
        <v>0.91713961407491484</v>
      </c>
      <c r="R82" s="117">
        <f>VLOOKUP(A82,'[1]2014 population'!$B$4:$D$164,3,FALSE)</f>
        <v>978</v>
      </c>
      <c r="S82" s="118">
        <f t="shared" si="27"/>
        <v>-9.9182004089979556E-2</v>
      </c>
      <c r="T82" s="115" t="b">
        <f t="shared" si="28"/>
        <v>1</v>
      </c>
      <c r="U82" s="115" t="b">
        <f t="shared" si="29"/>
        <v>1</v>
      </c>
      <c r="V82" s="115" t="b">
        <f t="shared" si="30"/>
        <v>0</v>
      </c>
      <c r="W82" s="115" t="b">
        <f t="shared" si="34"/>
        <v>0</v>
      </c>
      <c r="X82" s="115" t="b">
        <f>IF(IFERROR(VLOOKUP(A82,[1]Summary!$A$2:$A$152,1,FALSE),FALSE)&lt;&gt;FALSE,TRUE,FALSE)</f>
        <v>1</v>
      </c>
      <c r="Y82" s="115"/>
      <c r="Z82" s="115"/>
      <c r="AA82" s="115"/>
      <c r="AB82" s="115"/>
      <c r="AC82" s="115"/>
      <c r="AD82" s="115"/>
    </row>
    <row r="83" spans="1:30" s="60" customFormat="1" ht="14.25" customHeight="1" x14ac:dyDescent="0.25">
      <c r="A83" s="91" t="s">
        <v>13</v>
      </c>
      <c r="B83" s="90" t="s">
        <v>101</v>
      </c>
      <c r="C83" s="90" t="s">
        <v>276</v>
      </c>
      <c r="D83" s="22">
        <f>IFERROR(IF(ISBLANK(VLOOKUP($C83,'[1]Data sheet'!$B$2:$EZ$153,D$6,FALSE)),"",VLOOKUP($C83,'[1]Data sheet'!$B$2:$EZ$153,D$6,FALSE)),"")</f>
        <v>409</v>
      </c>
      <c r="E83" s="33">
        <f t="shared" si="20"/>
        <v>214</v>
      </c>
      <c r="F83" s="24">
        <f t="shared" si="21"/>
        <v>0.52322738386308065</v>
      </c>
      <c r="G83" s="72">
        <f t="shared" si="22"/>
        <v>0.47483182085808073</v>
      </c>
      <c r="H83" s="54" t="str">
        <f t="shared" si="23"/>
        <v>-</v>
      </c>
      <c r="I83" s="79">
        <f t="shared" si="24"/>
        <v>0.57119068873742984</v>
      </c>
      <c r="J83" s="33">
        <f>IFERROR(IF(ISBLANK(VLOOKUP($C83,'[1]Data sheet'!$B$2:$EZ$153,J$6,FALSE)),"",VLOOKUP($C83,'[1]Data sheet'!$B$2:$EZ$153,J$6,FALSE)),"")</f>
        <v>165</v>
      </c>
      <c r="K83" s="2">
        <f t="shared" si="25"/>
        <v>0.4034229828850856</v>
      </c>
      <c r="L83" s="33">
        <f>IFERROR(IF(ISBLANK(VLOOKUP($C83,'[1]Data sheet'!$B$2:$EZ$153,L$6,FALSE)),"",VLOOKUP($C83,'[1]Data sheet'!$B$2:$EZ$153,L$6,FALSE)),"")</f>
        <v>49</v>
      </c>
      <c r="M83" s="2">
        <f t="shared" si="31"/>
        <v>0.11980440097799511</v>
      </c>
      <c r="N83" s="34">
        <f>IFERROR(IF(ISBLANK(VLOOKUP($C83,'[1]Data sheet'!$B$2:$EZ$153,N$6,FALSE)),"",VLOOKUP($C83,'[1]Data sheet'!$B$2:$EZ$153,N$6,FALSE)),"")</f>
        <v>195</v>
      </c>
      <c r="O83" s="2">
        <f t="shared" si="32"/>
        <v>0.47677261613691929</v>
      </c>
      <c r="P83" s="23">
        <f t="shared" si="26"/>
        <v>409</v>
      </c>
      <c r="Q83" s="2">
        <f t="shared" si="33"/>
        <v>1</v>
      </c>
      <c r="R83" s="117">
        <f>VLOOKUP(A83,'[1]2014 population'!$B$4:$D$164,3,FALSE)</f>
        <v>452.25</v>
      </c>
      <c r="S83" s="118">
        <f t="shared" si="27"/>
        <v>-9.5632946379215031E-2</v>
      </c>
      <c r="T83" s="115" t="b">
        <f t="shared" si="28"/>
        <v>1</v>
      </c>
      <c r="U83" s="115" t="b">
        <f t="shared" si="29"/>
        <v>1</v>
      </c>
      <c r="V83" s="115" t="b">
        <f t="shared" si="30"/>
        <v>1</v>
      </c>
      <c r="W83" s="115" t="b">
        <f t="shared" si="34"/>
        <v>1</v>
      </c>
      <c r="X83" s="115" t="b">
        <f>IF(IFERROR(VLOOKUP(A83,[1]Summary!$A$2:$A$152,1,FALSE),FALSE)&lt;&gt;FALSE,TRUE,FALSE)</f>
        <v>1</v>
      </c>
      <c r="Y83" s="115"/>
      <c r="Z83" s="115"/>
      <c r="AA83" s="115"/>
      <c r="AB83" s="115"/>
      <c r="AC83" s="115"/>
      <c r="AD83" s="115"/>
    </row>
    <row r="84" spans="1:30" s="60" customFormat="1" ht="14.25" customHeight="1" x14ac:dyDescent="0.25">
      <c r="A84" s="91" t="s">
        <v>65</v>
      </c>
      <c r="B84" s="90" t="s">
        <v>101</v>
      </c>
      <c r="C84" s="90" t="s">
        <v>277</v>
      </c>
      <c r="D84" s="22">
        <f>IFERROR(IF(ISBLANK(VLOOKUP($C84,'[1]Data sheet'!$B$2:$EZ$153,D$6,FALSE)),"",VLOOKUP($C84,'[1]Data sheet'!$B$2:$EZ$153,D$6,FALSE)),"")</f>
        <v>1113</v>
      </c>
      <c r="E84" s="33">
        <f t="shared" si="20"/>
        <v>207</v>
      </c>
      <c r="F84" s="24" t="str">
        <f t="shared" si="21"/>
        <v/>
      </c>
      <c r="G84" s="72" t="str">
        <f t="shared" si="22"/>
        <v/>
      </c>
      <c r="H84" s="54" t="str">
        <f t="shared" si="23"/>
        <v/>
      </c>
      <c r="I84" s="79" t="str">
        <f t="shared" si="24"/>
        <v/>
      </c>
      <c r="J84" s="33">
        <f>IFERROR(IF(ISBLANK(VLOOKUP($C84,'[1]Data sheet'!$B$2:$EZ$153,J$6,FALSE)),"",VLOOKUP($C84,'[1]Data sheet'!$B$2:$EZ$153,J$6,FALSE)),"")</f>
        <v>118</v>
      </c>
      <c r="K84" s="2" t="str">
        <f t="shared" si="25"/>
        <v/>
      </c>
      <c r="L84" s="33">
        <f>IFERROR(IF(ISBLANK(VLOOKUP($C84,'[1]Data sheet'!$B$2:$EZ$153,L$6,FALSE)),"",VLOOKUP($C84,'[1]Data sheet'!$B$2:$EZ$153,L$6,FALSE)),"")</f>
        <v>89</v>
      </c>
      <c r="M84" s="2" t="str">
        <f t="shared" si="31"/>
        <v/>
      </c>
      <c r="N84" s="34">
        <f>IFERROR(IF(ISBLANK(VLOOKUP($C84,'[1]Data sheet'!$B$2:$EZ$153,N$6,FALSE)),"",VLOOKUP($C84,'[1]Data sheet'!$B$2:$EZ$153,N$6,FALSE)),"")</f>
        <v>319</v>
      </c>
      <c r="O84" s="2" t="str">
        <f t="shared" si="32"/>
        <v/>
      </c>
      <c r="P84" s="23">
        <f t="shared" si="26"/>
        <v>526</v>
      </c>
      <c r="Q84" s="2">
        <f t="shared" si="33"/>
        <v>0.472596585804133</v>
      </c>
      <c r="R84" s="117">
        <f>VLOOKUP(A84,'[1]2014 population'!$B$4:$D$164,3,FALSE)</f>
        <v>1158</v>
      </c>
      <c r="S84" s="118">
        <f t="shared" si="27"/>
        <v>-3.8860103626943004E-2</v>
      </c>
      <c r="T84" s="115" t="b">
        <f t="shared" si="28"/>
        <v>1</v>
      </c>
      <c r="U84" s="115" t="b">
        <f t="shared" si="29"/>
        <v>1</v>
      </c>
      <c r="V84" s="115" t="b">
        <f t="shared" si="30"/>
        <v>0</v>
      </c>
      <c r="W84" s="115" t="b">
        <f t="shared" si="34"/>
        <v>0</v>
      </c>
      <c r="X84" s="115" t="b">
        <f>IF(IFERROR(VLOOKUP(A84,[1]Summary!$A$2:$A$152,1,FALSE),FALSE)&lt;&gt;FALSE,TRUE,FALSE)</f>
        <v>1</v>
      </c>
      <c r="Y84" s="115"/>
      <c r="Z84" s="115"/>
      <c r="AA84" s="115"/>
      <c r="AB84" s="115"/>
      <c r="AC84" s="115"/>
      <c r="AD84" s="115"/>
    </row>
    <row r="85" spans="1:30" s="60" customFormat="1" ht="14.25" customHeight="1" x14ac:dyDescent="0.25">
      <c r="A85" s="91" t="s">
        <v>62</v>
      </c>
      <c r="B85" s="90" t="s">
        <v>101</v>
      </c>
      <c r="C85" s="90" t="s">
        <v>278</v>
      </c>
      <c r="D85" s="22">
        <f>IFERROR(IF(ISBLANK(VLOOKUP($C85,'[1]Data sheet'!$B$2:$EZ$153,D$6,FALSE)),"",VLOOKUP($C85,'[1]Data sheet'!$B$2:$EZ$153,D$6,FALSE)),"")</f>
        <v>837</v>
      </c>
      <c r="E85" s="33">
        <f t="shared" si="20"/>
        <v>322</v>
      </c>
      <c r="F85" s="24" t="str">
        <f t="shared" si="21"/>
        <v/>
      </c>
      <c r="G85" s="72" t="str">
        <f t="shared" si="22"/>
        <v/>
      </c>
      <c r="H85" s="54" t="str">
        <f t="shared" si="23"/>
        <v/>
      </c>
      <c r="I85" s="79" t="str">
        <f t="shared" si="24"/>
        <v/>
      </c>
      <c r="J85" s="33">
        <f>IFERROR(IF(ISBLANK(VLOOKUP($C85,'[1]Data sheet'!$B$2:$EZ$153,J$6,FALSE)),"",VLOOKUP($C85,'[1]Data sheet'!$B$2:$EZ$153,J$6,FALSE)),"")</f>
        <v>241</v>
      </c>
      <c r="K85" s="2" t="str">
        <f t="shared" si="25"/>
        <v/>
      </c>
      <c r="L85" s="33">
        <f>IFERROR(IF(ISBLANK(VLOOKUP($C85,'[1]Data sheet'!$B$2:$EZ$153,L$6,FALSE)),"",VLOOKUP($C85,'[1]Data sheet'!$B$2:$EZ$153,L$6,FALSE)),"")</f>
        <v>81</v>
      </c>
      <c r="M85" s="2" t="str">
        <f t="shared" si="31"/>
        <v/>
      </c>
      <c r="N85" s="34">
        <f>IFERROR(IF(ISBLANK(VLOOKUP($C85,'[1]Data sheet'!$B$2:$EZ$153,N$6,FALSE)),"",VLOOKUP($C85,'[1]Data sheet'!$B$2:$EZ$153,N$6,FALSE)),"")</f>
        <v>350</v>
      </c>
      <c r="O85" s="2" t="str">
        <f t="shared" si="32"/>
        <v/>
      </c>
      <c r="P85" s="23">
        <f t="shared" si="26"/>
        <v>672</v>
      </c>
      <c r="Q85" s="2">
        <f t="shared" si="33"/>
        <v>0.80286738351254483</v>
      </c>
      <c r="R85" s="117">
        <f>VLOOKUP(A85,'[1]2014 population'!$B$4:$D$164,3,FALSE)</f>
        <v>721.75</v>
      </c>
      <c r="S85" s="118">
        <f t="shared" si="27"/>
        <v>0.1596813301004503</v>
      </c>
      <c r="T85" s="115" t="b">
        <f t="shared" si="28"/>
        <v>1</v>
      </c>
      <c r="U85" s="115" t="b">
        <f t="shared" si="29"/>
        <v>1</v>
      </c>
      <c r="V85" s="115" t="b">
        <f t="shared" si="30"/>
        <v>0</v>
      </c>
      <c r="W85" s="115" t="b">
        <f t="shared" si="34"/>
        <v>0</v>
      </c>
      <c r="X85" s="115" t="b">
        <f>IF(IFERROR(VLOOKUP(A85,[1]Summary!$A$2:$A$152,1,FALSE),FALSE)&lt;&gt;FALSE,TRUE,FALSE)</f>
        <v>1</v>
      </c>
      <c r="Y85" s="115"/>
      <c r="Z85" s="115"/>
      <c r="AA85" s="115"/>
      <c r="AB85" s="115"/>
      <c r="AC85" s="115"/>
      <c r="AD85" s="115"/>
    </row>
    <row r="86" spans="1:30" s="60" customFormat="1" ht="14.25" customHeight="1" x14ac:dyDescent="0.25">
      <c r="A86" s="91" t="s">
        <v>103</v>
      </c>
      <c r="B86" s="90" t="s">
        <v>101</v>
      </c>
      <c r="C86" s="90" t="s">
        <v>279</v>
      </c>
      <c r="D86" s="22">
        <f>IFERROR(IF(ISBLANK(VLOOKUP($C86,'[1]Data sheet'!$B$2:$EZ$153,D$6,FALSE)),"",VLOOKUP($C86,'[1]Data sheet'!$B$2:$EZ$153,D$6,FALSE)),"")</f>
        <v>613</v>
      </c>
      <c r="E86" s="33">
        <f t="shared" ref="E86:E149" si="35">IF(AND(J86="DK",L86="DK"),"",IF(J86="DK",L86,IF(L86="DK",J86,IFERROR(J86+L86,""))))</f>
        <v>276</v>
      </c>
      <c r="F86" s="24">
        <f t="shared" ref="F86:F149" si="36">IF(W86=FALSE,"",IFERROR($E86/$D86,""))</f>
        <v>0.45024469820554647</v>
      </c>
      <c r="G86" s="72">
        <f t="shared" ref="G86:G149" si="37">IFERROR((2*E86+NORMSINV((100+95)/200)^2-NORMSINV((100+95)/200)*SQRT(NORMSINV((100+95)/200)^2+4*E86*(1-F86)))/2/(D86+NORMSINV((100+95)/200)^2),"")</f>
        <v>0.41129152181150375</v>
      </c>
      <c r="H86" s="54" t="str">
        <f t="shared" ref="H86:H149" si="38">IF(G86="","","-")</f>
        <v>-</v>
      </c>
      <c r="I86" s="79">
        <f t="shared" ref="I86:I149" si="39">(IFERROR((2*E86+NORMSINV((100+95)/200)^2+NORMSINV((100+95)/200)*SQRT(NORMSINV((100+95)/200)^2+4*E86*(1-F86)))/2/(D86+NORMSINV((100+95)/200)^2),""))</f>
        <v>0.48981758956920241</v>
      </c>
      <c r="J86" s="33">
        <f>IFERROR(IF(ISBLANK(VLOOKUP($C86,'[1]Data sheet'!$B$2:$EZ$153,J$6,FALSE)),"",VLOOKUP($C86,'[1]Data sheet'!$B$2:$EZ$153,J$6,FALSE)),"")</f>
        <v>201</v>
      </c>
      <c r="K86" s="2">
        <f t="shared" ref="K86:K149" si="40">IF(W86=FALSE,"",IFERROR($J86/$D86,""))</f>
        <v>0.32789559543230018</v>
      </c>
      <c r="L86" s="33">
        <f>IFERROR(IF(ISBLANK(VLOOKUP($C86,'[1]Data sheet'!$B$2:$EZ$153,L$6,FALSE)),"",VLOOKUP($C86,'[1]Data sheet'!$B$2:$EZ$153,L$6,FALSE)),"")</f>
        <v>75</v>
      </c>
      <c r="M86" s="2">
        <f t="shared" si="31"/>
        <v>0.12234910277324633</v>
      </c>
      <c r="N86" s="34">
        <f>IFERROR(IF(ISBLANK(VLOOKUP($C86,'[1]Data sheet'!$B$2:$EZ$153,N$6,FALSE)),"",VLOOKUP($C86,'[1]Data sheet'!$B$2:$EZ$153,N$6,FALSE)),"")</f>
        <v>330</v>
      </c>
      <c r="O86" s="2">
        <f t="shared" si="32"/>
        <v>0.53833605220228387</v>
      </c>
      <c r="P86" s="23">
        <f t="shared" ref="P86:P149" si="41">IF(SUM($J86,$L86,$N86)=0,"",SUM($J86,$L86,$N86))</f>
        <v>606</v>
      </c>
      <c r="Q86" s="2">
        <f t="shared" si="33"/>
        <v>0.98858075040783033</v>
      </c>
      <c r="R86" s="117">
        <f>VLOOKUP(A86,'[1]2014 population'!$B$4:$D$164,3,FALSE)</f>
        <v>576</v>
      </c>
      <c r="S86" s="118">
        <f t="shared" ref="S86:S149" si="42">IFERROR((D86-R86)/R86,"")</f>
        <v>6.4236111111111105E-2</v>
      </c>
      <c r="T86" s="115" t="b">
        <f t="shared" ref="T86:T149" si="43">IFERROR(INT(E86)&lt;INT(D86),FALSE)</f>
        <v>1</v>
      </c>
      <c r="U86" s="115" t="b">
        <f t="shared" ref="U86:U149" si="44">AND(S86&lt;=0.2,S86&gt;=-0.2)</f>
        <v>1</v>
      </c>
      <c r="V86" s="115" t="b">
        <f t="shared" ref="V86:V149" si="45">AND(IFERROR($P86/$D86,"")&gt;=0.95,IFERROR($P86/$D86,"")&lt;=1)</f>
        <v>1</v>
      </c>
      <c r="W86" s="115" t="b">
        <f t="shared" si="34"/>
        <v>1</v>
      </c>
      <c r="X86" s="115" t="b">
        <f>IF(IFERROR(VLOOKUP(A86,[1]Summary!$A$2:$A$152,1,FALSE),FALSE)&lt;&gt;FALSE,TRUE,FALSE)</f>
        <v>1</v>
      </c>
      <c r="Y86" s="115"/>
      <c r="Z86" s="115"/>
      <c r="AA86" s="115"/>
      <c r="AB86" s="115"/>
      <c r="AC86" s="115"/>
      <c r="AD86" s="115"/>
    </row>
    <row r="87" spans="1:30" s="60" customFormat="1" ht="14.25" customHeight="1" x14ac:dyDescent="0.25">
      <c r="A87" s="91" t="s">
        <v>106</v>
      </c>
      <c r="B87" s="90" t="s">
        <v>101</v>
      </c>
      <c r="C87" s="90" t="s">
        <v>280</v>
      </c>
      <c r="D87" s="22">
        <f>IFERROR(IF(ISBLANK(VLOOKUP($C87,'[1]Data sheet'!$B$2:$EZ$153,D$6,FALSE)),"",VLOOKUP($C87,'[1]Data sheet'!$B$2:$EZ$153,D$6,FALSE)),"")</f>
        <v>2172</v>
      </c>
      <c r="E87" s="33">
        <f t="shared" si="35"/>
        <v>705</v>
      </c>
      <c r="F87" s="24" t="str">
        <f t="shared" si="36"/>
        <v/>
      </c>
      <c r="G87" s="72" t="str">
        <f t="shared" si="37"/>
        <v/>
      </c>
      <c r="H87" s="54" t="str">
        <f t="shared" si="38"/>
        <v/>
      </c>
      <c r="I87" s="79" t="str">
        <f t="shared" si="39"/>
        <v/>
      </c>
      <c r="J87" s="33">
        <f>IFERROR(IF(ISBLANK(VLOOKUP($C87,'[1]Data sheet'!$B$2:$EZ$153,J$6,FALSE)),"",VLOOKUP($C87,'[1]Data sheet'!$B$2:$EZ$153,J$6,FALSE)),"")</f>
        <v>520</v>
      </c>
      <c r="K87" s="2" t="str">
        <f t="shared" si="40"/>
        <v/>
      </c>
      <c r="L87" s="33">
        <f>IFERROR(IF(ISBLANK(VLOOKUP($C87,'[1]Data sheet'!$B$2:$EZ$153,L$6,FALSE)),"",VLOOKUP($C87,'[1]Data sheet'!$B$2:$EZ$153,L$6,FALSE)),"")</f>
        <v>185</v>
      </c>
      <c r="M87" s="2" t="str">
        <f t="shared" si="31"/>
        <v/>
      </c>
      <c r="N87" s="34">
        <f>IFERROR(IF(ISBLANK(VLOOKUP($C87,'[1]Data sheet'!$B$2:$EZ$153,N$6,FALSE)),"",VLOOKUP($C87,'[1]Data sheet'!$B$2:$EZ$153,N$6,FALSE)),"")</f>
        <v>1100</v>
      </c>
      <c r="O87" s="2" t="str">
        <f t="shared" si="32"/>
        <v/>
      </c>
      <c r="P87" s="23">
        <f t="shared" si="41"/>
        <v>1805</v>
      </c>
      <c r="Q87" s="2">
        <f t="shared" si="33"/>
        <v>0.83103130755064458</v>
      </c>
      <c r="R87" s="117">
        <f>VLOOKUP(A87,'[1]2014 population'!$B$4:$D$164,3,FALSE)</f>
        <v>2131.25</v>
      </c>
      <c r="S87" s="118">
        <f t="shared" si="42"/>
        <v>1.9120234604105571E-2</v>
      </c>
      <c r="T87" s="115" t="b">
        <f t="shared" si="43"/>
        <v>1</v>
      </c>
      <c r="U87" s="115" t="b">
        <f t="shared" si="44"/>
        <v>1</v>
      </c>
      <c r="V87" s="115" t="b">
        <f t="shared" si="45"/>
        <v>0</v>
      </c>
      <c r="W87" s="115" t="b">
        <f t="shared" si="34"/>
        <v>0</v>
      </c>
      <c r="X87" s="115" t="b">
        <f>IF(IFERROR(VLOOKUP(A87,[1]Summary!$A$2:$A$152,1,FALSE),FALSE)&lt;&gt;FALSE,TRUE,FALSE)</f>
        <v>1</v>
      </c>
      <c r="Y87" s="115"/>
      <c r="Z87" s="115"/>
      <c r="AA87" s="115"/>
      <c r="AB87" s="115"/>
      <c r="AC87" s="115"/>
      <c r="AD87" s="115"/>
    </row>
    <row r="88" spans="1:30" s="60" customFormat="1" ht="14.25" customHeight="1" x14ac:dyDescent="0.25">
      <c r="A88" s="91" t="s">
        <v>155</v>
      </c>
      <c r="B88" s="90" t="s">
        <v>101</v>
      </c>
      <c r="C88" s="90" t="s">
        <v>281</v>
      </c>
      <c r="D88" s="22">
        <f>IFERROR(IF(ISBLANK(VLOOKUP($C88,'[1]Data sheet'!$B$2:$EZ$153,D$6,FALSE)),"",VLOOKUP($C88,'[1]Data sheet'!$B$2:$EZ$153,D$6,FALSE)),"")</f>
        <v>779</v>
      </c>
      <c r="E88" s="33">
        <f t="shared" si="35"/>
        <v>256</v>
      </c>
      <c r="F88" s="24">
        <f t="shared" si="36"/>
        <v>0.32862644415917841</v>
      </c>
      <c r="G88" s="72">
        <f t="shared" si="37"/>
        <v>0.29655295592222664</v>
      </c>
      <c r="H88" s="54" t="str">
        <f t="shared" si="38"/>
        <v>-</v>
      </c>
      <c r="I88" s="79">
        <f t="shared" si="39"/>
        <v>0.36238181689598836</v>
      </c>
      <c r="J88" s="33">
        <f>IFERROR(IF(ISBLANK(VLOOKUP($C88,'[1]Data sheet'!$B$2:$EZ$153,J$6,FALSE)),"",VLOOKUP($C88,'[1]Data sheet'!$B$2:$EZ$153,J$6,FALSE)),"")</f>
        <v>178</v>
      </c>
      <c r="K88" s="2">
        <f t="shared" si="40"/>
        <v>0.22849807445442877</v>
      </c>
      <c r="L88" s="33">
        <f>IFERROR(IF(ISBLANK(VLOOKUP($C88,'[1]Data sheet'!$B$2:$EZ$153,L$6,FALSE)),"",VLOOKUP($C88,'[1]Data sheet'!$B$2:$EZ$153,L$6,FALSE)),"")</f>
        <v>78</v>
      </c>
      <c r="M88" s="2">
        <f t="shared" si="31"/>
        <v>0.10012836970474968</v>
      </c>
      <c r="N88" s="34">
        <f>IFERROR(IF(ISBLANK(VLOOKUP($C88,'[1]Data sheet'!$B$2:$EZ$153,N$6,FALSE)),"",VLOOKUP($C88,'[1]Data sheet'!$B$2:$EZ$153,N$6,FALSE)),"")</f>
        <v>523</v>
      </c>
      <c r="O88" s="2">
        <f t="shared" si="32"/>
        <v>0.67137355584082159</v>
      </c>
      <c r="P88" s="23">
        <f t="shared" si="41"/>
        <v>779</v>
      </c>
      <c r="Q88" s="2">
        <f t="shared" si="33"/>
        <v>1</v>
      </c>
      <c r="R88" s="117">
        <f>VLOOKUP(A88,'[1]2014 population'!$B$4:$D$164,3,FALSE)</f>
        <v>919.5</v>
      </c>
      <c r="S88" s="118">
        <f t="shared" si="42"/>
        <v>-0.15280043501903209</v>
      </c>
      <c r="T88" s="115" t="b">
        <f t="shared" si="43"/>
        <v>1</v>
      </c>
      <c r="U88" s="115" t="b">
        <f t="shared" si="44"/>
        <v>1</v>
      </c>
      <c r="V88" s="115" t="b">
        <f t="shared" si="45"/>
        <v>1</v>
      </c>
      <c r="W88" s="115" t="b">
        <f t="shared" si="34"/>
        <v>1</v>
      </c>
      <c r="X88" s="115" t="b">
        <f>IF(IFERROR(VLOOKUP(A88,[1]Summary!$A$2:$A$152,1,FALSE),FALSE)&lt;&gt;FALSE,TRUE,FALSE)</f>
        <v>1</v>
      </c>
      <c r="Y88" s="115"/>
      <c r="Z88" s="115"/>
      <c r="AA88" s="115"/>
      <c r="AB88" s="115"/>
      <c r="AC88" s="115"/>
      <c r="AD88" s="115"/>
    </row>
    <row r="89" spans="1:30" s="60" customFormat="1" ht="14.25" customHeight="1" x14ac:dyDescent="0.25">
      <c r="A89" s="91" t="s">
        <v>26</v>
      </c>
      <c r="B89" s="90" t="s">
        <v>101</v>
      </c>
      <c r="C89" s="90" t="s">
        <v>282</v>
      </c>
      <c r="D89" s="22">
        <f>IFERROR(IF(ISBLANK(VLOOKUP($C89,'[1]Data sheet'!$B$2:$EZ$153,D$6,FALSE)),"",VLOOKUP($C89,'[1]Data sheet'!$B$2:$EZ$153,D$6,FALSE)),"")</f>
        <v>490</v>
      </c>
      <c r="E89" s="33">
        <f t="shared" si="35"/>
        <v>148</v>
      </c>
      <c r="F89" s="24" t="str">
        <f t="shared" si="36"/>
        <v/>
      </c>
      <c r="G89" s="72" t="str">
        <f t="shared" si="37"/>
        <v/>
      </c>
      <c r="H89" s="54" t="str">
        <f t="shared" si="38"/>
        <v/>
      </c>
      <c r="I89" s="79" t="str">
        <f t="shared" si="39"/>
        <v/>
      </c>
      <c r="J89" s="33">
        <f>IFERROR(IF(ISBLANK(VLOOKUP($C89,'[1]Data sheet'!$B$2:$EZ$153,J$6,FALSE)),"",VLOOKUP($C89,'[1]Data sheet'!$B$2:$EZ$153,J$6,FALSE)),"")</f>
        <v>107</v>
      </c>
      <c r="K89" s="2" t="str">
        <f t="shared" si="40"/>
        <v/>
      </c>
      <c r="L89" s="33">
        <f>IFERROR(IF(ISBLANK(VLOOKUP($C89,'[1]Data sheet'!$B$2:$EZ$153,L$6,FALSE)),"",VLOOKUP($C89,'[1]Data sheet'!$B$2:$EZ$153,L$6,FALSE)),"")</f>
        <v>41</v>
      </c>
      <c r="M89" s="2" t="str">
        <f t="shared" si="31"/>
        <v/>
      </c>
      <c r="N89" s="34">
        <f>IFERROR(IF(ISBLANK(VLOOKUP($C89,'[1]Data sheet'!$B$2:$EZ$153,N$6,FALSE)),"",VLOOKUP($C89,'[1]Data sheet'!$B$2:$EZ$153,N$6,FALSE)),"")</f>
        <v>296</v>
      </c>
      <c r="O89" s="2" t="str">
        <f t="shared" si="32"/>
        <v/>
      </c>
      <c r="P89" s="23">
        <f t="shared" si="41"/>
        <v>444</v>
      </c>
      <c r="Q89" s="2">
        <f t="shared" si="33"/>
        <v>0.90612244897959182</v>
      </c>
      <c r="R89" s="117">
        <f>VLOOKUP(A89,'[1]2014 population'!$B$4:$D$164,3,FALSE)</f>
        <v>544.25</v>
      </c>
      <c r="S89" s="118">
        <f t="shared" si="42"/>
        <v>-9.9678456591639875E-2</v>
      </c>
      <c r="T89" s="115" t="b">
        <f t="shared" si="43"/>
        <v>1</v>
      </c>
      <c r="U89" s="115" t="b">
        <f t="shared" si="44"/>
        <v>1</v>
      </c>
      <c r="V89" s="115" t="b">
        <f t="shared" si="45"/>
        <v>0</v>
      </c>
      <c r="W89" s="115" t="b">
        <f t="shared" si="34"/>
        <v>0</v>
      </c>
      <c r="X89" s="115" t="b">
        <f>IF(IFERROR(VLOOKUP(A89,[1]Summary!$A$2:$A$152,1,FALSE),FALSE)&lt;&gt;FALSE,TRUE,FALSE)</f>
        <v>1</v>
      </c>
      <c r="Y89" s="115"/>
      <c r="Z89" s="115"/>
      <c r="AA89" s="115"/>
      <c r="AB89" s="115"/>
      <c r="AC89" s="115"/>
      <c r="AD89" s="115"/>
    </row>
    <row r="90" spans="1:30" s="60" customFormat="1" ht="14.25" customHeight="1" x14ac:dyDescent="0.25">
      <c r="A90" s="91" t="s">
        <v>104</v>
      </c>
      <c r="B90" s="90" t="s">
        <v>101</v>
      </c>
      <c r="C90" s="90" t="s">
        <v>283</v>
      </c>
      <c r="D90" s="22">
        <f>IFERROR(IF(ISBLANK(VLOOKUP($C90,'[1]Data sheet'!$B$2:$EZ$153,D$6,FALSE)),"",VLOOKUP($C90,'[1]Data sheet'!$B$2:$EZ$153,D$6,FALSE)),"")</f>
        <v>793</v>
      </c>
      <c r="E90" s="33">
        <f t="shared" si="35"/>
        <v>212</v>
      </c>
      <c r="F90" s="24">
        <f t="shared" si="36"/>
        <v>0.26733921815889028</v>
      </c>
      <c r="G90" s="72">
        <f t="shared" si="37"/>
        <v>0.23771162605759499</v>
      </c>
      <c r="H90" s="54" t="str">
        <f t="shared" si="38"/>
        <v>-</v>
      </c>
      <c r="I90" s="79">
        <f t="shared" si="39"/>
        <v>0.29921005903380199</v>
      </c>
      <c r="J90" s="33">
        <f>IFERROR(IF(ISBLANK(VLOOKUP($C90,'[1]Data sheet'!$B$2:$EZ$153,J$6,FALSE)),"",VLOOKUP($C90,'[1]Data sheet'!$B$2:$EZ$153,J$6,FALSE)),"")</f>
        <v>121</v>
      </c>
      <c r="K90" s="2">
        <f t="shared" si="40"/>
        <v>0.15258511979823455</v>
      </c>
      <c r="L90" s="33">
        <f>IFERROR(IF(ISBLANK(VLOOKUP($C90,'[1]Data sheet'!$B$2:$EZ$153,L$6,FALSE)),"",VLOOKUP($C90,'[1]Data sheet'!$B$2:$EZ$153,L$6,FALSE)),"")</f>
        <v>91</v>
      </c>
      <c r="M90" s="2">
        <f t="shared" si="31"/>
        <v>0.11475409836065574</v>
      </c>
      <c r="N90" s="34">
        <f>IFERROR(IF(ISBLANK(VLOOKUP($C90,'[1]Data sheet'!$B$2:$EZ$153,N$6,FALSE)),"",VLOOKUP($C90,'[1]Data sheet'!$B$2:$EZ$153,N$6,FALSE)),"")</f>
        <v>553</v>
      </c>
      <c r="O90" s="2">
        <f t="shared" si="32"/>
        <v>0.6973518284993695</v>
      </c>
      <c r="P90" s="23">
        <f t="shared" si="41"/>
        <v>765</v>
      </c>
      <c r="Q90" s="2">
        <f t="shared" si="33"/>
        <v>0.96469104665825978</v>
      </c>
      <c r="R90" s="117">
        <f>VLOOKUP(A90,'[1]2014 population'!$B$4:$D$164,3,FALSE)</f>
        <v>937.75</v>
      </c>
      <c r="S90" s="118">
        <f t="shared" si="42"/>
        <v>-0.15435883764329511</v>
      </c>
      <c r="T90" s="115" t="b">
        <f t="shared" si="43"/>
        <v>1</v>
      </c>
      <c r="U90" s="115" t="b">
        <f t="shared" si="44"/>
        <v>1</v>
      </c>
      <c r="V90" s="115" t="b">
        <f t="shared" si="45"/>
        <v>1</v>
      </c>
      <c r="W90" s="115" t="b">
        <f t="shared" si="34"/>
        <v>1</v>
      </c>
      <c r="X90" s="115" t="b">
        <f>IF(IFERROR(VLOOKUP(A90,[1]Summary!$A$2:$A$152,1,FALSE),FALSE)&lt;&gt;FALSE,TRUE,FALSE)</f>
        <v>1</v>
      </c>
      <c r="Y90" s="115"/>
      <c r="Z90" s="115"/>
      <c r="AA90" s="115"/>
      <c r="AB90" s="115"/>
      <c r="AC90" s="115"/>
      <c r="AD90" s="115"/>
    </row>
    <row r="91" spans="1:30" s="60" customFormat="1" ht="14.25" customHeight="1" x14ac:dyDescent="0.25">
      <c r="A91" s="91" t="s">
        <v>107</v>
      </c>
      <c r="B91" s="90" t="s">
        <v>101</v>
      </c>
      <c r="C91" s="90" t="s">
        <v>284</v>
      </c>
      <c r="D91" s="22" t="str">
        <f>IFERROR(IF(ISBLANK(VLOOKUP($C91,'[1]Data sheet'!$B$2:$EZ$153,D$6,FALSE)),"",VLOOKUP($C91,'[1]Data sheet'!$B$2:$EZ$153,D$6,FALSE)),"")</f>
        <v>DK</v>
      </c>
      <c r="E91" s="33" t="str">
        <f t="shared" si="35"/>
        <v/>
      </c>
      <c r="F91" s="24" t="str">
        <f t="shared" si="36"/>
        <v/>
      </c>
      <c r="G91" s="72" t="str">
        <f t="shared" si="37"/>
        <v/>
      </c>
      <c r="H91" s="54" t="str">
        <f t="shared" si="38"/>
        <v/>
      </c>
      <c r="I91" s="79" t="str">
        <f t="shared" si="39"/>
        <v/>
      </c>
      <c r="J91" s="33" t="str">
        <f>IFERROR(IF(ISBLANK(VLOOKUP($C91,'[1]Data sheet'!$B$2:$EZ$153,J$6,FALSE)),"",VLOOKUP($C91,'[1]Data sheet'!$B$2:$EZ$153,J$6,FALSE)),"")</f>
        <v>DK</v>
      </c>
      <c r="K91" s="2" t="str">
        <f t="shared" si="40"/>
        <v/>
      </c>
      <c r="L91" s="33" t="str">
        <f>IFERROR(IF(ISBLANK(VLOOKUP($C91,'[1]Data sheet'!$B$2:$EZ$153,L$6,FALSE)),"",VLOOKUP($C91,'[1]Data sheet'!$B$2:$EZ$153,L$6,FALSE)),"")</f>
        <v>DK</v>
      </c>
      <c r="M91" s="2" t="str">
        <f t="shared" si="31"/>
        <v/>
      </c>
      <c r="N91" s="34" t="str">
        <f>IFERROR(IF(ISBLANK(VLOOKUP($C91,'[1]Data sheet'!$B$2:$EZ$153,N$6,FALSE)),"",VLOOKUP($C91,'[1]Data sheet'!$B$2:$EZ$153,N$6,FALSE)),"")</f>
        <v>DK</v>
      </c>
      <c r="O91" s="2" t="str">
        <f t="shared" si="32"/>
        <v/>
      </c>
      <c r="P91" s="23" t="str">
        <f t="shared" si="41"/>
        <v/>
      </c>
      <c r="Q91" s="2" t="str">
        <f t="shared" si="33"/>
        <v/>
      </c>
      <c r="R91" s="117">
        <f>VLOOKUP(A91,'[1]2014 population'!$B$4:$D$164,3,FALSE)</f>
        <v>1491.5</v>
      </c>
      <c r="S91" s="118" t="str">
        <f t="shared" si="42"/>
        <v/>
      </c>
      <c r="T91" s="115" t="b">
        <f t="shared" si="43"/>
        <v>0</v>
      </c>
      <c r="U91" s="115" t="b">
        <f t="shared" si="44"/>
        <v>0</v>
      </c>
      <c r="V91" s="115" t="b">
        <f t="shared" si="45"/>
        <v>0</v>
      </c>
      <c r="W91" s="115" t="b">
        <f t="shared" si="34"/>
        <v>0</v>
      </c>
      <c r="X91" s="115" t="b">
        <f>IF(IFERROR(VLOOKUP(A91,[1]Summary!$A$2:$A$152,1,FALSE),FALSE)&lt;&gt;FALSE,TRUE,FALSE)</f>
        <v>1</v>
      </c>
      <c r="Y91" s="115"/>
      <c r="Z91" s="115"/>
      <c r="AA91" s="115"/>
      <c r="AB91" s="115"/>
      <c r="AC91" s="115"/>
      <c r="AD91" s="115"/>
    </row>
    <row r="92" spans="1:30" s="60" customFormat="1" ht="14.25" customHeight="1" x14ac:dyDescent="0.25">
      <c r="A92" s="91" t="s">
        <v>105</v>
      </c>
      <c r="B92" s="90" t="s">
        <v>101</v>
      </c>
      <c r="C92" s="90" t="s">
        <v>285</v>
      </c>
      <c r="D92" s="22">
        <f>IFERROR(IF(ISBLANK(VLOOKUP($C92,'[1]Data sheet'!$B$2:$EZ$153,D$6,FALSE)),"",VLOOKUP($C92,'[1]Data sheet'!$B$2:$EZ$153,D$6,FALSE)),"")</f>
        <v>1022</v>
      </c>
      <c r="E92" s="33">
        <f t="shared" si="35"/>
        <v>314</v>
      </c>
      <c r="F92" s="24" t="str">
        <f t="shared" si="36"/>
        <v/>
      </c>
      <c r="G92" s="72" t="str">
        <f t="shared" si="37"/>
        <v/>
      </c>
      <c r="H92" s="54" t="str">
        <f t="shared" si="38"/>
        <v/>
      </c>
      <c r="I92" s="79" t="str">
        <f t="shared" si="39"/>
        <v/>
      </c>
      <c r="J92" s="33">
        <f>IFERROR(IF(ISBLANK(VLOOKUP($C92,'[1]Data sheet'!$B$2:$EZ$153,J$6,FALSE)),"",VLOOKUP($C92,'[1]Data sheet'!$B$2:$EZ$153,J$6,FALSE)),"")</f>
        <v>314</v>
      </c>
      <c r="K92" s="2" t="str">
        <f t="shared" si="40"/>
        <v/>
      </c>
      <c r="L92" s="33" t="str">
        <f>IFERROR(IF(ISBLANK(VLOOKUP($C92,'[1]Data sheet'!$B$2:$EZ$153,L$6,FALSE)),"",VLOOKUP($C92,'[1]Data sheet'!$B$2:$EZ$153,L$6,FALSE)),"")</f>
        <v>DK</v>
      </c>
      <c r="M92" s="2" t="str">
        <f t="shared" si="31"/>
        <v/>
      </c>
      <c r="N92" s="34">
        <f>IFERROR(IF(ISBLANK(VLOOKUP($C92,'[1]Data sheet'!$B$2:$EZ$153,N$6,FALSE)),"",VLOOKUP($C92,'[1]Data sheet'!$B$2:$EZ$153,N$6,FALSE)),"")</f>
        <v>389</v>
      </c>
      <c r="O92" s="2" t="str">
        <f t="shared" si="32"/>
        <v/>
      </c>
      <c r="P92" s="23">
        <f t="shared" si="41"/>
        <v>703</v>
      </c>
      <c r="Q92" s="2">
        <f t="shared" si="33"/>
        <v>0.68786692759295498</v>
      </c>
      <c r="R92" s="117">
        <f>VLOOKUP(A92,'[1]2014 population'!$B$4:$D$164,3,FALSE)</f>
        <v>898.5</v>
      </c>
      <c r="S92" s="118">
        <f t="shared" si="42"/>
        <v>0.13745130773511408</v>
      </c>
      <c r="T92" s="115" t="b">
        <f t="shared" si="43"/>
        <v>1</v>
      </c>
      <c r="U92" s="115" t="b">
        <f t="shared" si="44"/>
        <v>1</v>
      </c>
      <c r="V92" s="115" t="b">
        <f t="shared" si="45"/>
        <v>0</v>
      </c>
      <c r="W92" s="115" t="b">
        <f t="shared" si="34"/>
        <v>0</v>
      </c>
      <c r="X92" s="115" t="b">
        <f>IF(IFERROR(VLOOKUP(A92,[1]Summary!$A$2:$A$152,1,FALSE),FALSE)&lt;&gt;FALSE,TRUE,FALSE)</f>
        <v>1</v>
      </c>
      <c r="Y92" s="115"/>
      <c r="Z92" s="115"/>
      <c r="AA92" s="115"/>
      <c r="AB92" s="115"/>
      <c r="AC92" s="115"/>
      <c r="AD92" s="115"/>
    </row>
    <row r="93" spans="1:30" s="60" customFormat="1" ht="14.25" customHeight="1" x14ac:dyDescent="0.25">
      <c r="A93" s="91" t="s">
        <v>66</v>
      </c>
      <c r="B93" s="90" t="s">
        <v>101</v>
      </c>
      <c r="C93" s="90" t="s">
        <v>286</v>
      </c>
      <c r="D93" s="22">
        <f>IFERROR(IF(ISBLANK(VLOOKUP($C93,'[1]Data sheet'!$B$2:$EZ$153,D$6,FALSE)),"",VLOOKUP($C93,'[1]Data sheet'!$B$2:$EZ$153,D$6,FALSE)),"")</f>
        <v>1350</v>
      </c>
      <c r="E93" s="33">
        <f t="shared" si="35"/>
        <v>593</v>
      </c>
      <c r="F93" s="24">
        <f t="shared" si="36"/>
        <v>0.43925925925925924</v>
      </c>
      <c r="G93" s="72">
        <f t="shared" si="37"/>
        <v>0.41299443999460878</v>
      </c>
      <c r="H93" s="54" t="str">
        <f t="shared" si="38"/>
        <v>-</v>
      </c>
      <c r="I93" s="79">
        <f t="shared" si="39"/>
        <v>0.46586877627677259</v>
      </c>
      <c r="J93" s="33">
        <f>IFERROR(IF(ISBLANK(VLOOKUP($C93,'[1]Data sheet'!$B$2:$EZ$153,J$6,FALSE)),"",VLOOKUP($C93,'[1]Data sheet'!$B$2:$EZ$153,J$6,FALSE)),"")</f>
        <v>462</v>
      </c>
      <c r="K93" s="2">
        <f t="shared" si="40"/>
        <v>0.34222222222222221</v>
      </c>
      <c r="L93" s="33">
        <f>IFERROR(IF(ISBLANK(VLOOKUP($C93,'[1]Data sheet'!$B$2:$EZ$153,L$6,FALSE)),"",VLOOKUP($C93,'[1]Data sheet'!$B$2:$EZ$153,L$6,FALSE)),"")</f>
        <v>131</v>
      </c>
      <c r="M93" s="2">
        <f t="shared" si="31"/>
        <v>9.7037037037037033E-2</v>
      </c>
      <c r="N93" s="34">
        <f>IFERROR(IF(ISBLANK(VLOOKUP($C93,'[1]Data sheet'!$B$2:$EZ$153,N$6,FALSE)),"",VLOOKUP($C93,'[1]Data sheet'!$B$2:$EZ$153,N$6,FALSE)),"")</f>
        <v>720</v>
      </c>
      <c r="O93" s="2">
        <f t="shared" si="32"/>
        <v>0.53333333333333333</v>
      </c>
      <c r="P93" s="23">
        <f t="shared" si="41"/>
        <v>1313</v>
      </c>
      <c r="Q93" s="2">
        <f t="shared" si="33"/>
        <v>0.97259259259259256</v>
      </c>
      <c r="R93" s="117">
        <f>VLOOKUP(A93,'[1]2014 population'!$B$4:$D$164,3,FALSE)</f>
        <v>1493</v>
      </c>
      <c r="S93" s="118">
        <f t="shared" si="42"/>
        <v>-9.5780308104487608E-2</v>
      </c>
      <c r="T93" s="115" t="b">
        <f t="shared" si="43"/>
        <v>1</v>
      </c>
      <c r="U93" s="115" t="b">
        <f t="shared" si="44"/>
        <v>1</v>
      </c>
      <c r="V93" s="115" t="b">
        <f t="shared" si="45"/>
        <v>1</v>
      </c>
      <c r="W93" s="115" t="b">
        <f t="shared" si="34"/>
        <v>1</v>
      </c>
      <c r="X93" s="115" t="b">
        <f>IF(IFERROR(VLOOKUP(A93,[1]Summary!$A$2:$A$152,1,FALSE),FALSE)&lt;&gt;FALSE,TRUE,FALSE)</f>
        <v>1</v>
      </c>
      <c r="Y93" s="115"/>
      <c r="Z93" s="115"/>
      <c r="AA93" s="115"/>
      <c r="AB93" s="115"/>
      <c r="AC93" s="115"/>
      <c r="AD93" s="115"/>
    </row>
    <row r="94" spans="1:30" s="60" customFormat="1" ht="14.25" customHeight="1" x14ac:dyDescent="0.25">
      <c r="A94" s="91" t="s">
        <v>22</v>
      </c>
      <c r="B94" s="90" t="s">
        <v>94</v>
      </c>
      <c r="C94" s="90" t="s">
        <v>287</v>
      </c>
      <c r="D94" s="22">
        <f>IFERROR(IF(ISBLANK(VLOOKUP($C94,'[1]Data sheet'!$B$2:$EZ$153,D$6,FALSE)),"",VLOOKUP($C94,'[1]Data sheet'!$B$2:$EZ$153,D$6,FALSE)),"")</f>
        <v>530</v>
      </c>
      <c r="E94" s="33">
        <f t="shared" si="35"/>
        <v>287</v>
      </c>
      <c r="F94" s="24">
        <f t="shared" si="36"/>
        <v>0.54150943396226414</v>
      </c>
      <c r="G94" s="72">
        <f t="shared" si="37"/>
        <v>0.49894183170521228</v>
      </c>
      <c r="H94" s="54" t="str">
        <f t="shared" si="38"/>
        <v>-</v>
      </c>
      <c r="I94" s="79">
        <f t="shared" si="39"/>
        <v>0.58347964244780715</v>
      </c>
      <c r="J94" s="33">
        <f>IFERROR(IF(ISBLANK(VLOOKUP($C94,'[1]Data sheet'!$B$2:$EZ$153,J$6,FALSE)),"",VLOOKUP($C94,'[1]Data sheet'!$B$2:$EZ$153,J$6,FALSE)),"")</f>
        <v>199</v>
      </c>
      <c r="K94" s="2">
        <f t="shared" si="40"/>
        <v>0.37547169811320757</v>
      </c>
      <c r="L94" s="33">
        <f>IFERROR(IF(ISBLANK(VLOOKUP($C94,'[1]Data sheet'!$B$2:$EZ$153,L$6,FALSE)),"",VLOOKUP($C94,'[1]Data sheet'!$B$2:$EZ$153,L$6,FALSE)),"")</f>
        <v>88</v>
      </c>
      <c r="M94" s="2">
        <f t="shared" si="31"/>
        <v>0.16603773584905659</v>
      </c>
      <c r="N94" s="34">
        <f>IFERROR(IF(ISBLANK(VLOOKUP($C94,'[1]Data sheet'!$B$2:$EZ$153,N$6,FALSE)),"",VLOOKUP($C94,'[1]Data sheet'!$B$2:$EZ$153,N$6,FALSE)),"")</f>
        <v>236</v>
      </c>
      <c r="O94" s="2">
        <f t="shared" si="32"/>
        <v>0.44528301886792454</v>
      </c>
      <c r="P94" s="23">
        <f t="shared" si="41"/>
        <v>523</v>
      </c>
      <c r="Q94" s="2">
        <f t="shared" si="33"/>
        <v>0.98679245283018868</v>
      </c>
      <c r="R94" s="117">
        <f>VLOOKUP(A94,'[1]2014 population'!$B$4:$D$164,3,FALSE)</f>
        <v>541.75</v>
      </c>
      <c r="S94" s="118">
        <f t="shared" si="42"/>
        <v>-2.1688970927549608E-2</v>
      </c>
      <c r="T94" s="115" t="b">
        <f t="shared" si="43"/>
        <v>1</v>
      </c>
      <c r="U94" s="115" t="b">
        <f t="shared" si="44"/>
        <v>1</v>
      </c>
      <c r="V94" s="115" t="b">
        <f t="shared" si="45"/>
        <v>1</v>
      </c>
      <c r="W94" s="115" t="b">
        <f t="shared" si="34"/>
        <v>1</v>
      </c>
      <c r="X94" s="115" t="b">
        <f>IF(IFERROR(VLOOKUP(A94,[1]Summary!$A$2:$A$152,1,FALSE),FALSE)&lt;&gt;FALSE,TRUE,FALSE)</f>
        <v>1</v>
      </c>
      <c r="Y94" s="115"/>
      <c r="Z94" s="115"/>
      <c r="AA94" s="115"/>
      <c r="AB94" s="115"/>
      <c r="AC94" s="115"/>
      <c r="AD94" s="115"/>
    </row>
    <row r="95" spans="1:30" s="60" customFormat="1" ht="14.25" customHeight="1" x14ac:dyDescent="0.25">
      <c r="A95" s="91" t="s">
        <v>59</v>
      </c>
      <c r="B95" s="90" t="s">
        <v>94</v>
      </c>
      <c r="C95" s="90" t="s">
        <v>288</v>
      </c>
      <c r="D95" s="22">
        <f>IFERROR(IF(ISBLANK(VLOOKUP($C95,'[1]Data sheet'!$B$2:$EZ$153,D$6,FALSE)),"",VLOOKUP($C95,'[1]Data sheet'!$B$2:$EZ$153,D$6,FALSE)),"")</f>
        <v>1750</v>
      </c>
      <c r="E95" s="33">
        <f t="shared" si="35"/>
        <v>969</v>
      </c>
      <c r="F95" s="24">
        <f t="shared" si="36"/>
        <v>0.55371428571428571</v>
      </c>
      <c r="G95" s="72">
        <f t="shared" si="37"/>
        <v>0.53033137874936276</v>
      </c>
      <c r="H95" s="54" t="str">
        <f t="shared" si="38"/>
        <v>-</v>
      </c>
      <c r="I95" s="79">
        <f t="shared" si="39"/>
        <v>0.57686189066189497</v>
      </c>
      <c r="J95" s="33">
        <f>IFERROR(IF(ISBLANK(VLOOKUP($C95,'[1]Data sheet'!$B$2:$EZ$153,J$6,FALSE)),"",VLOOKUP($C95,'[1]Data sheet'!$B$2:$EZ$153,J$6,FALSE)),"")</f>
        <v>729</v>
      </c>
      <c r="K95" s="2">
        <f t="shared" si="40"/>
        <v>0.41657142857142859</v>
      </c>
      <c r="L95" s="33">
        <f>IFERROR(IF(ISBLANK(VLOOKUP($C95,'[1]Data sheet'!$B$2:$EZ$153,L$6,FALSE)),"",VLOOKUP($C95,'[1]Data sheet'!$B$2:$EZ$153,L$6,FALSE)),"")</f>
        <v>240</v>
      </c>
      <c r="M95" s="2">
        <f t="shared" si="31"/>
        <v>0.13714285714285715</v>
      </c>
      <c r="N95" s="34">
        <f>IFERROR(IF(ISBLANK(VLOOKUP($C95,'[1]Data sheet'!$B$2:$EZ$153,N$6,FALSE)),"",VLOOKUP($C95,'[1]Data sheet'!$B$2:$EZ$153,N$6,FALSE)),"")</f>
        <v>754</v>
      </c>
      <c r="O95" s="2">
        <f t="shared" si="32"/>
        <v>0.43085714285714288</v>
      </c>
      <c r="P95" s="23">
        <f t="shared" si="41"/>
        <v>1723</v>
      </c>
      <c r="Q95" s="2">
        <f t="shared" si="33"/>
        <v>0.98457142857142854</v>
      </c>
      <c r="R95" s="117">
        <f>VLOOKUP(A95,'[1]2014 population'!$B$4:$D$164,3,FALSE)</f>
        <v>1829.25</v>
      </c>
      <c r="S95" s="118">
        <f t="shared" si="42"/>
        <v>-4.3323766570999046E-2</v>
      </c>
      <c r="T95" s="115" t="b">
        <f t="shared" si="43"/>
        <v>1</v>
      </c>
      <c r="U95" s="115" t="b">
        <f t="shared" si="44"/>
        <v>1</v>
      </c>
      <c r="V95" s="115" t="b">
        <f t="shared" si="45"/>
        <v>1</v>
      </c>
      <c r="W95" s="115" t="b">
        <f t="shared" si="34"/>
        <v>1</v>
      </c>
      <c r="X95" s="115" t="b">
        <f>IF(IFERROR(VLOOKUP(A95,[1]Summary!$A$2:$A$152,1,FALSE),FALSE)&lt;&gt;FALSE,TRUE,FALSE)</f>
        <v>1</v>
      </c>
      <c r="Y95" s="115"/>
      <c r="Z95" s="115"/>
      <c r="AA95" s="115"/>
      <c r="AB95" s="115"/>
      <c r="AC95" s="115"/>
      <c r="AD95" s="115"/>
    </row>
    <row r="96" spans="1:30" s="60" customFormat="1" ht="14.25" customHeight="1" x14ac:dyDescent="0.25">
      <c r="A96" s="91" t="s">
        <v>95</v>
      </c>
      <c r="B96" s="90" t="s">
        <v>94</v>
      </c>
      <c r="C96" s="90" t="s">
        <v>289</v>
      </c>
      <c r="D96" s="22">
        <f>IFERROR(IF(ISBLANK(VLOOKUP($C96,'[1]Data sheet'!$B$2:$EZ$153,D$6,FALSE)),"",VLOOKUP($C96,'[1]Data sheet'!$B$2:$EZ$153,D$6,FALSE)),"")</f>
        <v>833</v>
      </c>
      <c r="E96" s="33">
        <f t="shared" si="35"/>
        <v>393</v>
      </c>
      <c r="F96" s="24">
        <f t="shared" si="36"/>
        <v>0.4717887154861945</v>
      </c>
      <c r="G96" s="72">
        <f t="shared" si="37"/>
        <v>0.43809559370081463</v>
      </c>
      <c r="H96" s="54" t="str">
        <f t="shared" si="38"/>
        <v>-</v>
      </c>
      <c r="I96" s="79">
        <f t="shared" si="39"/>
        <v>0.50574084090146476</v>
      </c>
      <c r="J96" s="33">
        <f>IFERROR(IF(ISBLANK(VLOOKUP($C96,'[1]Data sheet'!$B$2:$EZ$153,J$6,FALSE)),"",VLOOKUP($C96,'[1]Data sheet'!$B$2:$EZ$153,J$6,FALSE)),"")</f>
        <v>276</v>
      </c>
      <c r="K96" s="2">
        <f t="shared" si="40"/>
        <v>0.33133253301320525</v>
      </c>
      <c r="L96" s="33">
        <f>IFERROR(IF(ISBLANK(VLOOKUP($C96,'[1]Data sheet'!$B$2:$EZ$153,L$6,FALSE)),"",VLOOKUP($C96,'[1]Data sheet'!$B$2:$EZ$153,L$6,FALSE)),"")</f>
        <v>117</v>
      </c>
      <c r="M96" s="2">
        <f t="shared" si="31"/>
        <v>0.14045618247298919</v>
      </c>
      <c r="N96" s="34">
        <f>IFERROR(IF(ISBLANK(VLOOKUP($C96,'[1]Data sheet'!$B$2:$EZ$153,N$6,FALSE)),"",VLOOKUP($C96,'[1]Data sheet'!$B$2:$EZ$153,N$6,FALSE)),"")</f>
        <v>419</v>
      </c>
      <c r="O96" s="2">
        <f t="shared" si="32"/>
        <v>0.50300120048019203</v>
      </c>
      <c r="P96" s="23">
        <f t="shared" si="41"/>
        <v>812</v>
      </c>
      <c r="Q96" s="2">
        <f t="shared" si="33"/>
        <v>0.97478991596638653</v>
      </c>
      <c r="R96" s="117">
        <f>VLOOKUP(A96,'[1]2014 population'!$B$4:$D$164,3,FALSE)</f>
        <v>799.5</v>
      </c>
      <c r="S96" s="118">
        <f t="shared" si="42"/>
        <v>4.1901188242651655E-2</v>
      </c>
      <c r="T96" s="115" t="b">
        <f t="shared" si="43"/>
        <v>1</v>
      </c>
      <c r="U96" s="115" t="b">
        <f t="shared" si="44"/>
        <v>1</v>
      </c>
      <c r="V96" s="115" t="b">
        <f t="shared" si="45"/>
        <v>1</v>
      </c>
      <c r="W96" s="115" t="b">
        <f t="shared" si="34"/>
        <v>1</v>
      </c>
      <c r="X96" s="115" t="b">
        <f>IF(IFERROR(VLOOKUP(A96,[1]Summary!$A$2:$A$152,1,FALSE),FALSE)&lt;&gt;FALSE,TRUE,FALSE)</f>
        <v>1</v>
      </c>
      <c r="Y96" s="115"/>
      <c r="Z96" s="115"/>
      <c r="AA96" s="115"/>
      <c r="AB96" s="115"/>
      <c r="AC96" s="115"/>
      <c r="AD96" s="115"/>
    </row>
    <row r="97" spans="1:30" s="60" customFormat="1" ht="14.25" customHeight="1" x14ac:dyDescent="0.25">
      <c r="A97" s="91" t="s">
        <v>30</v>
      </c>
      <c r="B97" s="90" t="s">
        <v>94</v>
      </c>
      <c r="C97" s="90" t="s">
        <v>290</v>
      </c>
      <c r="D97" s="22">
        <f>IFERROR(IF(ISBLANK(VLOOKUP($C97,'[1]Data sheet'!$B$2:$EZ$153,D$6,FALSE)),"",VLOOKUP($C97,'[1]Data sheet'!$B$2:$EZ$153,D$6,FALSE)),"")</f>
        <v>3937</v>
      </c>
      <c r="E97" s="33">
        <f t="shared" si="35"/>
        <v>1392</v>
      </c>
      <c r="F97" s="24" t="str">
        <f t="shared" si="36"/>
        <v/>
      </c>
      <c r="G97" s="72" t="str">
        <f t="shared" si="37"/>
        <v/>
      </c>
      <c r="H97" s="54" t="str">
        <f t="shared" si="38"/>
        <v/>
      </c>
      <c r="I97" s="79" t="str">
        <f t="shared" si="39"/>
        <v/>
      </c>
      <c r="J97" s="33">
        <f>IFERROR(IF(ISBLANK(VLOOKUP($C97,'[1]Data sheet'!$B$2:$EZ$153,J$6,FALSE)),"",VLOOKUP($C97,'[1]Data sheet'!$B$2:$EZ$153,J$6,FALSE)),"")</f>
        <v>909</v>
      </c>
      <c r="K97" s="2" t="str">
        <f t="shared" si="40"/>
        <v/>
      </c>
      <c r="L97" s="33">
        <f>IFERROR(IF(ISBLANK(VLOOKUP($C97,'[1]Data sheet'!$B$2:$EZ$153,L$6,FALSE)),"",VLOOKUP($C97,'[1]Data sheet'!$B$2:$EZ$153,L$6,FALSE)),"")</f>
        <v>483</v>
      </c>
      <c r="M97" s="2" t="str">
        <f t="shared" si="31"/>
        <v/>
      </c>
      <c r="N97" s="34">
        <f>IFERROR(IF(ISBLANK(VLOOKUP($C97,'[1]Data sheet'!$B$2:$EZ$153,N$6,FALSE)),"",VLOOKUP($C97,'[1]Data sheet'!$B$2:$EZ$153,N$6,FALSE)),"")</f>
        <v>1546</v>
      </c>
      <c r="O97" s="2" t="str">
        <f t="shared" si="32"/>
        <v/>
      </c>
      <c r="P97" s="23">
        <f t="shared" si="41"/>
        <v>2938</v>
      </c>
      <c r="Q97" s="2">
        <f t="shared" si="33"/>
        <v>0.74625349250698503</v>
      </c>
      <c r="R97" s="117">
        <f>VLOOKUP(A97,'[1]2014 population'!$B$4:$D$164,3,FALSE)</f>
        <v>4057</v>
      </c>
      <c r="S97" s="118">
        <f t="shared" si="42"/>
        <v>-2.9578506285432585E-2</v>
      </c>
      <c r="T97" s="115" t="b">
        <f t="shared" si="43"/>
        <v>1</v>
      </c>
      <c r="U97" s="115" t="b">
        <f t="shared" si="44"/>
        <v>1</v>
      </c>
      <c r="V97" s="115" t="b">
        <f t="shared" si="45"/>
        <v>0</v>
      </c>
      <c r="W97" s="115" t="b">
        <f t="shared" si="34"/>
        <v>0</v>
      </c>
      <c r="X97" s="115" t="b">
        <f>IF(IFERROR(VLOOKUP(A97,[1]Summary!$A$2:$A$152,1,FALSE),FALSE)&lt;&gt;FALSE,TRUE,FALSE)</f>
        <v>1</v>
      </c>
      <c r="Y97" s="115"/>
      <c r="Z97" s="115"/>
      <c r="AA97" s="115"/>
      <c r="AB97" s="115"/>
      <c r="AC97" s="115"/>
      <c r="AD97" s="115"/>
    </row>
    <row r="98" spans="1:30" s="60" customFormat="1" ht="14.25" customHeight="1" x14ac:dyDescent="0.25">
      <c r="A98" s="91" t="s">
        <v>46</v>
      </c>
      <c r="B98" s="90" t="s">
        <v>94</v>
      </c>
      <c r="C98" s="90" t="s">
        <v>291</v>
      </c>
      <c r="D98" s="22">
        <f>IFERROR(IF(ISBLANK(VLOOKUP($C98,'[1]Data sheet'!$B$2:$EZ$153,D$6,FALSE)),"",VLOOKUP($C98,'[1]Data sheet'!$B$2:$EZ$153,D$6,FALSE)),"")</f>
        <v>3405</v>
      </c>
      <c r="E98" s="33">
        <f t="shared" si="35"/>
        <v>1526</v>
      </c>
      <c r="F98" s="24" t="str">
        <f t="shared" si="36"/>
        <v/>
      </c>
      <c r="G98" s="72" t="str">
        <f t="shared" si="37"/>
        <v/>
      </c>
      <c r="H98" s="54" t="str">
        <f t="shared" si="38"/>
        <v/>
      </c>
      <c r="I98" s="79" t="str">
        <f t="shared" si="39"/>
        <v/>
      </c>
      <c r="J98" s="33">
        <f>IFERROR(IF(ISBLANK(VLOOKUP($C98,'[1]Data sheet'!$B$2:$EZ$153,J$6,FALSE)),"",VLOOKUP($C98,'[1]Data sheet'!$B$2:$EZ$153,J$6,FALSE)),"")</f>
        <v>1007</v>
      </c>
      <c r="K98" s="2" t="str">
        <f t="shared" si="40"/>
        <v/>
      </c>
      <c r="L98" s="33">
        <f>IFERROR(IF(ISBLANK(VLOOKUP($C98,'[1]Data sheet'!$B$2:$EZ$153,L$6,FALSE)),"",VLOOKUP($C98,'[1]Data sheet'!$B$2:$EZ$153,L$6,FALSE)),"")</f>
        <v>519</v>
      </c>
      <c r="M98" s="2" t="str">
        <f t="shared" si="31"/>
        <v/>
      </c>
      <c r="N98" s="34">
        <f>IFERROR(IF(ISBLANK(VLOOKUP($C98,'[1]Data sheet'!$B$2:$EZ$153,N$6,FALSE)),"",VLOOKUP($C98,'[1]Data sheet'!$B$2:$EZ$153,N$6,FALSE)),"")</f>
        <v>1007</v>
      </c>
      <c r="O98" s="2" t="str">
        <f t="shared" si="32"/>
        <v/>
      </c>
      <c r="P98" s="23">
        <f t="shared" si="41"/>
        <v>2533</v>
      </c>
      <c r="Q98" s="2">
        <f t="shared" si="33"/>
        <v>0.74390602055800292</v>
      </c>
      <c r="R98" s="117">
        <f>VLOOKUP(A98,'[1]2014 population'!$B$4:$D$164,3,FALSE)</f>
        <v>3679.5</v>
      </c>
      <c r="S98" s="118">
        <f t="shared" si="42"/>
        <v>-7.4602527517325726E-2</v>
      </c>
      <c r="T98" s="115" t="b">
        <f t="shared" si="43"/>
        <v>1</v>
      </c>
      <c r="U98" s="115" t="b">
        <f t="shared" si="44"/>
        <v>1</v>
      </c>
      <c r="V98" s="115" t="b">
        <f t="shared" si="45"/>
        <v>0</v>
      </c>
      <c r="W98" s="115" t="b">
        <f t="shared" si="34"/>
        <v>0</v>
      </c>
      <c r="X98" s="115" t="b">
        <f>IF(IFERROR(VLOOKUP(A98,[1]Summary!$A$2:$A$152,1,FALSE),FALSE)&lt;&gt;FALSE,TRUE,FALSE)</f>
        <v>1</v>
      </c>
      <c r="Y98" s="115"/>
      <c r="Z98" s="115"/>
      <c r="AA98" s="115"/>
      <c r="AB98" s="115"/>
      <c r="AC98" s="115"/>
      <c r="AD98" s="115"/>
    </row>
    <row r="99" spans="1:30" s="60" customFormat="1" ht="14.25" customHeight="1" x14ac:dyDescent="0.25">
      <c r="A99" s="91" t="s">
        <v>141</v>
      </c>
      <c r="B99" s="90" t="s">
        <v>94</v>
      </c>
      <c r="C99" s="90" t="s">
        <v>292</v>
      </c>
      <c r="D99" s="22" t="str">
        <f>IFERROR(IF(ISBLANK(VLOOKUP($C99,'[1]Data sheet'!$B$2:$EZ$153,D$6,FALSE)),"",VLOOKUP($C99,'[1]Data sheet'!$B$2:$EZ$153,D$6,FALSE)),"")</f>
        <v>DK</v>
      </c>
      <c r="E99" s="33" t="str">
        <f t="shared" si="35"/>
        <v/>
      </c>
      <c r="F99" s="24" t="str">
        <f t="shared" si="36"/>
        <v/>
      </c>
      <c r="G99" s="72" t="str">
        <f t="shared" si="37"/>
        <v/>
      </c>
      <c r="H99" s="54" t="str">
        <f t="shared" si="38"/>
        <v/>
      </c>
      <c r="I99" s="79" t="str">
        <f t="shared" si="39"/>
        <v/>
      </c>
      <c r="J99" s="33" t="str">
        <f>IFERROR(IF(ISBLANK(VLOOKUP($C99,'[1]Data sheet'!$B$2:$EZ$153,J$6,FALSE)),"",VLOOKUP($C99,'[1]Data sheet'!$B$2:$EZ$153,J$6,FALSE)),"")</f>
        <v>DK</v>
      </c>
      <c r="K99" s="2" t="str">
        <f t="shared" si="40"/>
        <v/>
      </c>
      <c r="L99" s="33" t="str">
        <f>IFERROR(IF(ISBLANK(VLOOKUP($C99,'[1]Data sheet'!$B$2:$EZ$153,L$6,FALSE)),"",VLOOKUP($C99,'[1]Data sheet'!$B$2:$EZ$153,L$6,FALSE)),"")</f>
        <v>DK</v>
      </c>
      <c r="M99" s="2" t="str">
        <f t="shared" si="31"/>
        <v/>
      </c>
      <c r="N99" s="34" t="str">
        <f>IFERROR(IF(ISBLANK(VLOOKUP($C99,'[1]Data sheet'!$B$2:$EZ$153,N$6,FALSE)),"",VLOOKUP($C99,'[1]Data sheet'!$B$2:$EZ$153,N$6,FALSE)),"")</f>
        <v>DK</v>
      </c>
      <c r="O99" s="2" t="str">
        <f t="shared" si="32"/>
        <v/>
      </c>
      <c r="P99" s="23" t="str">
        <f t="shared" si="41"/>
        <v/>
      </c>
      <c r="Q99" s="2" t="str">
        <f t="shared" si="33"/>
        <v/>
      </c>
      <c r="R99" s="117">
        <f>VLOOKUP(A99,'[1]2014 population'!$B$4:$D$164,3,FALSE)</f>
        <v>892.75</v>
      </c>
      <c r="S99" s="118" t="str">
        <f t="shared" si="42"/>
        <v/>
      </c>
      <c r="T99" s="115" t="b">
        <f t="shared" si="43"/>
        <v>0</v>
      </c>
      <c r="U99" s="115" t="b">
        <f t="shared" si="44"/>
        <v>0</v>
      </c>
      <c r="V99" s="115" t="b">
        <f t="shared" si="45"/>
        <v>0</v>
      </c>
      <c r="W99" s="115" t="b">
        <f t="shared" si="34"/>
        <v>0</v>
      </c>
      <c r="X99" s="115" t="b">
        <f>IF(IFERROR(VLOOKUP(A99,[1]Summary!$A$2:$A$152,1,FALSE),FALSE)&lt;&gt;FALSE,TRUE,FALSE)</f>
        <v>1</v>
      </c>
      <c r="Y99" s="115"/>
      <c r="Z99" s="115"/>
      <c r="AA99" s="115"/>
      <c r="AB99" s="115"/>
      <c r="AC99" s="115"/>
      <c r="AD99" s="115"/>
    </row>
    <row r="100" spans="1:30" s="60" customFormat="1" ht="14.25" customHeight="1" x14ac:dyDescent="0.25">
      <c r="A100" s="91" t="s">
        <v>146</v>
      </c>
      <c r="B100" s="90" t="s">
        <v>94</v>
      </c>
      <c r="C100" s="90" t="s">
        <v>293</v>
      </c>
      <c r="D100" s="22">
        <f>IFERROR(IF(ISBLANK(VLOOKUP($C100,'[1]Data sheet'!$B$2:$EZ$153,D$6,FALSE)),"",VLOOKUP($C100,'[1]Data sheet'!$B$2:$EZ$153,D$6,FALSE)),"")</f>
        <v>885</v>
      </c>
      <c r="E100" s="33">
        <f t="shared" si="35"/>
        <v>437</v>
      </c>
      <c r="F100" s="24" t="str">
        <f t="shared" si="36"/>
        <v/>
      </c>
      <c r="G100" s="72" t="str">
        <f t="shared" si="37"/>
        <v/>
      </c>
      <c r="H100" s="54" t="str">
        <f t="shared" si="38"/>
        <v/>
      </c>
      <c r="I100" s="79" t="str">
        <f t="shared" si="39"/>
        <v/>
      </c>
      <c r="J100" s="33">
        <f>IFERROR(IF(ISBLANK(VLOOKUP($C100,'[1]Data sheet'!$B$2:$EZ$153,J$6,FALSE)),"",VLOOKUP($C100,'[1]Data sheet'!$B$2:$EZ$153,J$6,FALSE)),"")</f>
        <v>28</v>
      </c>
      <c r="K100" s="2" t="str">
        <f t="shared" si="40"/>
        <v/>
      </c>
      <c r="L100" s="33">
        <f>IFERROR(IF(ISBLANK(VLOOKUP($C100,'[1]Data sheet'!$B$2:$EZ$153,L$6,FALSE)),"",VLOOKUP($C100,'[1]Data sheet'!$B$2:$EZ$153,L$6,FALSE)),"")</f>
        <v>409</v>
      </c>
      <c r="M100" s="2" t="str">
        <f t="shared" si="31"/>
        <v/>
      </c>
      <c r="N100" s="34">
        <f>IFERROR(IF(ISBLANK(VLOOKUP($C100,'[1]Data sheet'!$B$2:$EZ$153,N$6,FALSE)),"",VLOOKUP($C100,'[1]Data sheet'!$B$2:$EZ$153,N$6,FALSE)),"")</f>
        <v>334</v>
      </c>
      <c r="O100" s="2" t="str">
        <f t="shared" si="32"/>
        <v/>
      </c>
      <c r="P100" s="23">
        <f t="shared" si="41"/>
        <v>771</v>
      </c>
      <c r="Q100" s="2">
        <f t="shared" si="33"/>
        <v>0.87118644067796613</v>
      </c>
      <c r="R100" s="117">
        <f>VLOOKUP(A100,'[1]2014 population'!$B$4:$D$164,3,FALSE)</f>
        <v>964.75</v>
      </c>
      <c r="S100" s="118">
        <f t="shared" si="42"/>
        <v>-8.2663902565431463E-2</v>
      </c>
      <c r="T100" s="115" t="b">
        <f t="shared" si="43"/>
        <v>1</v>
      </c>
      <c r="U100" s="115" t="b">
        <f t="shared" si="44"/>
        <v>1</v>
      </c>
      <c r="V100" s="115" t="b">
        <f t="shared" si="45"/>
        <v>0</v>
      </c>
      <c r="W100" s="115" t="b">
        <f t="shared" si="34"/>
        <v>0</v>
      </c>
      <c r="X100" s="115" t="b">
        <f>IF(IFERROR(VLOOKUP(A100,[1]Summary!$A$2:$A$152,1,FALSE),FALSE)&lt;&gt;FALSE,TRUE,FALSE)</f>
        <v>1</v>
      </c>
      <c r="Y100" s="115"/>
      <c r="Z100" s="115"/>
      <c r="AA100" s="115"/>
      <c r="AB100" s="115"/>
      <c r="AC100" s="115"/>
      <c r="AD100" s="115"/>
    </row>
    <row r="101" spans="1:30" s="60" customFormat="1" ht="14.25" customHeight="1" x14ac:dyDescent="0.25">
      <c r="A101" s="91" t="s">
        <v>27</v>
      </c>
      <c r="B101" s="90" t="s">
        <v>94</v>
      </c>
      <c r="C101" s="90" t="s">
        <v>294</v>
      </c>
      <c r="D101" s="22">
        <f>IFERROR(IF(ISBLANK(VLOOKUP($C101,'[1]Data sheet'!$B$2:$EZ$153,D$6,FALSE)),"",VLOOKUP($C101,'[1]Data sheet'!$B$2:$EZ$153,D$6,FALSE)),"")</f>
        <v>2194</v>
      </c>
      <c r="E101" s="33">
        <f t="shared" si="35"/>
        <v>1013</v>
      </c>
      <c r="F101" s="24">
        <f t="shared" si="36"/>
        <v>0.4617137648131267</v>
      </c>
      <c r="G101" s="72">
        <f t="shared" si="37"/>
        <v>0.4409384041315445</v>
      </c>
      <c r="H101" s="54" t="str">
        <f t="shared" si="38"/>
        <v>-</v>
      </c>
      <c r="I101" s="79">
        <f t="shared" si="39"/>
        <v>0.48262296135013821</v>
      </c>
      <c r="J101" s="33" t="str">
        <f>IFERROR(IF(ISBLANK(VLOOKUP($C101,'[1]Data sheet'!$B$2:$EZ$153,J$6,FALSE)),"",VLOOKUP($C101,'[1]Data sheet'!$B$2:$EZ$153,J$6,FALSE)),"")</f>
        <v>DK</v>
      </c>
      <c r="K101" s="2" t="str">
        <f t="shared" si="40"/>
        <v/>
      </c>
      <c r="L101" s="33">
        <f>IFERROR(IF(ISBLANK(VLOOKUP($C101,'[1]Data sheet'!$B$2:$EZ$153,L$6,FALSE)),"",VLOOKUP($C101,'[1]Data sheet'!$B$2:$EZ$153,L$6,FALSE)),"")</f>
        <v>1013</v>
      </c>
      <c r="M101" s="2">
        <f t="shared" si="31"/>
        <v>0.4617137648131267</v>
      </c>
      <c r="N101" s="34">
        <f>IFERROR(IF(ISBLANK(VLOOKUP($C101,'[1]Data sheet'!$B$2:$EZ$153,N$6,FALSE)),"",VLOOKUP($C101,'[1]Data sheet'!$B$2:$EZ$153,N$6,FALSE)),"")</f>
        <v>1181</v>
      </c>
      <c r="O101" s="2">
        <f t="shared" si="32"/>
        <v>0.53828623518687324</v>
      </c>
      <c r="P101" s="23">
        <f t="shared" si="41"/>
        <v>2194</v>
      </c>
      <c r="Q101" s="2">
        <f t="shared" si="33"/>
        <v>1</v>
      </c>
      <c r="R101" s="117">
        <f>VLOOKUP(A101,'[1]2014 population'!$B$4:$D$164,3,FALSE)</f>
        <v>2273.25</v>
      </c>
      <c r="S101" s="118">
        <f t="shared" si="42"/>
        <v>-3.4861981744198835E-2</v>
      </c>
      <c r="T101" s="115" t="b">
        <f t="shared" si="43"/>
        <v>1</v>
      </c>
      <c r="U101" s="115" t="b">
        <f t="shared" si="44"/>
        <v>1</v>
      </c>
      <c r="V101" s="115" t="b">
        <f t="shared" si="45"/>
        <v>1</v>
      </c>
      <c r="W101" s="115" t="b">
        <f t="shared" si="34"/>
        <v>1</v>
      </c>
      <c r="X101" s="115" t="b">
        <f>IF(IFERROR(VLOOKUP(A101,[1]Summary!$A$2:$A$152,1,FALSE),FALSE)&lt;&gt;FALSE,TRUE,FALSE)</f>
        <v>1</v>
      </c>
      <c r="Y101" s="115"/>
      <c r="Z101" s="115"/>
      <c r="AA101" s="115"/>
      <c r="AB101" s="115"/>
      <c r="AC101" s="115"/>
      <c r="AD101" s="115"/>
    </row>
    <row r="102" spans="1:30" s="60" customFormat="1" ht="14.25" customHeight="1" x14ac:dyDescent="0.25">
      <c r="A102" s="91" t="s">
        <v>48</v>
      </c>
      <c r="B102" s="90" t="s">
        <v>94</v>
      </c>
      <c r="C102" s="90" t="s">
        <v>295</v>
      </c>
      <c r="D102" s="22">
        <f>IFERROR(IF(ISBLANK(VLOOKUP($C102,'[1]Data sheet'!$B$2:$EZ$153,D$6,FALSE)),"",VLOOKUP($C102,'[1]Data sheet'!$B$2:$EZ$153,D$6,FALSE)),"")</f>
        <v>778</v>
      </c>
      <c r="E102" s="33">
        <f t="shared" si="35"/>
        <v>342</v>
      </c>
      <c r="F102" s="24">
        <f t="shared" si="36"/>
        <v>0.43958868894601544</v>
      </c>
      <c r="G102" s="72">
        <f t="shared" si="37"/>
        <v>0.40509336217424846</v>
      </c>
      <c r="H102" s="54" t="str">
        <f t="shared" si="38"/>
        <v>-</v>
      </c>
      <c r="I102" s="79">
        <f t="shared" si="39"/>
        <v>0.47467765925279798</v>
      </c>
      <c r="J102" s="33">
        <f>IFERROR(IF(ISBLANK(VLOOKUP($C102,'[1]Data sheet'!$B$2:$EZ$153,J$6,FALSE)),"",VLOOKUP($C102,'[1]Data sheet'!$B$2:$EZ$153,J$6,FALSE)),"")</f>
        <v>228</v>
      </c>
      <c r="K102" s="2">
        <f t="shared" si="40"/>
        <v>0.29305912596401029</v>
      </c>
      <c r="L102" s="33">
        <f>IFERROR(IF(ISBLANK(VLOOKUP($C102,'[1]Data sheet'!$B$2:$EZ$153,L$6,FALSE)),"",VLOOKUP($C102,'[1]Data sheet'!$B$2:$EZ$153,L$6,FALSE)),"")</f>
        <v>114</v>
      </c>
      <c r="M102" s="2">
        <f t="shared" si="31"/>
        <v>0.14652956298200515</v>
      </c>
      <c r="N102" s="34">
        <f>IFERROR(IF(ISBLANK(VLOOKUP($C102,'[1]Data sheet'!$B$2:$EZ$153,N$6,FALSE)),"",VLOOKUP($C102,'[1]Data sheet'!$B$2:$EZ$153,N$6,FALSE)),"")</f>
        <v>418</v>
      </c>
      <c r="O102" s="2">
        <f t="shared" si="32"/>
        <v>0.53727506426735216</v>
      </c>
      <c r="P102" s="23">
        <f t="shared" si="41"/>
        <v>760</v>
      </c>
      <c r="Q102" s="2">
        <f t="shared" si="33"/>
        <v>0.9768637532133676</v>
      </c>
      <c r="R102" s="117">
        <f>VLOOKUP(A102,'[1]2014 population'!$B$4:$D$164,3,FALSE)</f>
        <v>786.25</v>
      </c>
      <c r="S102" s="118">
        <f t="shared" si="42"/>
        <v>-1.0492845786963434E-2</v>
      </c>
      <c r="T102" s="115" t="b">
        <f t="shared" si="43"/>
        <v>1</v>
      </c>
      <c r="U102" s="115" t="b">
        <f t="shared" si="44"/>
        <v>1</v>
      </c>
      <c r="V102" s="115" t="b">
        <f t="shared" si="45"/>
        <v>1</v>
      </c>
      <c r="W102" s="115" t="b">
        <f t="shared" si="34"/>
        <v>1</v>
      </c>
      <c r="X102" s="115" t="b">
        <f>IF(IFERROR(VLOOKUP(A102,[1]Summary!$A$2:$A$152,1,FALSE),FALSE)&lt;&gt;FALSE,TRUE,FALSE)</f>
        <v>1</v>
      </c>
      <c r="Y102" s="115"/>
      <c r="Z102" s="115"/>
      <c r="AA102" s="115"/>
      <c r="AB102" s="115"/>
      <c r="AC102" s="115"/>
      <c r="AD102" s="115"/>
    </row>
    <row r="103" spans="1:30" s="60" customFormat="1" ht="14.25" customHeight="1" x14ac:dyDescent="0.25">
      <c r="A103" s="91" t="s">
        <v>31</v>
      </c>
      <c r="B103" s="90" t="s">
        <v>94</v>
      </c>
      <c r="C103" s="90" t="s">
        <v>296</v>
      </c>
      <c r="D103" s="22">
        <f>IFERROR(IF(ISBLANK(VLOOKUP($C103,'[1]Data sheet'!$B$2:$EZ$153,D$6,FALSE)),"",VLOOKUP($C103,'[1]Data sheet'!$B$2:$EZ$153,D$6,FALSE)),"")</f>
        <v>512</v>
      </c>
      <c r="E103" s="33">
        <f t="shared" si="35"/>
        <v>232</v>
      </c>
      <c r="F103" s="24">
        <f t="shared" si="36"/>
        <v>0.453125</v>
      </c>
      <c r="G103" s="72">
        <f t="shared" si="37"/>
        <v>0.41051476133024667</v>
      </c>
      <c r="H103" s="54" t="str">
        <f t="shared" si="38"/>
        <v>-</v>
      </c>
      <c r="I103" s="79">
        <f t="shared" si="39"/>
        <v>0.49643339264377356</v>
      </c>
      <c r="J103" s="33">
        <f>IFERROR(IF(ISBLANK(VLOOKUP($C103,'[1]Data sheet'!$B$2:$EZ$153,J$6,FALSE)),"",VLOOKUP($C103,'[1]Data sheet'!$B$2:$EZ$153,J$6,FALSE)),"")</f>
        <v>172</v>
      </c>
      <c r="K103" s="2">
        <f t="shared" si="40"/>
        <v>0.3359375</v>
      </c>
      <c r="L103" s="33">
        <f>IFERROR(IF(ISBLANK(VLOOKUP($C103,'[1]Data sheet'!$B$2:$EZ$153,L$6,FALSE)),"",VLOOKUP($C103,'[1]Data sheet'!$B$2:$EZ$153,L$6,FALSE)),"")</f>
        <v>60</v>
      </c>
      <c r="M103" s="2">
        <f t="shared" si="31"/>
        <v>0.1171875</v>
      </c>
      <c r="N103" s="34">
        <f>IFERROR(IF(ISBLANK(VLOOKUP($C103,'[1]Data sheet'!$B$2:$EZ$153,N$6,FALSE)),"",VLOOKUP($C103,'[1]Data sheet'!$B$2:$EZ$153,N$6,FALSE)),"")</f>
        <v>279</v>
      </c>
      <c r="O103" s="2">
        <f t="shared" si="32"/>
        <v>0.544921875</v>
      </c>
      <c r="P103" s="23">
        <f t="shared" si="41"/>
        <v>511</v>
      </c>
      <c r="Q103" s="2">
        <f t="shared" si="33"/>
        <v>0.998046875</v>
      </c>
      <c r="R103" s="117">
        <f>VLOOKUP(A103,'[1]2014 population'!$B$4:$D$164,3,FALSE)</f>
        <v>571.25</v>
      </c>
      <c r="S103" s="118">
        <f t="shared" si="42"/>
        <v>-0.1037199124726477</v>
      </c>
      <c r="T103" s="115" t="b">
        <f t="shared" si="43"/>
        <v>1</v>
      </c>
      <c r="U103" s="115" t="b">
        <f t="shared" si="44"/>
        <v>1</v>
      </c>
      <c r="V103" s="115" t="b">
        <f t="shared" si="45"/>
        <v>1</v>
      </c>
      <c r="W103" s="115" t="b">
        <f t="shared" si="34"/>
        <v>1</v>
      </c>
      <c r="X103" s="115" t="b">
        <f>IF(IFERROR(VLOOKUP(A103,[1]Summary!$A$2:$A$152,1,FALSE),FALSE)&lt;&gt;FALSE,TRUE,FALSE)</f>
        <v>1</v>
      </c>
      <c r="Y103" s="115"/>
      <c r="Z103" s="115"/>
      <c r="AA103" s="115"/>
      <c r="AB103" s="115"/>
      <c r="AC103" s="115"/>
      <c r="AD103" s="115"/>
    </row>
    <row r="104" spans="1:30" s="60" customFormat="1" ht="14.25" customHeight="1" x14ac:dyDescent="0.25">
      <c r="A104" s="91" t="s">
        <v>96</v>
      </c>
      <c r="B104" s="90" t="s">
        <v>94</v>
      </c>
      <c r="C104" s="90" t="s">
        <v>297</v>
      </c>
      <c r="D104" s="22">
        <f>IFERROR(IF(ISBLANK(VLOOKUP($C104,'[1]Data sheet'!$B$2:$EZ$153,D$6,FALSE)),"",VLOOKUP($C104,'[1]Data sheet'!$B$2:$EZ$153,D$6,FALSE)),"")</f>
        <v>1828</v>
      </c>
      <c r="E104" s="33">
        <f t="shared" si="35"/>
        <v>865</v>
      </c>
      <c r="F104" s="24">
        <f t="shared" si="36"/>
        <v>0.47319474835886216</v>
      </c>
      <c r="G104" s="72">
        <f t="shared" si="37"/>
        <v>0.45038705206038676</v>
      </c>
      <c r="H104" s="54" t="str">
        <f t="shared" si="38"/>
        <v>-</v>
      </c>
      <c r="I104" s="79">
        <f t="shared" si="39"/>
        <v>0.49611486843709418</v>
      </c>
      <c r="J104" s="33">
        <f>IFERROR(IF(ISBLANK(VLOOKUP($C104,'[1]Data sheet'!$B$2:$EZ$153,J$6,FALSE)),"",VLOOKUP($C104,'[1]Data sheet'!$B$2:$EZ$153,J$6,FALSE)),"")</f>
        <v>653</v>
      </c>
      <c r="K104" s="2">
        <f t="shared" si="40"/>
        <v>0.35722100656455141</v>
      </c>
      <c r="L104" s="33">
        <f>IFERROR(IF(ISBLANK(VLOOKUP($C104,'[1]Data sheet'!$B$2:$EZ$153,L$6,FALSE)),"",VLOOKUP($C104,'[1]Data sheet'!$B$2:$EZ$153,L$6,FALSE)),"")</f>
        <v>212</v>
      </c>
      <c r="M104" s="2">
        <f t="shared" si="31"/>
        <v>0.11597374179431072</v>
      </c>
      <c r="N104" s="34">
        <f>IFERROR(IF(ISBLANK(VLOOKUP($C104,'[1]Data sheet'!$B$2:$EZ$153,N$6,FALSE)),"",VLOOKUP($C104,'[1]Data sheet'!$B$2:$EZ$153,N$6,FALSE)),"")</f>
        <v>963</v>
      </c>
      <c r="O104" s="2">
        <f t="shared" si="32"/>
        <v>0.52680525164113789</v>
      </c>
      <c r="P104" s="23">
        <f t="shared" si="41"/>
        <v>1828</v>
      </c>
      <c r="Q104" s="2">
        <f t="shared" si="33"/>
        <v>1</v>
      </c>
      <c r="R104" s="117">
        <f>VLOOKUP(A104,'[1]2014 population'!$B$4:$D$164,3,FALSE)</f>
        <v>1992</v>
      </c>
      <c r="S104" s="118">
        <f t="shared" si="42"/>
        <v>-8.2329317269076302E-2</v>
      </c>
      <c r="T104" s="115" t="b">
        <f t="shared" si="43"/>
        <v>1</v>
      </c>
      <c r="U104" s="115" t="b">
        <f t="shared" si="44"/>
        <v>1</v>
      </c>
      <c r="V104" s="115" t="b">
        <f t="shared" si="45"/>
        <v>1</v>
      </c>
      <c r="W104" s="115" t="b">
        <f t="shared" si="34"/>
        <v>1</v>
      </c>
      <c r="X104" s="115" t="b">
        <f>IF(IFERROR(VLOOKUP(A104,[1]Summary!$A$2:$A$152,1,FALSE),FALSE)&lt;&gt;FALSE,TRUE,FALSE)</f>
        <v>1</v>
      </c>
      <c r="Y104" s="115"/>
      <c r="Z104" s="115"/>
      <c r="AA104" s="115"/>
      <c r="AB104" s="115"/>
      <c r="AC104" s="115"/>
      <c r="AD104" s="115"/>
    </row>
    <row r="105" spans="1:30" s="60" customFormat="1" ht="14.25" customHeight="1" x14ac:dyDescent="0.25">
      <c r="A105" s="91" t="s">
        <v>0</v>
      </c>
      <c r="B105" s="90" t="s">
        <v>94</v>
      </c>
      <c r="C105" s="90" t="s">
        <v>298</v>
      </c>
      <c r="D105" s="22">
        <f>IFERROR(IF(ISBLANK(VLOOKUP($C105,'[1]Data sheet'!$B$2:$EZ$153,D$6,FALSE)),"",VLOOKUP($C105,'[1]Data sheet'!$B$2:$EZ$153,D$6,FALSE)),"")</f>
        <v>565</v>
      </c>
      <c r="E105" s="33">
        <f t="shared" si="35"/>
        <v>266</v>
      </c>
      <c r="F105" s="24">
        <f t="shared" si="36"/>
        <v>0.47079646017699117</v>
      </c>
      <c r="G105" s="72">
        <f t="shared" si="37"/>
        <v>0.42997463894317889</v>
      </c>
      <c r="H105" s="54" t="str">
        <f t="shared" si="38"/>
        <v>-</v>
      </c>
      <c r="I105" s="79">
        <f t="shared" si="39"/>
        <v>0.51201271185854602</v>
      </c>
      <c r="J105" s="33">
        <f>IFERROR(IF(ISBLANK(VLOOKUP($C105,'[1]Data sheet'!$B$2:$EZ$153,J$6,FALSE)),"",VLOOKUP($C105,'[1]Data sheet'!$B$2:$EZ$153,J$6,FALSE)),"")</f>
        <v>179</v>
      </c>
      <c r="K105" s="2">
        <f t="shared" si="40"/>
        <v>0.31681415929203538</v>
      </c>
      <c r="L105" s="33">
        <f>IFERROR(IF(ISBLANK(VLOOKUP($C105,'[1]Data sheet'!$B$2:$EZ$153,L$6,FALSE)),"",VLOOKUP($C105,'[1]Data sheet'!$B$2:$EZ$153,L$6,FALSE)),"")</f>
        <v>87</v>
      </c>
      <c r="M105" s="2">
        <f t="shared" si="31"/>
        <v>0.15398230088495576</v>
      </c>
      <c r="N105" s="34">
        <f>IFERROR(IF(ISBLANK(VLOOKUP($C105,'[1]Data sheet'!$B$2:$EZ$153,N$6,FALSE)),"",VLOOKUP($C105,'[1]Data sheet'!$B$2:$EZ$153,N$6,FALSE)),"")</f>
        <v>299</v>
      </c>
      <c r="O105" s="2">
        <f t="shared" si="32"/>
        <v>0.52920353982300883</v>
      </c>
      <c r="P105" s="23">
        <f t="shared" si="41"/>
        <v>565</v>
      </c>
      <c r="Q105" s="2">
        <f t="shared" si="33"/>
        <v>1</v>
      </c>
      <c r="R105" s="117">
        <f>VLOOKUP(A105,'[1]2014 population'!$B$4:$D$164,3,FALSE)</f>
        <v>606.75</v>
      </c>
      <c r="S105" s="118">
        <f t="shared" si="42"/>
        <v>-6.880922950144211E-2</v>
      </c>
      <c r="T105" s="115" t="b">
        <f t="shared" si="43"/>
        <v>1</v>
      </c>
      <c r="U105" s="115" t="b">
        <f t="shared" si="44"/>
        <v>1</v>
      </c>
      <c r="V105" s="115" t="b">
        <f t="shared" si="45"/>
        <v>1</v>
      </c>
      <c r="W105" s="115" t="b">
        <f t="shared" si="34"/>
        <v>1</v>
      </c>
      <c r="X105" s="115" t="b">
        <f>IF(IFERROR(VLOOKUP(A105,[1]Summary!$A$2:$A$152,1,FALSE),FALSE)&lt;&gt;FALSE,TRUE,FALSE)</f>
        <v>1</v>
      </c>
      <c r="Y105" s="115"/>
      <c r="Z105" s="115"/>
      <c r="AA105" s="115"/>
      <c r="AB105" s="115"/>
      <c r="AC105" s="115"/>
      <c r="AD105" s="115"/>
    </row>
    <row r="106" spans="1:30" s="60" customFormat="1" ht="14.25" customHeight="1" x14ac:dyDescent="0.25">
      <c r="A106" s="91" t="s">
        <v>68</v>
      </c>
      <c r="B106" s="90" t="s">
        <v>69</v>
      </c>
      <c r="C106" s="90" t="s">
        <v>299</v>
      </c>
      <c r="D106" s="22">
        <f>IFERROR(IF(ISBLANK(VLOOKUP($C106,'[1]Data sheet'!$B$2:$EZ$153,D$6,FALSE)),"",VLOOKUP($C106,'[1]Data sheet'!$B$2:$EZ$153,D$6,FALSE)),"")</f>
        <v>947</v>
      </c>
      <c r="E106" s="33">
        <f t="shared" si="35"/>
        <v>565</v>
      </c>
      <c r="F106" s="24">
        <f t="shared" si="36"/>
        <v>0.59662090813093982</v>
      </c>
      <c r="G106" s="72">
        <f t="shared" si="37"/>
        <v>0.5650463978943191</v>
      </c>
      <c r="H106" s="54" t="str">
        <f t="shared" si="38"/>
        <v>-</v>
      </c>
      <c r="I106" s="79">
        <f t="shared" si="39"/>
        <v>0.6274147093726804</v>
      </c>
      <c r="J106" s="33">
        <f>IFERROR(IF(ISBLANK(VLOOKUP($C106,'[1]Data sheet'!$B$2:$EZ$153,J$6,FALSE)),"",VLOOKUP($C106,'[1]Data sheet'!$B$2:$EZ$153,J$6,FALSE)),"")</f>
        <v>277</v>
      </c>
      <c r="K106" s="2">
        <f t="shared" si="40"/>
        <v>0.29250263991552272</v>
      </c>
      <c r="L106" s="33">
        <f>IFERROR(IF(ISBLANK(VLOOKUP($C106,'[1]Data sheet'!$B$2:$EZ$153,L$6,FALSE)),"",VLOOKUP($C106,'[1]Data sheet'!$B$2:$EZ$153,L$6,FALSE)),"")</f>
        <v>288</v>
      </c>
      <c r="M106" s="35">
        <f t="shared" si="31"/>
        <v>0.3041182682154171</v>
      </c>
      <c r="N106" s="34">
        <f>IFERROR(IF(ISBLANK(VLOOKUP($C106,'[1]Data sheet'!$B$2:$EZ$153,N$6,FALSE)),"",VLOOKUP($C106,'[1]Data sheet'!$B$2:$EZ$153,N$6,FALSE)),"")</f>
        <v>361</v>
      </c>
      <c r="O106" s="35">
        <f t="shared" si="32"/>
        <v>0.3812038014783527</v>
      </c>
      <c r="P106" s="23">
        <f t="shared" si="41"/>
        <v>926</v>
      </c>
      <c r="Q106" s="2">
        <f t="shared" si="33"/>
        <v>0.97782470960929246</v>
      </c>
      <c r="R106" s="117">
        <f>VLOOKUP(A106,'[1]2014 population'!$B$4:$D$164,3,FALSE)</f>
        <v>921.75</v>
      </c>
      <c r="S106" s="118">
        <f t="shared" si="42"/>
        <v>2.7393544887442365E-2</v>
      </c>
      <c r="T106" s="115" t="b">
        <f t="shared" si="43"/>
        <v>1</v>
      </c>
      <c r="U106" s="115" t="b">
        <f t="shared" si="44"/>
        <v>1</v>
      </c>
      <c r="V106" s="115" t="b">
        <f t="shared" si="45"/>
        <v>1</v>
      </c>
      <c r="W106" s="115" t="b">
        <f t="shared" si="34"/>
        <v>1</v>
      </c>
      <c r="X106" s="115" t="b">
        <f>IF(IFERROR(VLOOKUP(A106,[1]Summary!$A$2:$A$152,1,FALSE),FALSE)&lt;&gt;FALSE,TRUE,FALSE)</f>
        <v>1</v>
      </c>
      <c r="Y106" s="115"/>
      <c r="Z106" s="115"/>
      <c r="AA106" s="115"/>
      <c r="AB106" s="115"/>
      <c r="AC106" s="115"/>
      <c r="AD106" s="115"/>
    </row>
    <row r="107" spans="1:30" s="60" customFormat="1" ht="14.25" customHeight="1" x14ac:dyDescent="0.25">
      <c r="A107" s="91" t="s">
        <v>70</v>
      </c>
      <c r="B107" s="90" t="s">
        <v>69</v>
      </c>
      <c r="C107" s="90" t="s">
        <v>300</v>
      </c>
      <c r="D107" s="22">
        <f>IFERROR(IF(ISBLANK(VLOOKUP($C107,'[1]Data sheet'!$B$2:$EZ$153,D$6,FALSE)),"",VLOOKUP($C107,'[1]Data sheet'!$B$2:$EZ$153,D$6,FALSE)),"")</f>
        <v>1259</v>
      </c>
      <c r="E107" s="33">
        <f t="shared" si="35"/>
        <v>60</v>
      </c>
      <c r="F107" s="24" t="str">
        <f t="shared" si="36"/>
        <v/>
      </c>
      <c r="G107" s="72" t="str">
        <f t="shared" si="37"/>
        <v/>
      </c>
      <c r="H107" s="54" t="str">
        <f t="shared" si="38"/>
        <v/>
      </c>
      <c r="I107" s="79" t="str">
        <f t="shared" si="39"/>
        <v/>
      </c>
      <c r="J107" s="33">
        <f>IFERROR(IF(ISBLANK(VLOOKUP($C107,'[1]Data sheet'!$B$2:$EZ$153,J$6,FALSE)),"",VLOOKUP($C107,'[1]Data sheet'!$B$2:$EZ$153,J$6,FALSE)),"")</f>
        <v>31</v>
      </c>
      <c r="K107" s="2" t="str">
        <f t="shared" si="40"/>
        <v/>
      </c>
      <c r="L107" s="33">
        <f>IFERROR(IF(ISBLANK(VLOOKUP($C107,'[1]Data sheet'!$B$2:$EZ$153,L$6,FALSE)),"",VLOOKUP($C107,'[1]Data sheet'!$B$2:$EZ$153,L$6,FALSE)),"")</f>
        <v>29</v>
      </c>
      <c r="M107" s="2" t="str">
        <f t="shared" si="31"/>
        <v/>
      </c>
      <c r="N107" s="34">
        <f>IFERROR(IF(ISBLANK(VLOOKUP($C107,'[1]Data sheet'!$B$2:$EZ$153,N$6,FALSE)),"",VLOOKUP($C107,'[1]Data sheet'!$B$2:$EZ$153,N$6,FALSE)),"")</f>
        <v>14</v>
      </c>
      <c r="O107" s="2" t="str">
        <f t="shared" si="32"/>
        <v/>
      </c>
      <c r="P107" s="23">
        <f t="shared" si="41"/>
        <v>74</v>
      </c>
      <c r="Q107" s="2">
        <f t="shared" si="33"/>
        <v>5.8776806989674343E-2</v>
      </c>
      <c r="R107" s="117">
        <f>VLOOKUP(A107,'[1]2014 population'!$B$4:$D$164,3,FALSE)</f>
        <v>1330.25</v>
      </c>
      <c r="S107" s="118">
        <f t="shared" si="42"/>
        <v>-5.356136064649502E-2</v>
      </c>
      <c r="T107" s="115" t="b">
        <f t="shared" si="43"/>
        <v>1</v>
      </c>
      <c r="U107" s="115" t="b">
        <f t="shared" si="44"/>
        <v>1</v>
      </c>
      <c r="V107" s="115" t="b">
        <f t="shared" si="45"/>
        <v>0</v>
      </c>
      <c r="W107" s="115" t="b">
        <f t="shared" si="34"/>
        <v>0</v>
      </c>
      <c r="X107" s="115" t="b">
        <f>IF(IFERROR(VLOOKUP(A107,[1]Summary!$A$2:$A$152,1,FALSE),FALSE)&lt;&gt;FALSE,TRUE,FALSE)</f>
        <v>1</v>
      </c>
      <c r="Y107" s="115"/>
      <c r="Z107" s="115"/>
      <c r="AA107" s="115"/>
      <c r="AB107" s="115"/>
      <c r="AC107" s="115"/>
      <c r="AD107" s="115"/>
    </row>
    <row r="108" spans="1:30" s="60" customFormat="1" ht="14.25" customHeight="1" x14ac:dyDescent="0.25">
      <c r="A108" s="91" t="s">
        <v>63</v>
      </c>
      <c r="B108" s="90" t="s">
        <v>69</v>
      </c>
      <c r="C108" s="90" t="s">
        <v>301</v>
      </c>
      <c r="D108" s="22">
        <f>IFERROR(IF(ISBLANK(VLOOKUP($C108,'[1]Data sheet'!$B$2:$EZ$153,D$6,FALSE)),"",VLOOKUP($C108,'[1]Data sheet'!$B$2:$EZ$153,D$6,FALSE)),"")</f>
        <v>748</v>
      </c>
      <c r="E108" s="33">
        <f t="shared" si="35"/>
        <v>194</v>
      </c>
      <c r="F108" s="24" t="str">
        <f t="shared" si="36"/>
        <v/>
      </c>
      <c r="G108" s="72" t="str">
        <f t="shared" si="37"/>
        <v/>
      </c>
      <c r="H108" s="54" t="str">
        <f t="shared" si="38"/>
        <v/>
      </c>
      <c r="I108" s="79" t="str">
        <f t="shared" si="39"/>
        <v/>
      </c>
      <c r="J108" s="33">
        <f>IFERROR(IF(ISBLANK(VLOOKUP($C108,'[1]Data sheet'!$B$2:$EZ$153,J$6,FALSE)),"",VLOOKUP($C108,'[1]Data sheet'!$B$2:$EZ$153,J$6,FALSE)),"")</f>
        <v>127</v>
      </c>
      <c r="K108" s="2" t="str">
        <f t="shared" si="40"/>
        <v/>
      </c>
      <c r="L108" s="33">
        <f>IFERROR(IF(ISBLANK(VLOOKUP($C108,'[1]Data sheet'!$B$2:$EZ$153,L$6,FALSE)),"",VLOOKUP($C108,'[1]Data sheet'!$B$2:$EZ$153,L$6,FALSE)),"")</f>
        <v>67</v>
      </c>
      <c r="M108" s="2" t="str">
        <f t="shared" si="31"/>
        <v/>
      </c>
      <c r="N108" s="34" t="str">
        <f>IFERROR(IF(ISBLANK(VLOOKUP($C108,'[1]Data sheet'!$B$2:$EZ$153,N$6,FALSE)),"",VLOOKUP($C108,'[1]Data sheet'!$B$2:$EZ$153,N$6,FALSE)),"")</f>
        <v>DK</v>
      </c>
      <c r="O108" s="2" t="str">
        <f t="shared" si="32"/>
        <v/>
      </c>
      <c r="P108" s="23">
        <f t="shared" si="41"/>
        <v>194</v>
      </c>
      <c r="Q108" s="2">
        <f t="shared" si="33"/>
        <v>0.25935828877005346</v>
      </c>
      <c r="R108" s="117">
        <f>VLOOKUP(A108,'[1]2014 population'!$B$4:$D$164,3,FALSE)</f>
        <v>767.75</v>
      </c>
      <c r="S108" s="118">
        <f t="shared" si="42"/>
        <v>-2.5724519700423314E-2</v>
      </c>
      <c r="T108" s="115" t="b">
        <f t="shared" si="43"/>
        <v>1</v>
      </c>
      <c r="U108" s="115" t="b">
        <f t="shared" si="44"/>
        <v>1</v>
      </c>
      <c r="V108" s="115" t="b">
        <f t="shared" si="45"/>
        <v>0</v>
      </c>
      <c r="W108" s="115" t="b">
        <f t="shared" si="34"/>
        <v>0</v>
      </c>
      <c r="X108" s="115" t="b">
        <f>IF(IFERROR(VLOOKUP(A108,[1]Summary!$A$2:$A$152,1,FALSE),FALSE)&lt;&gt;FALSE,TRUE,FALSE)</f>
        <v>1</v>
      </c>
      <c r="Y108" s="115"/>
      <c r="Z108" s="115"/>
      <c r="AA108" s="115"/>
      <c r="AB108" s="115"/>
      <c r="AC108" s="115"/>
      <c r="AD108" s="115"/>
    </row>
    <row r="109" spans="1:30" s="60" customFormat="1" ht="14.25" customHeight="1" x14ac:dyDescent="0.25">
      <c r="A109" s="91" t="s">
        <v>8</v>
      </c>
      <c r="B109" s="90" t="s">
        <v>69</v>
      </c>
      <c r="C109" s="90" t="s">
        <v>302</v>
      </c>
      <c r="D109" s="22">
        <f>IFERROR(IF(ISBLANK(VLOOKUP($C109,'[1]Data sheet'!$B$2:$EZ$153,D$6,FALSE)),"",VLOOKUP($C109,'[1]Data sheet'!$B$2:$EZ$153,D$6,FALSE)),"")</f>
        <v>1127</v>
      </c>
      <c r="E109" s="33">
        <f t="shared" si="35"/>
        <v>80</v>
      </c>
      <c r="F109" s="24" t="str">
        <f t="shared" si="36"/>
        <v/>
      </c>
      <c r="G109" s="72" t="str">
        <f t="shared" si="37"/>
        <v/>
      </c>
      <c r="H109" s="54" t="str">
        <f t="shared" si="38"/>
        <v/>
      </c>
      <c r="I109" s="79" t="str">
        <f t="shared" si="39"/>
        <v/>
      </c>
      <c r="J109" s="33">
        <f>IFERROR(IF(ISBLANK(VLOOKUP($C109,'[1]Data sheet'!$B$2:$EZ$153,J$6,FALSE)),"",VLOOKUP($C109,'[1]Data sheet'!$B$2:$EZ$153,J$6,FALSE)),"")</f>
        <v>46</v>
      </c>
      <c r="K109" s="2" t="str">
        <f t="shared" si="40"/>
        <v/>
      </c>
      <c r="L109" s="33">
        <f>IFERROR(IF(ISBLANK(VLOOKUP($C109,'[1]Data sheet'!$B$2:$EZ$153,L$6,FALSE)),"",VLOOKUP($C109,'[1]Data sheet'!$B$2:$EZ$153,L$6,FALSE)),"")</f>
        <v>34</v>
      </c>
      <c r="M109" s="2" t="str">
        <f t="shared" si="31"/>
        <v/>
      </c>
      <c r="N109" s="34">
        <f>IFERROR(IF(ISBLANK(VLOOKUP($C109,'[1]Data sheet'!$B$2:$EZ$153,N$6,FALSE)),"",VLOOKUP($C109,'[1]Data sheet'!$B$2:$EZ$153,N$6,FALSE)),"")</f>
        <v>18</v>
      </c>
      <c r="O109" s="2" t="str">
        <f t="shared" si="32"/>
        <v/>
      </c>
      <c r="P109" s="23">
        <f t="shared" si="41"/>
        <v>98</v>
      </c>
      <c r="Q109" s="2">
        <f t="shared" si="33"/>
        <v>8.6956521739130432E-2</v>
      </c>
      <c r="R109" s="117">
        <f>VLOOKUP(A109,'[1]2014 population'!$B$4:$D$164,3,FALSE)</f>
        <v>1277.25</v>
      </c>
      <c r="S109" s="118">
        <f t="shared" si="42"/>
        <v>-0.11763554511646114</v>
      </c>
      <c r="T109" s="115" t="b">
        <f t="shared" si="43"/>
        <v>1</v>
      </c>
      <c r="U109" s="115" t="b">
        <f t="shared" si="44"/>
        <v>1</v>
      </c>
      <c r="V109" s="115" t="b">
        <f t="shared" si="45"/>
        <v>0</v>
      </c>
      <c r="W109" s="115" t="b">
        <f t="shared" si="34"/>
        <v>0</v>
      </c>
      <c r="X109" s="115" t="b">
        <f>IF(IFERROR(VLOOKUP(A109,[1]Summary!$A$2:$A$152,1,FALSE),FALSE)&lt;&gt;FALSE,TRUE,FALSE)</f>
        <v>1</v>
      </c>
      <c r="Y109" s="115"/>
      <c r="Z109" s="115"/>
      <c r="AA109" s="115"/>
      <c r="AB109" s="115"/>
      <c r="AC109" s="115"/>
      <c r="AD109" s="115"/>
    </row>
    <row r="110" spans="1:30" s="60" customFormat="1" ht="14.25" customHeight="1" x14ac:dyDescent="0.25">
      <c r="A110" s="91" t="s">
        <v>52</v>
      </c>
      <c r="B110" s="90" t="s">
        <v>69</v>
      </c>
      <c r="C110" s="90" t="s">
        <v>303</v>
      </c>
      <c r="D110" s="22">
        <f>IFERROR(IF(ISBLANK(VLOOKUP($C110,'[1]Data sheet'!$B$2:$EZ$153,D$6,FALSE)),"",VLOOKUP($C110,'[1]Data sheet'!$B$2:$EZ$153,D$6,FALSE)),"")</f>
        <v>994</v>
      </c>
      <c r="E110" s="33">
        <f t="shared" si="35"/>
        <v>422</v>
      </c>
      <c r="F110" s="24" t="str">
        <f t="shared" si="36"/>
        <v/>
      </c>
      <c r="G110" s="72" t="str">
        <f t="shared" si="37"/>
        <v/>
      </c>
      <c r="H110" s="54" t="str">
        <f t="shared" si="38"/>
        <v/>
      </c>
      <c r="I110" s="79" t="str">
        <f t="shared" si="39"/>
        <v/>
      </c>
      <c r="J110" s="33">
        <f>IFERROR(IF(ISBLANK(VLOOKUP($C110,'[1]Data sheet'!$B$2:$EZ$153,J$6,FALSE)),"",VLOOKUP($C110,'[1]Data sheet'!$B$2:$EZ$153,J$6,FALSE)),"")</f>
        <v>295</v>
      </c>
      <c r="K110" s="2" t="str">
        <f t="shared" si="40"/>
        <v/>
      </c>
      <c r="L110" s="33">
        <f>IFERROR(IF(ISBLANK(VLOOKUP($C110,'[1]Data sheet'!$B$2:$EZ$153,L$6,FALSE)),"",VLOOKUP($C110,'[1]Data sheet'!$B$2:$EZ$153,L$6,FALSE)),"")</f>
        <v>127</v>
      </c>
      <c r="M110" s="2" t="str">
        <f t="shared" si="31"/>
        <v/>
      </c>
      <c r="N110" s="34">
        <f>IFERROR(IF(ISBLANK(VLOOKUP($C110,'[1]Data sheet'!$B$2:$EZ$153,N$6,FALSE)),"",VLOOKUP($C110,'[1]Data sheet'!$B$2:$EZ$153,N$6,FALSE)),"")</f>
        <v>275</v>
      </c>
      <c r="O110" s="2" t="str">
        <f t="shared" si="32"/>
        <v/>
      </c>
      <c r="P110" s="23">
        <f t="shared" si="41"/>
        <v>697</v>
      </c>
      <c r="Q110" s="2">
        <f t="shared" si="33"/>
        <v>0.70120724346076457</v>
      </c>
      <c r="R110" s="117">
        <f>VLOOKUP(A110,'[1]2014 population'!$B$4:$D$164,3,FALSE)</f>
        <v>1026.75</v>
      </c>
      <c r="S110" s="118">
        <f t="shared" si="42"/>
        <v>-3.1896761626491354E-2</v>
      </c>
      <c r="T110" s="115" t="b">
        <f t="shared" si="43"/>
        <v>1</v>
      </c>
      <c r="U110" s="115" t="b">
        <f t="shared" si="44"/>
        <v>1</v>
      </c>
      <c r="V110" s="115" t="b">
        <f t="shared" si="45"/>
        <v>0</v>
      </c>
      <c r="W110" s="115" t="b">
        <f t="shared" si="34"/>
        <v>0</v>
      </c>
      <c r="X110" s="115" t="b">
        <f>IF(IFERROR(VLOOKUP(A110,[1]Summary!$A$2:$A$152,1,FALSE),FALSE)&lt;&gt;FALSE,TRUE,FALSE)</f>
        <v>1</v>
      </c>
      <c r="Y110" s="115"/>
      <c r="Z110" s="115"/>
      <c r="AA110" s="115"/>
      <c r="AB110" s="115"/>
      <c r="AC110" s="115"/>
      <c r="AD110" s="115"/>
    </row>
    <row r="111" spans="1:30" s="60" customFormat="1" ht="14.25" customHeight="1" x14ac:dyDescent="0.25">
      <c r="A111" s="91" t="s">
        <v>58</v>
      </c>
      <c r="B111" s="90" t="s">
        <v>69</v>
      </c>
      <c r="C111" s="90" t="s">
        <v>304</v>
      </c>
      <c r="D111" s="22">
        <f>IFERROR(IF(ISBLANK(VLOOKUP($C111,'[1]Data sheet'!$B$2:$EZ$153,D$6,FALSE)),"",VLOOKUP($C111,'[1]Data sheet'!$B$2:$EZ$153,D$6,FALSE)),"")</f>
        <v>667</v>
      </c>
      <c r="E111" s="33">
        <f t="shared" si="35"/>
        <v>94</v>
      </c>
      <c r="F111" s="24" t="str">
        <f t="shared" si="36"/>
        <v/>
      </c>
      <c r="G111" s="72" t="str">
        <f t="shared" si="37"/>
        <v/>
      </c>
      <c r="H111" s="54" t="str">
        <f t="shared" si="38"/>
        <v/>
      </c>
      <c r="I111" s="79" t="str">
        <f t="shared" si="39"/>
        <v/>
      </c>
      <c r="J111" s="33">
        <f>IFERROR(IF(ISBLANK(VLOOKUP($C111,'[1]Data sheet'!$B$2:$EZ$153,J$6,FALSE)),"",VLOOKUP($C111,'[1]Data sheet'!$B$2:$EZ$153,J$6,FALSE)),"")</f>
        <v>53</v>
      </c>
      <c r="K111" s="2" t="str">
        <f t="shared" si="40"/>
        <v/>
      </c>
      <c r="L111" s="33">
        <f>IFERROR(IF(ISBLANK(VLOOKUP($C111,'[1]Data sheet'!$B$2:$EZ$153,L$6,FALSE)),"",VLOOKUP($C111,'[1]Data sheet'!$B$2:$EZ$153,L$6,FALSE)),"")</f>
        <v>41</v>
      </c>
      <c r="M111" s="2" t="str">
        <f t="shared" si="31"/>
        <v/>
      </c>
      <c r="N111" s="34">
        <f>IFERROR(IF(ISBLANK(VLOOKUP($C111,'[1]Data sheet'!$B$2:$EZ$153,N$6,FALSE)),"",VLOOKUP($C111,'[1]Data sheet'!$B$2:$EZ$153,N$6,FALSE)),"")</f>
        <v>23</v>
      </c>
      <c r="O111" s="2" t="str">
        <f t="shared" si="32"/>
        <v/>
      </c>
      <c r="P111" s="23">
        <f t="shared" si="41"/>
        <v>117</v>
      </c>
      <c r="Q111" s="2">
        <f t="shared" si="33"/>
        <v>0.17541229385307347</v>
      </c>
      <c r="R111" s="117">
        <f>VLOOKUP(A111,'[1]2014 population'!$B$4:$D$164,3,FALSE)</f>
        <v>672</v>
      </c>
      <c r="S111" s="118">
        <f t="shared" si="42"/>
        <v>-7.4404761904761901E-3</v>
      </c>
      <c r="T111" s="115" t="b">
        <f t="shared" si="43"/>
        <v>1</v>
      </c>
      <c r="U111" s="115" t="b">
        <f t="shared" si="44"/>
        <v>1</v>
      </c>
      <c r="V111" s="115" t="b">
        <f t="shared" si="45"/>
        <v>0</v>
      </c>
      <c r="W111" s="115" t="b">
        <f t="shared" si="34"/>
        <v>0</v>
      </c>
      <c r="X111" s="115" t="b">
        <f>IF(IFERROR(VLOOKUP(A111,[1]Summary!$A$2:$A$152,1,FALSE),FALSE)&lt;&gt;FALSE,TRUE,FALSE)</f>
        <v>1</v>
      </c>
      <c r="Y111" s="115"/>
      <c r="Z111" s="115"/>
      <c r="AA111" s="115"/>
      <c r="AB111" s="115"/>
      <c r="AC111" s="115"/>
      <c r="AD111" s="115"/>
    </row>
    <row r="112" spans="1:30" s="60" customFormat="1" ht="14.25" customHeight="1" x14ac:dyDescent="0.25">
      <c r="A112" s="91" t="s">
        <v>7</v>
      </c>
      <c r="B112" s="90" t="s">
        <v>69</v>
      </c>
      <c r="C112" s="90" t="s">
        <v>305</v>
      </c>
      <c r="D112" s="22">
        <f>IFERROR(IF(ISBLANK(VLOOKUP($C112,'[1]Data sheet'!$B$2:$EZ$153,D$6,FALSE)),"",VLOOKUP($C112,'[1]Data sheet'!$B$2:$EZ$153,D$6,FALSE)),"")</f>
        <v>1299</v>
      </c>
      <c r="E112" s="33">
        <f t="shared" si="35"/>
        <v>851</v>
      </c>
      <c r="F112" s="24">
        <f t="shared" si="36"/>
        <v>0.65511932255581218</v>
      </c>
      <c r="G112" s="72">
        <f t="shared" si="37"/>
        <v>0.62884736631967442</v>
      </c>
      <c r="H112" s="54" t="str">
        <f t="shared" si="38"/>
        <v>-</v>
      </c>
      <c r="I112" s="79">
        <f t="shared" si="39"/>
        <v>0.68047653281751419</v>
      </c>
      <c r="J112" s="33">
        <f>IFERROR(IF(ISBLANK(VLOOKUP($C112,'[1]Data sheet'!$B$2:$EZ$153,J$6,FALSE)),"",VLOOKUP($C112,'[1]Data sheet'!$B$2:$EZ$153,J$6,FALSE)),"")</f>
        <v>464</v>
      </c>
      <c r="K112" s="2">
        <f t="shared" si="40"/>
        <v>0.35719784449576597</v>
      </c>
      <c r="L112" s="33">
        <f>IFERROR(IF(ISBLANK(VLOOKUP($C112,'[1]Data sheet'!$B$2:$EZ$153,L$6,FALSE)),"",VLOOKUP($C112,'[1]Data sheet'!$B$2:$EZ$153,L$6,FALSE)),"")</f>
        <v>387</v>
      </c>
      <c r="M112" s="2">
        <f t="shared" si="31"/>
        <v>0.29792147806004621</v>
      </c>
      <c r="N112" s="34">
        <f>IFERROR(IF(ISBLANK(VLOOKUP($C112,'[1]Data sheet'!$B$2:$EZ$153,N$6,FALSE)),"",VLOOKUP($C112,'[1]Data sheet'!$B$2:$EZ$153,N$6,FALSE)),"")</f>
        <v>416</v>
      </c>
      <c r="O112" s="2">
        <f t="shared" si="32"/>
        <v>0.32024634334103158</v>
      </c>
      <c r="P112" s="23">
        <f t="shared" si="41"/>
        <v>1267</v>
      </c>
      <c r="Q112" s="2">
        <f t="shared" si="33"/>
        <v>0.9753656658968437</v>
      </c>
      <c r="R112" s="117">
        <f>VLOOKUP(A112,'[1]2014 population'!$B$4:$D$164,3,FALSE)</f>
        <v>1428.25</v>
      </c>
      <c r="S112" s="118">
        <f t="shared" si="42"/>
        <v>-9.049536145632768E-2</v>
      </c>
      <c r="T112" s="115" t="b">
        <f t="shared" si="43"/>
        <v>1</v>
      </c>
      <c r="U112" s="115" t="b">
        <f t="shared" si="44"/>
        <v>1</v>
      </c>
      <c r="V112" s="115" t="b">
        <f t="shared" si="45"/>
        <v>1</v>
      </c>
      <c r="W112" s="115" t="b">
        <f t="shared" si="34"/>
        <v>1</v>
      </c>
      <c r="X112" s="115" t="b">
        <f>IF(IFERROR(VLOOKUP(A112,[1]Summary!$A$2:$A$152,1,FALSE),FALSE)&lt;&gt;FALSE,TRUE,FALSE)</f>
        <v>1</v>
      </c>
      <c r="Y112" s="115"/>
      <c r="Z112" s="115"/>
      <c r="AA112" s="115"/>
      <c r="AB112" s="115"/>
      <c r="AC112" s="115"/>
      <c r="AD112" s="115"/>
    </row>
    <row r="113" spans="1:30" s="60" customFormat="1" ht="14.25" customHeight="1" x14ac:dyDescent="0.25">
      <c r="A113" s="91" t="s">
        <v>71</v>
      </c>
      <c r="B113" s="90" t="s">
        <v>69</v>
      </c>
      <c r="C113" s="90" t="s">
        <v>306</v>
      </c>
      <c r="D113" s="22" t="str">
        <f>IFERROR(IF(ISBLANK(VLOOKUP($C113,'[1]Data sheet'!$B$2:$EZ$153,D$6,FALSE)),"",VLOOKUP($C113,'[1]Data sheet'!$B$2:$EZ$153,D$6,FALSE)),"")</f>
        <v>DK</v>
      </c>
      <c r="E113" s="33" t="str">
        <f t="shared" si="35"/>
        <v/>
      </c>
      <c r="F113" s="24" t="str">
        <f t="shared" si="36"/>
        <v/>
      </c>
      <c r="G113" s="72" t="str">
        <f t="shared" si="37"/>
        <v/>
      </c>
      <c r="H113" s="54" t="str">
        <f t="shared" si="38"/>
        <v/>
      </c>
      <c r="I113" s="79" t="str">
        <f t="shared" si="39"/>
        <v/>
      </c>
      <c r="J113" s="33" t="str">
        <f>IFERROR(IF(ISBLANK(VLOOKUP($C113,'[1]Data sheet'!$B$2:$EZ$153,J$6,FALSE)),"",VLOOKUP($C113,'[1]Data sheet'!$B$2:$EZ$153,J$6,FALSE)),"")</f>
        <v>DK</v>
      </c>
      <c r="K113" s="2" t="str">
        <f t="shared" si="40"/>
        <v/>
      </c>
      <c r="L113" s="33" t="str">
        <f>IFERROR(IF(ISBLANK(VLOOKUP($C113,'[1]Data sheet'!$B$2:$EZ$153,L$6,FALSE)),"",VLOOKUP($C113,'[1]Data sheet'!$B$2:$EZ$153,L$6,FALSE)),"")</f>
        <v>DK</v>
      </c>
      <c r="M113" s="2" t="str">
        <f t="shared" si="31"/>
        <v/>
      </c>
      <c r="N113" s="34" t="str">
        <f>IFERROR(IF(ISBLANK(VLOOKUP($C113,'[1]Data sheet'!$B$2:$EZ$153,N$6,FALSE)),"",VLOOKUP($C113,'[1]Data sheet'!$B$2:$EZ$153,N$6,FALSE)),"")</f>
        <v>DK</v>
      </c>
      <c r="O113" s="2" t="str">
        <f t="shared" si="32"/>
        <v/>
      </c>
      <c r="P113" s="23" t="str">
        <f t="shared" si="41"/>
        <v/>
      </c>
      <c r="Q113" s="2" t="str">
        <f t="shared" si="33"/>
        <v/>
      </c>
      <c r="R113" s="117">
        <f>VLOOKUP(A113,'[1]2014 population'!$B$4:$D$164,3,FALSE)</f>
        <v>1336</v>
      </c>
      <c r="S113" s="118" t="str">
        <f t="shared" si="42"/>
        <v/>
      </c>
      <c r="T113" s="115" t="b">
        <f t="shared" si="43"/>
        <v>0</v>
      </c>
      <c r="U113" s="115" t="b">
        <f t="shared" si="44"/>
        <v>0</v>
      </c>
      <c r="V113" s="115" t="b">
        <f t="shared" si="45"/>
        <v>0</v>
      </c>
      <c r="W113" s="115" t="b">
        <f t="shared" si="34"/>
        <v>0</v>
      </c>
      <c r="X113" s="115" t="b">
        <f>IF(IFERROR(VLOOKUP(A113,[1]Summary!$A$2:$A$152,1,FALSE),FALSE)&lt;&gt;FALSE,TRUE,FALSE)</f>
        <v>1</v>
      </c>
      <c r="Y113" s="115"/>
      <c r="Z113" s="115"/>
      <c r="AA113" s="115"/>
      <c r="AB113" s="115"/>
      <c r="AC113" s="115"/>
      <c r="AD113" s="115"/>
    </row>
    <row r="114" spans="1:30" s="60" customFormat="1" ht="14.25" customHeight="1" x14ac:dyDescent="0.25">
      <c r="A114" s="91" t="s">
        <v>72</v>
      </c>
      <c r="B114" s="90" t="s">
        <v>69</v>
      </c>
      <c r="C114" s="90" t="s">
        <v>307</v>
      </c>
      <c r="D114" s="22">
        <f>IFERROR(IF(ISBLANK(VLOOKUP($C114,'[1]Data sheet'!$B$2:$EZ$153,D$6,FALSE)),"",VLOOKUP($C114,'[1]Data sheet'!$B$2:$EZ$153,D$6,FALSE)),"")</f>
        <v>1112</v>
      </c>
      <c r="E114" s="33" t="str">
        <f t="shared" si="35"/>
        <v/>
      </c>
      <c r="F114" s="24" t="str">
        <f t="shared" si="36"/>
        <v/>
      </c>
      <c r="G114" s="72" t="str">
        <f t="shared" si="37"/>
        <v/>
      </c>
      <c r="H114" s="54" t="str">
        <f t="shared" si="38"/>
        <v/>
      </c>
      <c r="I114" s="79" t="str">
        <f t="shared" si="39"/>
        <v/>
      </c>
      <c r="J114" s="33" t="str">
        <f>IFERROR(IF(ISBLANK(VLOOKUP($C114,'[1]Data sheet'!$B$2:$EZ$153,J$6,FALSE)),"",VLOOKUP($C114,'[1]Data sheet'!$B$2:$EZ$153,J$6,FALSE)),"")</f>
        <v>DK</v>
      </c>
      <c r="K114" s="2" t="str">
        <f t="shared" si="40"/>
        <v/>
      </c>
      <c r="L114" s="33" t="str">
        <f>IFERROR(IF(ISBLANK(VLOOKUP($C114,'[1]Data sheet'!$B$2:$EZ$153,L$6,FALSE)),"",VLOOKUP($C114,'[1]Data sheet'!$B$2:$EZ$153,L$6,FALSE)),"")</f>
        <v>DK</v>
      </c>
      <c r="M114" s="2" t="str">
        <f t="shared" si="31"/>
        <v/>
      </c>
      <c r="N114" s="34" t="str">
        <f>IFERROR(IF(ISBLANK(VLOOKUP($C114,'[1]Data sheet'!$B$2:$EZ$153,N$6,FALSE)),"",VLOOKUP($C114,'[1]Data sheet'!$B$2:$EZ$153,N$6,FALSE)),"")</f>
        <v>DK</v>
      </c>
      <c r="O114" s="2" t="str">
        <f t="shared" si="32"/>
        <v/>
      </c>
      <c r="P114" s="23" t="str">
        <f t="shared" si="41"/>
        <v/>
      </c>
      <c r="Q114" s="2" t="str">
        <f t="shared" si="33"/>
        <v/>
      </c>
      <c r="R114" s="117">
        <f>VLOOKUP(A114,'[1]2014 population'!$B$4:$D$164,3,FALSE)</f>
        <v>1226</v>
      </c>
      <c r="S114" s="118">
        <f t="shared" si="42"/>
        <v>-9.2985318107667206E-2</v>
      </c>
      <c r="T114" s="115" t="b">
        <f t="shared" si="43"/>
        <v>0</v>
      </c>
      <c r="U114" s="115" t="b">
        <f t="shared" si="44"/>
        <v>1</v>
      </c>
      <c r="V114" s="115" t="b">
        <f t="shared" si="45"/>
        <v>0</v>
      </c>
      <c r="W114" s="115" t="b">
        <f t="shared" si="34"/>
        <v>0</v>
      </c>
      <c r="X114" s="115" t="b">
        <f>IF(IFERROR(VLOOKUP(A114,[1]Summary!$A$2:$A$152,1,FALSE),FALSE)&lt;&gt;FALSE,TRUE,FALSE)</f>
        <v>1</v>
      </c>
      <c r="Y114" s="115"/>
      <c r="Z114" s="115"/>
      <c r="AA114" s="115"/>
      <c r="AB114" s="115"/>
      <c r="AC114" s="115"/>
      <c r="AD114" s="115"/>
    </row>
    <row r="115" spans="1:30" s="60" customFormat="1" ht="14.25" customHeight="1" x14ac:dyDescent="0.25">
      <c r="A115" s="91" t="s">
        <v>73</v>
      </c>
      <c r="B115" s="90" t="s">
        <v>69</v>
      </c>
      <c r="C115" s="90" t="s">
        <v>308</v>
      </c>
      <c r="D115" s="22">
        <f>IFERROR(IF(ISBLANK(VLOOKUP($C115,'[1]Data sheet'!$B$2:$EZ$153,D$6,FALSE)),"",VLOOKUP($C115,'[1]Data sheet'!$B$2:$EZ$153,D$6,FALSE)),"")</f>
        <v>1071</v>
      </c>
      <c r="E115" s="33">
        <f t="shared" si="35"/>
        <v>342</v>
      </c>
      <c r="F115" s="24" t="str">
        <f t="shared" si="36"/>
        <v/>
      </c>
      <c r="G115" s="72" t="str">
        <f t="shared" si="37"/>
        <v/>
      </c>
      <c r="H115" s="54" t="str">
        <f t="shared" si="38"/>
        <v/>
      </c>
      <c r="I115" s="79" t="str">
        <f t="shared" si="39"/>
        <v/>
      </c>
      <c r="J115" s="33">
        <f>IFERROR(IF(ISBLANK(VLOOKUP($C115,'[1]Data sheet'!$B$2:$EZ$153,J$6,FALSE)),"",VLOOKUP($C115,'[1]Data sheet'!$B$2:$EZ$153,J$6,FALSE)),"")</f>
        <v>243</v>
      </c>
      <c r="K115" s="2" t="str">
        <f t="shared" si="40"/>
        <v/>
      </c>
      <c r="L115" s="33">
        <f>IFERROR(IF(ISBLANK(VLOOKUP($C115,'[1]Data sheet'!$B$2:$EZ$153,L$6,FALSE)),"",VLOOKUP($C115,'[1]Data sheet'!$B$2:$EZ$153,L$6,FALSE)),"")</f>
        <v>99</v>
      </c>
      <c r="M115" s="2" t="str">
        <f t="shared" si="31"/>
        <v/>
      </c>
      <c r="N115" s="34">
        <f>IFERROR(IF(ISBLANK(VLOOKUP($C115,'[1]Data sheet'!$B$2:$EZ$153,N$6,FALSE)),"",VLOOKUP($C115,'[1]Data sheet'!$B$2:$EZ$153,N$6,FALSE)),"")</f>
        <v>133</v>
      </c>
      <c r="O115" s="2" t="str">
        <f t="shared" si="32"/>
        <v/>
      </c>
      <c r="P115" s="23">
        <f t="shared" si="41"/>
        <v>475</v>
      </c>
      <c r="Q115" s="2">
        <f t="shared" si="33"/>
        <v>0.44351073762838467</v>
      </c>
      <c r="R115" s="117">
        <f>VLOOKUP(A115,'[1]2014 population'!$B$4:$D$164,3,FALSE)</f>
        <v>1109.75</v>
      </c>
      <c r="S115" s="118">
        <f t="shared" si="42"/>
        <v>-3.4917774273485018E-2</v>
      </c>
      <c r="T115" s="115" t="b">
        <f t="shared" si="43"/>
        <v>1</v>
      </c>
      <c r="U115" s="115" t="b">
        <f t="shared" si="44"/>
        <v>1</v>
      </c>
      <c r="V115" s="115" t="b">
        <f t="shared" si="45"/>
        <v>0</v>
      </c>
      <c r="W115" s="115" t="b">
        <f t="shared" si="34"/>
        <v>0</v>
      </c>
      <c r="X115" s="115" t="b">
        <f>IF(IFERROR(VLOOKUP(A115,[1]Summary!$A$2:$A$152,1,FALSE),FALSE)&lt;&gt;FALSE,TRUE,FALSE)</f>
        <v>1</v>
      </c>
      <c r="Y115" s="115"/>
      <c r="Z115" s="115"/>
      <c r="AA115" s="115"/>
      <c r="AB115" s="115"/>
      <c r="AC115" s="115"/>
      <c r="AD115" s="115"/>
    </row>
    <row r="116" spans="1:30" s="60" customFormat="1" ht="14.25" customHeight="1" x14ac:dyDescent="0.25">
      <c r="A116" s="91" t="s">
        <v>309</v>
      </c>
      <c r="B116" s="90" t="s">
        <v>69</v>
      </c>
      <c r="C116" s="90" t="s">
        <v>310</v>
      </c>
      <c r="D116" s="22">
        <f>IFERROR(IF(ISBLANK(VLOOKUP($C116,'[1]Data sheet'!$B$2:$EZ$153,D$6,FALSE)),"",VLOOKUP($C116,'[1]Data sheet'!$B$2:$EZ$153,D$6,FALSE)),"")</f>
        <v>1016</v>
      </c>
      <c r="E116" s="33">
        <f t="shared" si="35"/>
        <v>632</v>
      </c>
      <c r="F116" s="24" t="str">
        <f t="shared" si="36"/>
        <v/>
      </c>
      <c r="G116" s="72" t="str">
        <f t="shared" si="37"/>
        <v/>
      </c>
      <c r="H116" s="54" t="str">
        <f t="shared" si="38"/>
        <v/>
      </c>
      <c r="I116" s="79" t="str">
        <f t="shared" si="39"/>
        <v/>
      </c>
      <c r="J116" s="33">
        <f>IFERROR(IF(ISBLANK(VLOOKUP($C116,'[1]Data sheet'!$B$2:$EZ$153,J$6,FALSE)),"",VLOOKUP($C116,'[1]Data sheet'!$B$2:$EZ$153,J$6,FALSE)),"")</f>
        <v>395</v>
      </c>
      <c r="K116" s="2" t="str">
        <f t="shared" si="40"/>
        <v/>
      </c>
      <c r="L116" s="33">
        <f>IFERROR(IF(ISBLANK(VLOOKUP($C116,'[1]Data sheet'!$B$2:$EZ$153,L$6,FALSE)),"",VLOOKUP($C116,'[1]Data sheet'!$B$2:$EZ$153,L$6,FALSE)),"")</f>
        <v>237</v>
      </c>
      <c r="M116" s="2" t="str">
        <f t="shared" si="31"/>
        <v/>
      </c>
      <c r="N116" s="34">
        <f>IFERROR(IF(ISBLANK(VLOOKUP($C116,'[1]Data sheet'!$B$2:$EZ$153,N$6,FALSE)),"",VLOOKUP($C116,'[1]Data sheet'!$B$2:$EZ$153,N$6,FALSE)),"")</f>
        <v>137</v>
      </c>
      <c r="O116" s="2" t="str">
        <f t="shared" si="32"/>
        <v/>
      </c>
      <c r="P116" s="23">
        <f t="shared" si="41"/>
        <v>769</v>
      </c>
      <c r="Q116" s="2">
        <f t="shared" si="33"/>
        <v>0.75688976377952755</v>
      </c>
      <c r="R116" s="117">
        <f>VLOOKUP(A116,'[1]2014 population'!$B$4:$D$164,3,FALSE)</f>
        <v>1092.25</v>
      </c>
      <c r="S116" s="118">
        <f t="shared" si="42"/>
        <v>-6.9810025177386131E-2</v>
      </c>
      <c r="T116" s="115" t="b">
        <f t="shared" si="43"/>
        <v>1</v>
      </c>
      <c r="U116" s="115" t="b">
        <f t="shared" si="44"/>
        <v>1</v>
      </c>
      <c r="V116" s="115" t="b">
        <f t="shared" si="45"/>
        <v>0</v>
      </c>
      <c r="W116" s="115" t="b">
        <f t="shared" si="34"/>
        <v>0</v>
      </c>
      <c r="X116" s="115" t="b">
        <f>IF(IFERROR(VLOOKUP(A116,[1]Summary!$A$2:$A$152,1,FALSE),FALSE)&lt;&gt;FALSE,TRUE,FALSE)</f>
        <v>1</v>
      </c>
      <c r="Y116" s="115"/>
      <c r="Z116" s="115"/>
      <c r="AA116" s="115"/>
      <c r="AB116" s="115"/>
      <c r="AC116" s="115"/>
      <c r="AD116" s="115"/>
    </row>
    <row r="117" spans="1:30" s="60" customFormat="1" ht="14.25" customHeight="1" x14ac:dyDescent="0.25">
      <c r="A117" s="91" t="s">
        <v>61</v>
      </c>
      <c r="B117" s="90" t="s">
        <v>69</v>
      </c>
      <c r="C117" s="90" t="s">
        <v>311</v>
      </c>
      <c r="D117" s="22">
        <f>IFERROR(IF(ISBLANK(VLOOKUP($C117,'[1]Data sheet'!$B$2:$EZ$153,D$6,FALSE)),"",VLOOKUP($C117,'[1]Data sheet'!$B$2:$EZ$153,D$6,FALSE)),"")</f>
        <v>535</v>
      </c>
      <c r="E117" s="33">
        <f t="shared" si="35"/>
        <v>333</v>
      </c>
      <c r="F117" s="24" t="str">
        <f t="shared" si="36"/>
        <v/>
      </c>
      <c r="G117" s="72" t="str">
        <f t="shared" si="37"/>
        <v/>
      </c>
      <c r="H117" s="54" t="str">
        <f t="shared" si="38"/>
        <v/>
      </c>
      <c r="I117" s="79" t="str">
        <f t="shared" si="39"/>
        <v/>
      </c>
      <c r="J117" s="33">
        <f>IFERROR(IF(ISBLANK(VLOOKUP($C117,'[1]Data sheet'!$B$2:$EZ$153,J$6,FALSE)),"",VLOOKUP($C117,'[1]Data sheet'!$B$2:$EZ$153,J$6,FALSE)),"")</f>
        <v>203</v>
      </c>
      <c r="K117" s="2" t="str">
        <f t="shared" si="40"/>
        <v/>
      </c>
      <c r="L117" s="33">
        <f>IFERROR(IF(ISBLANK(VLOOKUP($C117,'[1]Data sheet'!$B$2:$EZ$153,L$6,FALSE)),"",VLOOKUP($C117,'[1]Data sheet'!$B$2:$EZ$153,L$6,FALSE)),"")</f>
        <v>130</v>
      </c>
      <c r="M117" s="2" t="str">
        <f t="shared" si="31"/>
        <v/>
      </c>
      <c r="N117" s="34">
        <f>IFERROR(IF(ISBLANK(VLOOKUP($C117,'[1]Data sheet'!$B$2:$EZ$153,N$6,FALSE)),"",VLOOKUP($C117,'[1]Data sheet'!$B$2:$EZ$153,N$6,FALSE)),"")</f>
        <v>97</v>
      </c>
      <c r="O117" s="2" t="str">
        <f t="shared" si="32"/>
        <v/>
      </c>
      <c r="P117" s="23">
        <f t="shared" si="41"/>
        <v>430</v>
      </c>
      <c r="Q117" s="2">
        <f t="shared" si="33"/>
        <v>0.80373831775700932</v>
      </c>
      <c r="R117" s="117">
        <f>VLOOKUP(A117,'[1]2014 population'!$B$4:$D$164,3,FALSE)</f>
        <v>604</v>
      </c>
      <c r="S117" s="118">
        <f t="shared" si="42"/>
        <v>-0.11423841059602649</v>
      </c>
      <c r="T117" s="115" t="b">
        <f t="shared" si="43"/>
        <v>1</v>
      </c>
      <c r="U117" s="115" t="b">
        <f t="shared" si="44"/>
        <v>1</v>
      </c>
      <c r="V117" s="115" t="b">
        <f t="shared" si="45"/>
        <v>0</v>
      </c>
      <c r="W117" s="115" t="b">
        <f t="shared" si="34"/>
        <v>0</v>
      </c>
      <c r="X117" s="115" t="b">
        <f>IF(IFERROR(VLOOKUP(A117,[1]Summary!$A$2:$A$152,1,FALSE),FALSE)&lt;&gt;FALSE,TRUE,FALSE)</f>
        <v>1</v>
      </c>
      <c r="Y117" s="115"/>
      <c r="Z117" s="115"/>
      <c r="AA117" s="115"/>
      <c r="AB117" s="115"/>
      <c r="AC117" s="115"/>
      <c r="AD117" s="115"/>
    </row>
    <row r="118" spans="1:30" s="60" customFormat="1" ht="14.25" customHeight="1" x14ac:dyDescent="0.25">
      <c r="A118" s="91" t="s">
        <v>19</v>
      </c>
      <c r="B118" s="90" t="s">
        <v>69</v>
      </c>
      <c r="C118" s="90" t="s">
        <v>312</v>
      </c>
      <c r="D118" s="22">
        <f>IFERROR(IF(ISBLANK(VLOOKUP($C118,'[1]Data sheet'!$B$2:$EZ$153,D$6,FALSE)),"",VLOOKUP($C118,'[1]Data sheet'!$B$2:$EZ$153,D$6,FALSE)),"")</f>
        <v>1039</v>
      </c>
      <c r="E118" s="33" t="str">
        <f t="shared" si="35"/>
        <v/>
      </c>
      <c r="F118" s="24" t="str">
        <f t="shared" si="36"/>
        <v/>
      </c>
      <c r="G118" s="72" t="str">
        <f t="shared" si="37"/>
        <v/>
      </c>
      <c r="H118" s="54" t="str">
        <f t="shared" si="38"/>
        <v/>
      </c>
      <c r="I118" s="79" t="str">
        <f t="shared" si="39"/>
        <v/>
      </c>
      <c r="J118" s="33" t="str">
        <f>IFERROR(IF(ISBLANK(VLOOKUP($C118,'[1]Data sheet'!$B$2:$EZ$153,J$6,FALSE)),"",VLOOKUP($C118,'[1]Data sheet'!$B$2:$EZ$153,J$6,FALSE)),"")</f>
        <v>DK</v>
      </c>
      <c r="K118" s="2" t="str">
        <f t="shared" si="40"/>
        <v/>
      </c>
      <c r="L118" s="33" t="str">
        <f>IFERROR(IF(ISBLANK(VLOOKUP($C118,'[1]Data sheet'!$B$2:$EZ$153,L$6,FALSE)),"",VLOOKUP($C118,'[1]Data sheet'!$B$2:$EZ$153,L$6,FALSE)),"")</f>
        <v>DK</v>
      </c>
      <c r="M118" s="2" t="str">
        <f t="shared" si="31"/>
        <v/>
      </c>
      <c r="N118" s="34" t="str">
        <f>IFERROR(IF(ISBLANK(VLOOKUP($C118,'[1]Data sheet'!$B$2:$EZ$153,N$6,FALSE)),"",VLOOKUP($C118,'[1]Data sheet'!$B$2:$EZ$153,N$6,FALSE)),"")</f>
        <v>DK</v>
      </c>
      <c r="O118" s="2" t="str">
        <f t="shared" si="32"/>
        <v/>
      </c>
      <c r="P118" s="23" t="str">
        <f t="shared" si="41"/>
        <v/>
      </c>
      <c r="Q118" s="2" t="str">
        <f t="shared" si="33"/>
        <v/>
      </c>
      <c r="R118" s="117">
        <f>VLOOKUP(A118,'[1]2014 population'!$B$4:$D$164,3,FALSE)</f>
        <v>1022.5</v>
      </c>
      <c r="S118" s="118">
        <f t="shared" si="42"/>
        <v>1.6136919315403422E-2</v>
      </c>
      <c r="T118" s="115" t="b">
        <f t="shared" si="43"/>
        <v>0</v>
      </c>
      <c r="U118" s="115" t="b">
        <f t="shared" si="44"/>
        <v>1</v>
      </c>
      <c r="V118" s="115" t="b">
        <f t="shared" si="45"/>
        <v>0</v>
      </c>
      <c r="W118" s="115" t="b">
        <f t="shared" si="34"/>
        <v>0</v>
      </c>
      <c r="X118" s="115" t="b">
        <f>IF(IFERROR(VLOOKUP(A118,[1]Summary!$A$2:$A$152,1,FALSE),FALSE)&lt;&gt;FALSE,TRUE,FALSE)</f>
        <v>1</v>
      </c>
      <c r="Y118" s="115"/>
      <c r="Z118" s="115"/>
      <c r="AA118" s="115"/>
      <c r="AB118" s="115"/>
      <c r="AC118" s="115"/>
      <c r="AD118" s="115"/>
    </row>
    <row r="119" spans="1:30" s="60" customFormat="1" ht="14.25" customHeight="1" x14ac:dyDescent="0.25">
      <c r="A119" s="91" t="s">
        <v>51</v>
      </c>
      <c r="B119" s="90" t="s">
        <v>69</v>
      </c>
      <c r="C119" s="90" t="s">
        <v>313</v>
      </c>
      <c r="D119" s="22">
        <f>IFERROR(IF(ISBLANK(VLOOKUP($C119,'[1]Data sheet'!$B$2:$EZ$153,D$6,FALSE)),"",VLOOKUP($C119,'[1]Data sheet'!$B$2:$EZ$153,D$6,FALSE)),"")</f>
        <v>855</v>
      </c>
      <c r="E119" s="33">
        <f t="shared" si="35"/>
        <v>10</v>
      </c>
      <c r="F119" s="24" t="str">
        <f t="shared" si="36"/>
        <v/>
      </c>
      <c r="G119" s="72" t="str">
        <f t="shared" si="37"/>
        <v/>
      </c>
      <c r="H119" s="54" t="str">
        <f t="shared" si="38"/>
        <v/>
      </c>
      <c r="I119" s="79" t="str">
        <f t="shared" si="39"/>
        <v/>
      </c>
      <c r="J119" s="33">
        <f>IFERROR(IF(ISBLANK(VLOOKUP($C119,'[1]Data sheet'!$B$2:$EZ$153,J$6,FALSE)),"",VLOOKUP($C119,'[1]Data sheet'!$B$2:$EZ$153,J$6,FALSE)),"")</f>
        <v>7</v>
      </c>
      <c r="K119" s="2" t="str">
        <f t="shared" si="40"/>
        <v/>
      </c>
      <c r="L119" s="33">
        <f>IFERROR(IF(ISBLANK(VLOOKUP($C119,'[1]Data sheet'!$B$2:$EZ$153,L$6,FALSE)),"",VLOOKUP($C119,'[1]Data sheet'!$B$2:$EZ$153,L$6,FALSE)),"")</f>
        <v>3</v>
      </c>
      <c r="M119" s="2" t="str">
        <f t="shared" si="31"/>
        <v/>
      </c>
      <c r="N119" s="34">
        <f>IFERROR(IF(ISBLANK(VLOOKUP($C119,'[1]Data sheet'!$B$2:$EZ$153,N$6,FALSE)),"",VLOOKUP($C119,'[1]Data sheet'!$B$2:$EZ$153,N$6,FALSE)),"")</f>
        <v>3</v>
      </c>
      <c r="O119" s="2" t="str">
        <f t="shared" si="32"/>
        <v/>
      </c>
      <c r="P119" s="23">
        <f t="shared" si="41"/>
        <v>13</v>
      </c>
      <c r="Q119" s="2">
        <f t="shared" si="33"/>
        <v>1.5204678362573099E-2</v>
      </c>
      <c r="R119" s="117">
        <f>VLOOKUP(A119,'[1]2014 population'!$B$4:$D$164,3,FALSE)</f>
        <v>890.75</v>
      </c>
      <c r="S119" s="118">
        <f t="shared" si="42"/>
        <v>-4.0134717934325007E-2</v>
      </c>
      <c r="T119" s="115" t="b">
        <f t="shared" si="43"/>
        <v>1</v>
      </c>
      <c r="U119" s="115" t="b">
        <f t="shared" si="44"/>
        <v>1</v>
      </c>
      <c r="V119" s="115" t="b">
        <f t="shared" si="45"/>
        <v>0</v>
      </c>
      <c r="W119" s="115" t="b">
        <f t="shared" si="34"/>
        <v>0</v>
      </c>
      <c r="X119" s="115" t="b">
        <f>IF(IFERROR(VLOOKUP(A119,[1]Summary!$A$2:$A$152,1,FALSE),FALSE)&lt;&gt;FALSE,TRUE,FALSE)</f>
        <v>1</v>
      </c>
      <c r="Y119" s="115"/>
      <c r="Z119" s="115"/>
      <c r="AA119" s="115"/>
      <c r="AB119" s="115"/>
      <c r="AC119" s="115"/>
      <c r="AD119" s="115"/>
    </row>
    <row r="120" spans="1:30" s="60" customFormat="1" ht="14.25" customHeight="1" x14ac:dyDescent="0.25">
      <c r="A120" s="91" t="s">
        <v>53</v>
      </c>
      <c r="B120" s="90" t="s">
        <v>69</v>
      </c>
      <c r="C120" s="90" t="s">
        <v>314</v>
      </c>
      <c r="D120" s="22">
        <f>IFERROR(IF(ISBLANK(VLOOKUP($C120,'[1]Data sheet'!$B$2:$EZ$153,D$6,FALSE)),"",VLOOKUP($C120,'[1]Data sheet'!$B$2:$EZ$153,D$6,FALSE)),"")</f>
        <v>743</v>
      </c>
      <c r="E120" s="33">
        <f t="shared" si="35"/>
        <v>330</v>
      </c>
      <c r="F120" s="24">
        <f t="shared" si="36"/>
        <v>0.44414535666218036</v>
      </c>
      <c r="G120" s="72">
        <f t="shared" si="37"/>
        <v>0.40879646823798954</v>
      </c>
      <c r="H120" s="54" t="str">
        <f t="shared" si="38"/>
        <v>-</v>
      </c>
      <c r="I120" s="79">
        <f t="shared" si="39"/>
        <v>0.48006883373512027</v>
      </c>
      <c r="J120" s="33">
        <f>IFERROR(IF(ISBLANK(VLOOKUP($C120,'[1]Data sheet'!$B$2:$EZ$153,J$6,FALSE)),"",VLOOKUP($C120,'[1]Data sheet'!$B$2:$EZ$153,J$6,FALSE)),"")</f>
        <v>183</v>
      </c>
      <c r="K120" s="2">
        <f t="shared" si="40"/>
        <v>0.24629878869448182</v>
      </c>
      <c r="L120" s="33">
        <f>IFERROR(IF(ISBLANK(VLOOKUP($C120,'[1]Data sheet'!$B$2:$EZ$153,L$6,FALSE)),"",VLOOKUP($C120,'[1]Data sheet'!$B$2:$EZ$153,L$6,FALSE)),"")</f>
        <v>147</v>
      </c>
      <c r="M120" s="2">
        <f t="shared" si="31"/>
        <v>0.19784656796769853</v>
      </c>
      <c r="N120" s="34">
        <f>IFERROR(IF(ISBLANK(VLOOKUP($C120,'[1]Data sheet'!$B$2:$EZ$153,N$6,FALSE)),"",VLOOKUP($C120,'[1]Data sheet'!$B$2:$EZ$153,N$6,FALSE)),"")</f>
        <v>389</v>
      </c>
      <c r="O120" s="2">
        <f t="shared" si="32"/>
        <v>0.52355316285329745</v>
      </c>
      <c r="P120" s="23">
        <f t="shared" si="41"/>
        <v>719</v>
      </c>
      <c r="Q120" s="2">
        <f t="shared" si="33"/>
        <v>0.96769851951547781</v>
      </c>
      <c r="R120" s="117">
        <f>VLOOKUP(A120,'[1]2014 population'!$B$4:$D$164,3,FALSE)</f>
        <v>802.5</v>
      </c>
      <c r="S120" s="118">
        <f t="shared" si="42"/>
        <v>-7.4143302180685364E-2</v>
      </c>
      <c r="T120" s="115" t="b">
        <f t="shared" si="43"/>
        <v>1</v>
      </c>
      <c r="U120" s="115" t="b">
        <f t="shared" si="44"/>
        <v>1</v>
      </c>
      <c r="V120" s="115" t="b">
        <f t="shared" si="45"/>
        <v>1</v>
      </c>
      <c r="W120" s="115" t="b">
        <f t="shared" si="34"/>
        <v>1</v>
      </c>
      <c r="X120" s="115" t="b">
        <f>IF(IFERROR(VLOOKUP(A120,[1]Summary!$A$2:$A$152,1,FALSE),FALSE)&lt;&gt;FALSE,TRUE,FALSE)</f>
        <v>1</v>
      </c>
      <c r="Y120" s="115"/>
      <c r="Z120" s="115"/>
      <c r="AA120" s="115"/>
      <c r="AB120" s="115"/>
      <c r="AC120" s="115"/>
      <c r="AD120" s="115"/>
    </row>
    <row r="121" spans="1:30" s="60" customFormat="1" ht="14.25" customHeight="1" x14ac:dyDescent="0.25">
      <c r="A121" s="91" t="s">
        <v>17</v>
      </c>
      <c r="B121" s="90" t="s">
        <v>69</v>
      </c>
      <c r="C121" s="90" t="s">
        <v>315</v>
      </c>
      <c r="D121" s="22">
        <f>IFERROR(IF(ISBLANK(VLOOKUP($C121,'[1]Data sheet'!$B$2:$EZ$153,D$6,FALSE)),"",VLOOKUP($C121,'[1]Data sheet'!$B$2:$EZ$153,D$6,FALSE)),"")</f>
        <v>932</v>
      </c>
      <c r="E121" s="33">
        <f t="shared" si="35"/>
        <v>611</v>
      </c>
      <c r="F121" s="24">
        <f t="shared" si="36"/>
        <v>0.65557939914163088</v>
      </c>
      <c r="G121" s="72">
        <f t="shared" si="37"/>
        <v>0.6244899050922359</v>
      </c>
      <c r="H121" s="54" t="str">
        <f t="shared" si="38"/>
        <v>-</v>
      </c>
      <c r="I121" s="79">
        <f t="shared" si="39"/>
        <v>0.68539164296980981</v>
      </c>
      <c r="J121" s="33">
        <f>IFERROR(IF(ISBLANK(VLOOKUP($C121,'[1]Data sheet'!$B$2:$EZ$153,J$6,FALSE)),"",VLOOKUP($C121,'[1]Data sheet'!$B$2:$EZ$153,J$6,FALSE)),"")</f>
        <v>384</v>
      </c>
      <c r="K121" s="2">
        <f t="shared" si="40"/>
        <v>0.41201716738197425</v>
      </c>
      <c r="L121" s="33">
        <f>IFERROR(IF(ISBLANK(VLOOKUP($C121,'[1]Data sheet'!$B$2:$EZ$153,L$6,FALSE)),"",VLOOKUP($C121,'[1]Data sheet'!$B$2:$EZ$153,L$6,FALSE)),"")</f>
        <v>227</v>
      </c>
      <c r="M121" s="2">
        <f t="shared" si="31"/>
        <v>0.24356223175965666</v>
      </c>
      <c r="N121" s="34">
        <f>IFERROR(IF(ISBLANK(VLOOKUP($C121,'[1]Data sheet'!$B$2:$EZ$153,N$6,FALSE)),"",VLOOKUP($C121,'[1]Data sheet'!$B$2:$EZ$153,N$6,FALSE)),"")</f>
        <v>299</v>
      </c>
      <c r="O121" s="2">
        <f t="shared" si="32"/>
        <v>0.32081545064377681</v>
      </c>
      <c r="P121" s="23">
        <f t="shared" si="41"/>
        <v>910</v>
      </c>
      <c r="Q121" s="2">
        <f t="shared" si="33"/>
        <v>0.97639484978540769</v>
      </c>
      <c r="R121" s="117">
        <f>VLOOKUP(A121,'[1]2014 population'!$B$4:$D$164,3,FALSE)</f>
        <v>1109.75</v>
      </c>
      <c r="S121" s="118">
        <f t="shared" si="42"/>
        <v>-0.16017120973192162</v>
      </c>
      <c r="T121" s="115" t="b">
        <f t="shared" si="43"/>
        <v>1</v>
      </c>
      <c r="U121" s="115" t="b">
        <f t="shared" si="44"/>
        <v>1</v>
      </c>
      <c r="V121" s="115" t="b">
        <f t="shared" si="45"/>
        <v>1</v>
      </c>
      <c r="W121" s="115" t="b">
        <f t="shared" si="34"/>
        <v>1</v>
      </c>
      <c r="X121" s="115" t="b">
        <f>IF(IFERROR(VLOOKUP(A121,[1]Summary!$A$2:$A$152,1,FALSE),FALSE)&lt;&gt;FALSE,TRUE,FALSE)</f>
        <v>1</v>
      </c>
      <c r="Y121" s="115"/>
      <c r="Z121" s="115"/>
      <c r="AA121" s="115"/>
      <c r="AB121" s="115"/>
      <c r="AC121" s="115"/>
      <c r="AD121" s="115"/>
    </row>
    <row r="122" spans="1:30" s="60" customFormat="1" ht="14.25" customHeight="1" x14ac:dyDescent="0.25">
      <c r="A122" s="91" t="s">
        <v>54</v>
      </c>
      <c r="B122" s="90" t="s">
        <v>69</v>
      </c>
      <c r="C122" s="90" t="s">
        <v>316</v>
      </c>
      <c r="D122" s="22">
        <f>IFERROR(IF(ISBLANK(VLOOKUP($C122,'[1]Data sheet'!$B$2:$EZ$153,D$6,FALSE)),"",VLOOKUP($C122,'[1]Data sheet'!$B$2:$EZ$153,D$6,FALSE)),"")</f>
        <v>1008</v>
      </c>
      <c r="E122" s="33" t="str">
        <f t="shared" si="35"/>
        <v/>
      </c>
      <c r="F122" s="24" t="str">
        <f t="shared" si="36"/>
        <v/>
      </c>
      <c r="G122" s="72" t="str">
        <f t="shared" si="37"/>
        <v/>
      </c>
      <c r="H122" s="54" t="str">
        <f t="shared" si="38"/>
        <v/>
      </c>
      <c r="I122" s="79" t="str">
        <f t="shared" si="39"/>
        <v/>
      </c>
      <c r="J122" s="33" t="str">
        <f>IFERROR(IF(ISBLANK(VLOOKUP($C122,'[1]Data sheet'!$B$2:$EZ$153,J$6,FALSE)),"",VLOOKUP($C122,'[1]Data sheet'!$B$2:$EZ$153,J$6,FALSE)),"")</f>
        <v>DK</v>
      </c>
      <c r="K122" s="2" t="str">
        <f t="shared" si="40"/>
        <v/>
      </c>
      <c r="L122" s="33" t="str">
        <f>IFERROR(IF(ISBLANK(VLOOKUP($C122,'[1]Data sheet'!$B$2:$EZ$153,L$6,FALSE)),"",VLOOKUP($C122,'[1]Data sheet'!$B$2:$EZ$153,L$6,FALSE)),"")</f>
        <v>DK</v>
      </c>
      <c r="M122" s="2" t="str">
        <f t="shared" si="31"/>
        <v/>
      </c>
      <c r="N122" s="34">
        <f>IFERROR(IF(ISBLANK(VLOOKUP($C122,'[1]Data sheet'!$B$2:$EZ$153,N$6,FALSE)),"",VLOOKUP($C122,'[1]Data sheet'!$B$2:$EZ$153,N$6,FALSE)),"")</f>
        <v>61</v>
      </c>
      <c r="O122" s="2" t="str">
        <f t="shared" si="32"/>
        <v/>
      </c>
      <c r="P122" s="23">
        <f t="shared" si="41"/>
        <v>61</v>
      </c>
      <c r="Q122" s="2">
        <f t="shared" si="33"/>
        <v>6.0515873015873016E-2</v>
      </c>
      <c r="R122" s="117">
        <f>VLOOKUP(A122,'[1]2014 population'!$B$4:$D$164,3,FALSE)</f>
        <v>1069.5</v>
      </c>
      <c r="S122" s="118">
        <f t="shared" si="42"/>
        <v>-5.7503506311360447E-2</v>
      </c>
      <c r="T122" s="115" t="b">
        <f t="shared" si="43"/>
        <v>0</v>
      </c>
      <c r="U122" s="115" t="b">
        <f t="shared" si="44"/>
        <v>1</v>
      </c>
      <c r="V122" s="115" t="b">
        <f t="shared" si="45"/>
        <v>0</v>
      </c>
      <c r="W122" s="115" t="b">
        <f t="shared" si="34"/>
        <v>0</v>
      </c>
      <c r="X122" s="115" t="b">
        <f>IF(IFERROR(VLOOKUP(A122,[1]Summary!$A$2:$A$152,1,FALSE),FALSE)&lt;&gt;FALSE,TRUE,FALSE)</f>
        <v>1</v>
      </c>
      <c r="Y122" s="115"/>
      <c r="Z122" s="115"/>
      <c r="AA122" s="115"/>
      <c r="AB122" s="115"/>
      <c r="AC122" s="115"/>
      <c r="AD122" s="115"/>
    </row>
    <row r="123" spans="1:30" s="60" customFormat="1" ht="14.25" customHeight="1" x14ac:dyDescent="0.25">
      <c r="A123" s="91" t="s">
        <v>11</v>
      </c>
      <c r="B123" s="90" t="s">
        <v>69</v>
      </c>
      <c r="C123" s="90" t="s">
        <v>317</v>
      </c>
      <c r="D123" s="22">
        <f>IFERROR(IF(ISBLANK(VLOOKUP($C123,'[1]Data sheet'!$B$2:$EZ$153,D$6,FALSE)),"",VLOOKUP($C123,'[1]Data sheet'!$B$2:$EZ$153,D$6,FALSE)),"")</f>
        <v>702</v>
      </c>
      <c r="E123" s="33">
        <f t="shared" si="35"/>
        <v>189</v>
      </c>
      <c r="F123" s="24" t="str">
        <f t="shared" si="36"/>
        <v/>
      </c>
      <c r="G123" s="72" t="str">
        <f t="shared" si="37"/>
        <v/>
      </c>
      <c r="H123" s="54" t="str">
        <f t="shared" si="38"/>
        <v/>
      </c>
      <c r="I123" s="79" t="str">
        <f t="shared" si="39"/>
        <v/>
      </c>
      <c r="J123" s="33">
        <f>IFERROR(IF(ISBLANK(VLOOKUP($C123,'[1]Data sheet'!$B$2:$EZ$153,J$6,FALSE)),"",VLOOKUP($C123,'[1]Data sheet'!$B$2:$EZ$153,J$6,FALSE)),"")</f>
        <v>189</v>
      </c>
      <c r="K123" s="2" t="str">
        <f t="shared" si="40"/>
        <v/>
      </c>
      <c r="L123" s="33" t="str">
        <f>IFERROR(IF(ISBLANK(VLOOKUP($C123,'[1]Data sheet'!$B$2:$EZ$153,L$6,FALSE)),"",VLOOKUP($C123,'[1]Data sheet'!$B$2:$EZ$153,L$6,FALSE)),"")</f>
        <v>DK</v>
      </c>
      <c r="M123" s="2" t="str">
        <f t="shared" si="31"/>
        <v/>
      </c>
      <c r="N123" s="34">
        <f>IFERROR(IF(ISBLANK(VLOOKUP($C123,'[1]Data sheet'!$B$2:$EZ$153,N$6,FALSE)),"",VLOOKUP($C123,'[1]Data sheet'!$B$2:$EZ$153,N$6,FALSE)),"")</f>
        <v>53</v>
      </c>
      <c r="O123" s="2" t="str">
        <f t="shared" si="32"/>
        <v/>
      </c>
      <c r="P123" s="23">
        <f t="shared" si="41"/>
        <v>242</v>
      </c>
      <c r="Q123" s="2">
        <f t="shared" si="33"/>
        <v>0.34472934472934474</v>
      </c>
      <c r="R123" s="117">
        <f>VLOOKUP(A123,'[1]2014 population'!$B$4:$D$164,3,FALSE)</f>
        <v>685</v>
      </c>
      <c r="S123" s="118">
        <f t="shared" si="42"/>
        <v>2.4817518248175182E-2</v>
      </c>
      <c r="T123" s="115" t="b">
        <f t="shared" si="43"/>
        <v>1</v>
      </c>
      <c r="U123" s="115" t="b">
        <f t="shared" si="44"/>
        <v>1</v>
      </c>
      <c r="V123" s="115" t="b">
        <f t="shared" si="45"/>
        <v>0</v>
      </c>
      <c r="W123" s="115" t="b">
        <f t="shared" si="34"/>
        <v>0</v>
      </c>
      <c r="X123" s="115" t="b">
        <f>IF(IFERROR(VLOOKUP(A123,[1]Summary!$A$2:$A$152,1,FALSE),FALSE)&lt;&gt;FALSE,TRUE,FALSE)</f>
        <v>1</v>
      </c>
      <c r="Y123" s="115"/>
      <c r="Z123" s="115"/>
      <c r="AA123" s="115"/>
      <c r="AB123" s="115"/>
      <c r="AC123" s="115"/>
      <c r="AD123" s="115"/>
    </row>
    <row r="124" spans="1:30" s="60" customFormat="1" ht="14.25" customHeight="1" x14ac:dyDescent="0.25">
      <c r="A124" s="91" t="s">
        <v>74</v>
      </c>
      <c r="B124" s="90" t="s">
        <v>69</v>
      </c>
      <c r="C124" s="90" t="s">
        <v>318</v>
      </c>
      <c r="D124" s="22">
        <f>IFERROR(IF(ISBLANK(VLOOKUP($C124,'[1]Data sheet'!$B$2:$EZ$153,D$6,FALSE)),"",VLOOKUP($C124,'[1]Data sheet'!$B$2:$EZ$153,D$6,FALSE)),"")</f>
        <v>438</v>
      </c>
      <c r="E124" s="33">
        <f t="shared" si="35"/>
        <v>273</v>
      </c>
      <c r="F124" s="24" t="str">
        <f t="shared" si="36"/>
        <v/>
      </c>
      <c r="G124" s="72" t="str">
        <f t="shared" si="37"/>
        <v/>
      </c>
      <c r="H124" s="54" t="str">
        <f t="shared" si="38"/>
        <v/>
      </c>
      <c r="I124" s="79" t="str">
        <f t="shared" si="39"/>
        <v/>
      </c>
      <c r="J124" s="33">
        <f>IFERROR(IF(ISBLANK(VLOOKUP($C124,'[1]Data sheet'!$B$2:$EZ$153,J$6,FALSE)),"",VLOOKUP($C124,'[1]Data sheet'!$B$2:$EZ$153,J$6,FALSE)),"")</f>
        <v>178</v>
      </c>
      <c r="K124" s="2" t="str">
        <f t="shared" si="40"/>
        <v/>
      </c>
      <c r="L124" s="33">
        <f>IFERROR(IF(ISBLANK(VLOOKUP($C124,'[1]Data sheet'!$B$2:$EZ$153,L$6,FALSE)),"",VLOOKUP($C124,'[1]Data sheet'!$B$2:$EZ$153,L$6,FALSE)),"")</f>
        <v>95</v>
      </c>
      <c r="M124" s="2" t="str">
        <f t="shared" si="31"/>
        <v/>
      </c>
      <c r="N124" s="34">
        <f>IFERROR(IF(ISBLANK(VLOOKUP($C124,'[1]Data sheet'!$B$2:$EZ$153,N$6,FALSE)),"",VLOOKUP($C124,'[1]Data sheet'!$B$2:$EZ$153,N$6,FALSE)),"")</f>
        <v>56</v>
      </c>
      <c r="O124" s="2" t="str">
        <f t="shared" si="32"/>
        <v/>
      </c>
      <c r="P124" s="23">
        <f t="shared" si="41"/>
        <v>329</v>
      </c>
      <c r="Q124" s="2">
        <f t="shared" si="33"/>
        <v>0.75114155251141557</v>
      </c>
      <c r="R124" s="117">
        <f>VLOOKUP(A124,'[1]2014 population'!$B$4:$D$164,3,FALSE)</f>
        <v>442.25</v>
      </c>
      <c r="S124" s="118">
        <f t="shared" si="42"/>
        <v>-9.6099491237987555E-3</v>
      </c>
      <c r="T124" s="115" t="b">
        <f t="shared" si="43"/>
        <v>1</v>
      </c>
      <c r="U124" s="115" t="b">
        <f t="shared" si="44"/>
        <v>1</v>
      </c>
      <c r="V124" s="115" t="b">
        <f t="shared" si="45"/>
        <v>0</v>
      </c>
      <c r="W124" s="115" t="b">
        <f t="shared" si="34"/>
        <v>0</v>
      </c>
      <c r="X124" s="115" t="b">
        <f>IF(IFERROR(VLOOKUP(A124,[1]Summary!$A$2:$A$152,1,FALSE),FALSE)&lt;&gt;FALSE,TRUE,FALSE)</f>
        <v>1</v>
      </c>
      <c r="Y124" s="115"/>
      <c r="Z124" s="115"/>
      <c r="AA124" s="115"/>
      <c r="AB124" s="115"/>
      <c r="AC124" s="115"/>
      <c r="AD124" s="115"/>
    </row>
    <row r="125" spans="1:30" s="60" customFormat="1" ht="14.25" customHeight="1" x14ac:dyDescent="0.25">
      <c r="A125" s="91" t="s">
        <v>75</v>
      </c>
      <c r="B125" s="90" t="s">
        <v>69</v>
      </c>
      <c r="C125" s="90" t="s">
        <v>319</v>
      </c>
      <c r="D125" s="22">
        <f>IFERROR(IF(ISBLANK(VLOOKUP($C125,'[1]Data sheet'!$B$2:$EZ$153,D$6,FALSE)),"",VLOOKUP($C125,'[1]Data sheet'!$B$2:$EZ$153,D$6,FALSE)),"")</f>
        <v>557</v>
      </c>
      <c r="E125" s="33">
        <f t="shared" si="35"/>
        <v>388</v>
      </c>
      <c r="F125" s="24" t="str">
        <f t="shared" si="36"/>
        <v/>
      </c>
      <c r="G125" s="72" t="str">
        <f t="shared" si="37"/>
        <v/>
      </c>
      <c r="H125" s="54" t="str">
        <f t="shared" si="38"/>
        <v/>
      </c>
      <c r="I125" s="79" t="str">
        <f t="shared" si="39"/>
        <v/>
      </c>
      <c r="J125" s="33">
        <f>IFERROR(IF(ISBLANK(VLOOKUP($C125,'[1]Data sheet'!$B$2:$EZ$153,J$6,FALSE)),"",VLOOKUP($C125,'[1]Data sheet'!$B$2:$EZ$153,J$6,FALSE)),"")</f>
        <v>278</v>
      </c>
      <c r="K125" s="2" t="str">
        <f t="shared" si="40"/>
        <v/>
      </c>
      <c r="L125" s="33">
        <f>IFERROR(IF(ISBLANK(VLOOKUP($C125,'[1]Data sheet'!$B$2:$EZ$153,L$6,FALSE)),"",VLOOKUP($C125,'[1]Data sheet'!$B$2:$EZ$153,L$6,FALSE)),"")</f>
        <v>110</v>
      </c>
      <c r="M125" s="2" t="str">
        <f t="shared" si="31"/>
        <v/>
      </c>
      <c r="N125" s="34">
        <f>IFERROR(IF(ISBLANK(VLOOKUP($C125,'[1]Data sheet'!$B$2:$EZ$153,N$6,FALSE)),"",VLOOKUP($C125,'[1]Data sheet'!$B$2:$EZ$153,N$6,FALSE)),"")</f>
        <v>126</v>
      </c>
      <c r="O125" s="2" t="str">
        <f t="shared" si="32"/>
        <v/>
      </c>
      <c r="P125" s="23">
        <f t="shared" si="41"/>
        <v>514</v>
      </c>
      <c r="Q125" s="2">
        <f t="shared" si="33"/>
        <v>0.92280071813285458</v>
      </c>
      <c r="R125" s="117">
        <f>VLOOKUP(A125,'[1]2014 population'!$B$4:$D$164,3,FALSE)</f>
        <v>553.5</v>
      </c>
      <c r="S125" s="118">
        <f t="shared" si="42"/>
        <v>6.3233965672990066E-3</v>
      </c>
      <c r="T125" s="115" t="b">
        <f t="shared" si="43"/>
        <v>1</v>
      </c>
      <c r="U125" s="115" t="b">
        <f t="shared" si="44"/>
        <v>1</v>
      </c>
      <c r="V125" s="115" t="b">
        <f t="shared" si="45"/>
        <v>0</v>
      </c>
      <c r="W125" s="115" t="b">
        <f t="shared" si="34"/>
        <v>0</v>
      </c>
      <c r="X125" s="115" t="b">
        <f>IF(IFERROR(VLOOKUP(A125,[1]Summary!$A$2:$A$152,1,FALSE),FALSE)&lt;&gt;FALSE,TRUE,FALSE)</f>
        <v>1</v>
      </c>
      <c r="Y125" s="115"/>
      <c r="Z125" s="115"/>
      <c r="AA125" s="115"/>
      <c r="AB125" s="115"/>
      <c r="AC125" s="115"/>
      <c r="AD125" s="115"/>
    </row>
    <row r="126" spans="1:30" s="60" customFormat="1" ht="14.25" customHeight="1" x14ac:dyDescent="0.25">
      <c r="A126" s="91" t="s">
        <v>76</v>
      </c>
      <c r="B126" s="90" t="s">
        <v>69</v>
      </c>
      <c r="C126" s="90" t="s">
        <v>320</v>
      </c>
      <c r="D126" s="22">
        <f>IFERROR(IF(ISBLANK(VLOOKUP($C126,'[1]Data sheet'!$B$2:$EZ$153,D$6,FALSE)),"",VLOOKUP($C126,'[1]Data sheet'!$B$2:$EZ$153,D$6,FALSE)),"")</f>
        <v>1148</v>
      </c>
      <c r="E126" s="33">
        <f t="shared" si="35"/>
        <v>447</v>
      </c>
      <c r="F126" s="24" t="str">
        <f t="shared" si="36"/>
        <v/>
      </c>
      <c r="G126" s="72" t="str">
        <f t="shared" si="37"/>
        <v/>
      </c>
      <c r="H126" s="54" t="str">
        <f t="shared" si="38"/>
        <v/>
      </c>
      <c r="I126" s="79" t="str">
        <f t="shared" si="39"/>
        <v/>
      </c>
      <c r="J126" s="33">
        <f>IFERROR(IF(ISBLANK(VLOOKUP($C126,'[1]Data sheet'!$B$2:$EZ$153,J$6,FALSE)),"",VLOOKUP($C126,'[1]Data sheet'!$B$2:$EZ$153,J$6,FALSE)),"")</f>
        <v>447</v>
      </c>
      <c r="K126" s="2" t="str">
        <f t="shared" si="40"/>
        <v/>
      </c>
      <c r="L126" s="33" t="str">
        <f>IFERROR(IF(ISBLANK(VLOOKUP($C126,'[1]Data sheet'!$B$2:$EZ$153,L$6,FALSE)),"",VLOOKUP($C126,'[1]Data sheet'!$B$2:$EZ$153,L$6,FALSE)),"")</f>
        <v>DK</v>
      </c>
      <c r="M126" s="2" t="str">
        <f t="shared" si="31"/>
        <v/>
      </c>
      <c r="N126" s="34">
        <f>IFERROR(IF(ISBLANK(VLOOKUP($C126,'[1]Data sheet'!$B$2:$EZ$153,N$6,FALSE)),"",VLOOKUP($C126,'[1]Data sheet'!$B$2:$EZ$153,N$6,FALSE)),"")</f>
        <v>80</v>
      </c>
      <c r="O126" s="2" t="str">
        <f t="shared" si="32"/>
        <v/>
      </c>
      <c r="P126" s="23">
        <f t="shared" si="41"/>
        <v>527</v>
      </c>
      <c r="Q126" s="2">
        <f t="shared" si="33"/>
        <v>0.45905923344947736</v>
      </c>
      <c r="R126" s="117">
        <f>VLOOKUP(A126,'[1]2014 population'!$B$4:$D$164,3,FALSE)</f>
        <v>1104</v>
      </c>
      <c r="S126" s="118">
        <f t="shared" si="42"/>
        <v>3.9855072463768113E-2</v>
      </c>
      <c r="T126" s="115" t="b">
        <f t="shared" si="43"/>
        <v>1</v>
      </c>
      <c r="U126" s="115" t="b">
        <f t="shared" si="44"/>
        <v>1</v>
      </c>
      <c r="V126" s="115" t="b">
        <f t="shared" si="45"/>
        <v>0</v>
      </c>
      <c r="W126" s="115" t="b">
        <f t="shared" si="34"/>
        <v>0</v>
      </c>
      <c r="X126" s="115" t="b">
        <f>IF(IFERROR(VLOOKUP(A126,[1]Summary!$A$2:$A$152,1,FALSE),FALSE)&lt;&gt;FALSE,TRUE,FALSE)</f>
        <v>1</v>
      </c>
      <c r="Y126" s="115"/>
      <c r="Z126" s="115"/>
      <c r="AA126" s="115"/>
      <c r="AB126" s="115"/>
      <c r="AC126" s="115"/>
      <c r="AD126" s="115"/>
    </row>
    <row r="127" spans="1:30" s="60" customFormat="1" ht="14.25" customHeight="1" x14ac:dyDescent="0.25">
      <c r="A127" s="91" t="s">
        <v>77</v>
      </c>
      <c r="B127" s="90" t="s">
        <v>69</v>
      </c>
      <c r="C127" s="90" t="s">
        <v>321</v>
      </c>
      <c r="D127" s="22">
        <f>IFERROR(IF(ISBLANK(VLOOKUP($C127,'[1]Data sheet'!$B$2:$EZ$153,D$6,FALSE)),"",VLOOKUP($C127,'[1]Data sheet'!$B$2:$EZ$153,D$6,FALSE)),"")</f>
        <v>1112</v>
      </c>
      <c r="E127" s="33">
        <f t="shared" si="35"/>
        <v>844</v>
      </c>
      <c r="F127" s="24">
        <f t="shared" si="36"/>
        <v>0.75899280575539574</v>
      </c>
      <c r="G127" s="72">
        <f t="shared" si="37"/>
        <v>0.73299072450260705</v>
      </c>
      <c r="H127" s="54" t="str">
        <f t="shared" si="38"/>
        <v>-</v>
      </c>
      <c r="I127" s="79">
        <f t="shared" si="39"/>
        <v>0.78321164048996139</v>
      </c>
      <c r="J127" s="33">
        <f>IFERROR(IF(ISBLANK(VLOOKUP($C127,'[1]Data sheet'!$B$2:$EZ$153,J$6,FALSE)),"",VLOOKUP($C127,'[1]Data sheet'!$B$2:$EZ$153,J$6,FALSE)),"")</f>
        <v>497</v>
      </c>
      <c r="K127" s="2">
        <f t="shared" si="40"/>
        <v>0.44694244604316546</v>
      </c>
      <c r="L127" s="33">
        <f>IFERROR(IF(ISBLANK(VLOOKUP($C127,'[1]Data sheet'!$B$2:$EZ$153,L$6,FALSE)),"",VLOOKUP($C127,'[1]Data sheet'!$B$2:$EZ$153,L$6,FALSE)),"")</f>
        <v>347</v>
      </c>
      <c r="M127" s="2">
        <f t="shared" si="31"/>
        <v>0.31205035971223022</v>
      </c>
      <c r="N127" s="34">
        <f>IFERROR(IF(ISBLANK(VLOOKUP($C127,'[1]Data sheet'!$B$2:$EZ$153,N$6,FALSE)),"",VLOOKUP($C127,'[1]Data sheet'!$B$2:$EZ$153,N$6,FALSE)),"")</f>
        <v>254</v>
      </c>
      <c r="O127" s="2">
        <f t="shared" si="32"/>
        <v>0.22841726618705036</v>
      </c>
      <c r="P127" s="23">
        <f t="shared" si="41"/>
        <v>1098</v>
      </c>
      <c r="Q127" s="2">
        <f t="shared" si="33"/>
        <v>0.98741007194244601</v>
      </c>
      <c r="R127" s="117">
        <f>VLOOKUP(A127,'[1]2014 population'!$B$4:$D$164,3,FALSE)</f>
        <v>1166.25</v>
      </c>
      <c r="S127" s="118">
        <f t="shared" si="42"/>
        <v>-4.6516613076098605E-2</v>
      </c>
      <c r="T127" s="115" t="b">
        <f t="shared" si="43"/>
        <v>1</v>
      </c>
      <c r="U127" s="115" t="b">
        <f t="shared" si="44"/>
        <v>1</v>
      </c>
      <c r="V127" s="115" t="b">
        <f t="shared" si="45"/>
        <v>1</v>
      </c>
      <c r="W127" s="115" t="b">
        <f t="shared" si="34"/>
        <v>1</v>
      </c>
      <c r="X127" s="115" t="b">
        <f>IF(IFERROR(VLOOKUP(A127,[1]Summary!$A$2:$A$152,1,FALSE),FALSE)&lt;&gt;FALSE,TRUE,FALSE)</f>
        <v>1</v>
      </c>
      <c r="Y127" s="115"/>
      <c r="Z127" s="115"/>
      <c r="AA127" s="115"/>
      <c r="AB127" s="115"/>
      <c r="AC127" s="115"/>
      <c r="AD127" s="115"/>
    </row>
    <row r="128" spans="1:30" s="60" customFormat="1" ht="14.25" customHeight="1" x14ac:dyDescent="0.25">
      <c r="A128" s="91" t="s">
        <v>32</v>
      </c>
      <c r="B128" s="90" t="s">
        <v>69</v>
      </c>
      <c r="C128" s="90" t="s">
        <v>322</v>
      </c>
      <c r="D128" s="22">
        <f>IFERROR(IF(ISBLANK(VLOOKUP($C128,'[1]Data sheet'!$B$2:$EZ$153,D$6,FALSE)),"",VLOOKUP($C128,'[1]Data sheet'!$B$2:$EZ$153,D$6,FALSE)),"")</f>
        <v>800</v>
      </c>
      <c r="E128" s="33">
        <f t="shared" si="35"/>
        <v>555</v>
      </c>
      <c r="F128" s="24" t="str">
        <f t="shared" si="36"/>
        <v/>
      </c>
      <c r="G128" s="72" t="str">
        <f t="shared" si="37"/>
        <v/>
      </c>
      <c r="H128" s="54" t="str">
        <f t="shared" si="38"/>
        <v/>
      </c>
      <c r="I128" s="79" t="str">
        <f t="shared" si="39"/>
        <v/>
      </c>
      <c r="J128" s="33">
        <f>IFERROR(IF(ISBLANK(VLOOKUP($C128,'[1]Data sheet'!$B$2:$EZ$153,J$6,FALSE)),"",VLOOKUP($C128,'[1]Data sheet'!$B$2:$EZ$153,J$6,FALSE)),"")</f>
        <v>363</v>
      </c>
      <c r="K128" s="2" t="str">
        <f t="shared" si="40"/>
        <v/>
      </c>
      <c r="L128" s="33">
        <f>IFERROR(IF(ISBLANK(VLOOKUP($C128,'[1]Data sheet'!$B$2:$EZ$153,L$6,FALSE)),"",VLOOKUP($C128,'[1]Data sheet'!$B$2:$EZ$153,L$6,FALSE)),"")</f>
        <v>192</v>
      </c>
      <c r="M128" s="2" t="str">
        <f t="shared" si="31"/>
        <v/>
      </c>
      <c r="N128" s="34">
        <f>IFERROR(IF(ISBLANK(VLOOKUP($C128,'[1]Data sheet'!$B$2:$EZ$153,N$6,FALSE)),"",VLOOKUP($C128,'[1]Data sheet'!$B$2:$EZ$153,N$6,FALSE)),"")</f>
        <v>185</v>
      </c>
      <c r="O128" s="2" t="str">
        <f t="shared" si="32"/>
        <v/>
      </c>
      <c r="P128" s="23">
        <f t="shared" si="41"/>
        <v>740</v>
      </c>
      <c r="Q128" s="2">
        <f t="shared" si="33"/>
        <v>0.92500000000000004</v>
      </c>
      <c r="R128" s="117">
        <f>VLOOKUP(A128,'[1]2014 population'!$B$4:$D$164,3,FALSE)</f>
        <v>806.25</v>
      </c>
      <c r="S128" s="118">
        <f t="shared" si="42"/>
        <v>-7.7519379844961239E-3</v>
      </c>
      <c r="T128" s="115" t="b">
        <f t="shared" si="43"/>
        <v>1</v>
      </c>
      <c r="U128" s="115" t="b">
        <f t="shared" si="44"/>
        <v>1</v>
      </c>
      <c r="V128" s="115" t="b">
        <f t="shared" si="45"/>
        <v>0</v>
      </c>
      <c r="W128" s="115" t="b">
        <f t="shared" si="34"/>
        <v>0</v>
      </c>
      <c r="X128" s="115" t="b">
        <f>IF(IFERROR(VLOOKUP(A128,[1]Summary!$A$2:$A$152,1,FALSE),FALSE)&lt;&gt;FALSE,TRUE,FALSE)</f>
        <v>1</v>
      </c>
      <c r="Y128" s="115"/>
      <c r="Z128" s="115"/>
      <c r="AA128" s="115"/>
      <c r="AB128" s="115"/>
      <c r="AC128" s="115"/>
      <c r="AD128" s="115"/>
    </row>
    <row r="129" spans="1:30" s="60" customFormat="1" ht="14.25" customHeight="1" x14ac:dyDescent="0.25">
      <c r="A129" s="91" t="s">
        <v>55</v>
      </c>
      <c r="B129" s="90" t="s">
        <v>69</v>
      </c>
      <c r="C129" s="90" t="s">
        <v>323</v>
      </c>
      <c r="D129" s="22">
        <f>IFERROR(IF(ISBLANK(VLOOKUP($C129,'[1]Data sheet'!$B$2:$EZ$153,D$6,FALSE)),"",VLOOKUP($C129,'[1]Data sheet'!$B$2:$EZ$153,D$6,FALSE)),"")</f>
        <v>1422</v>
      </c>
      <c r="E129" s="33" t="str">
        <f t="shared" si="35"/>
        <v/>
      </c>
      <c r="F129" s="24" t="str">
        <f t="shared" si="36"/>
        <v/>
      </c>
      <c r="G129" s="72" t="str">
        <f t="shared" si="37"/>
        <v/>
      </c>
      <c r="H129" s="54" t="str">
        <f t="shared" si="38"/>
        <v/>
      </c>
      <c r="I129" s="79" t="str">
        <f t="shared" si="39"/>
        <v/>
      </c>
      <c r="J129" s="33" t="str">
        <f>IFERROR(IF(ISBLANK(VLOOKUP($C129,'[1]Data sheet'!$B$2:$EZ$153,J$6,FALSE)),"",VLOOKUP($C129,'[1]Data sheet'!$B$2:$EZ$153,J$6,FALSE)),"")</f>
        <v>DK</v>
      </c>
      <c r="K129" s="2" t="str">
        <f t="shared" si="40"/>
        <v/>
      </c>
      <c r="L129" s="33" t="str">
        <f>IFERROR(IF(ISBLANK(VLOOKUP($C129,'[1]Data sheet'!$B$2:$EZ$153,L$6,FALSE)),"",VLOOKUP($C129,'[1]Data sheet'!$B$2:$EZ$153,L$6,FALSE)),"")</f>
        <v>DK</v>
      </c>
      <c r="M129" s="2" t="str">
        <f t="shared" si="31"/>
        <v/>
      </c>
      <c r="N129" s="34">
        <f>IFERROR(IF(ISBLANK(VLOOKUP($C129,'[1]Data sheet'!$B$2:$EZ$153,N$6,FALSE)),"",VLOOKUP($C129,'[1]Data sheet'!$B$2:$EZ$153,N$6,FALSE)),"")</f>
        <v>166</v>
      </c>
      <c r="O129" s="2" t="str">
        <f t="shared" si="32"/>
        <v/>
      </c>
      <c r="P129" s="23">
        <f t="shared" si="41"/>
        <v>166</v>
      </c>
      <c r="Q129" s="2">
        <f t="shared" si="33"/>
        <v>0.11673699015471167</v>
      </c>
      <c r="R129" s="117">
        <f>VLOOKUP(A129,'[1]2014 population'!$B$4:$D$164,3,FALSE)</f>
        <v>1563</v>
      </c>
      <c r="S129" s="118">
        <f t="shared" si="42"/>
        <v>-9.0211132437619967E-2</v>
      </c>
      <c r="T129" s="115" t="b">
        <f t="shared" si="43"/>
        <v>0</v>
      </c>
      <c r="U129" s="115" t="b">
        <f t="shared" si="44"/>
        <v>1</v>
      </c>
      <c r="V129" s="115" t="b">
        <f t="shared" si="45"/>
        <v>0</v>
      </c>
      <c r="W129" s="115" t="b">
        <f t="shared" si="34"/>
        <v>0</v>
      </c>
      <c r="X129" s="115" t="b">
        <f>IF(IFERROR(VLOOKUP(A129,[1]Summary!$A$2:$A$152,1,FALSE),FALSE)&lt;&gt;FALSE,TRUE,FALSE)</f>
        <v>1</v>
      </c>
      <c r="Y129" s="115"/>
      <c r="Z129" s="115"/>
      <c r="AA129" s="115"/>
      <c r="AB129" s="115"/>
      <c r="AC129" s="115"/>
      <c r="AD129" s="115"/>
    </row>
    <row r="130" spans="1:30" s="60" customFormat="1" ht="14.25" customHeight="1" x14ac:dyDescent="0.25">
      <c r="A130" s="91" t="s">
        <v>78</v>
      </c>
      <c r="B130" s="90" t="s">
        <v>69</v>
      </c>
      <c r="C130" s="90" t="s">
        <v>324</v>
      </c>
      <c r="D130" s="22">
        <f>IFERROR(IF(ISBLANK(VLOOKUP($C130,'[1]Data sheet'!$B$2:$EZ$153,D$6,FALSE)),"",VLOOKUP($C130,'[1]Data sheet'!$B$2:$EZ$153,D$6,FALSE)),"")</f>
        <v>1116</v>
      </c>
      <c r="E130" s="33">
        <f t="shared" si="35"/>
        <v>795</v>
      </c>
      <c r="F130" s="24" t="str">
        <f t="shared" si="36"/>
        <v/>
      </c>
      <c r="G130" s="72" t="str">
        <f t="shared" si="37"/>
        <v/>
      </c>
      <c r="H130" s="54" t="str">
        <f t="shared" si="38"/>
        <v/>
      </c>
      <c r="I130" s="79" t="str">
        <f t="shared" si="39"/>
        <v/>
      </c>
      <c r="J130" s="33">
        <f>IFERROR(IF(ISBLANK(VLOOKUP($C130,'[1]Data sheet'!$B$2:$EZ$153,J$6,FALSE)),"",VLOOKUP($C130,'[1]Data sheet'!$B$2:$EZ$153,J$6,FALSE)),"")</f>
        <v>406</v>
      </c>
      <c r="K130" s="2" t="str">
        <f t="shared" si="40"/>
        <v/>
      </c>
      <c r="L130" s="33">
        <f>IFERROR(IF(ISBLANK(VLOOKUP($C130,'[1]Data sheet'!$B$2:$EZ$153,L$6,FALSE)),"",VLOOKUP($C130,'[1]Data sheet'!$B$2:$EZ$153,L$6,FALSE)),"")</f>
        <v>389</v>
      </c>
      <c r="M130" s="2" t="str">
        <f t="shared" si="31"/>
        <v/>
      </c>
      <c r="N130" s="34">
        <f>IFERROR(IF(ISBLANK(VLOOKUP($C130,'[1]Data sheet'!$B$2:$EZ$153,N$6,FALSE)),"",VLOOKUP($C130,'[1]Data sheet'!$B$2:$EZ$153,N$6,FALSE)),"")</f>
        <v>260</v>
      </c>
      <c r="O130" s="2" t="str">
        <f t="shared" si="32"/>
        <v/>
      </c>
      <c r="P130" s="23">
        <f t="shared" si="41"/>
        <v>1055</v>
      </c>
      <c r="Q130" s="2">
        <f t="shared" si="33"/>
        <v>0.94534050179211471</v>
      </c>
      <c r="R130" s="117">
        <f>VLOOKUP(A130,'[1]2014 population'!$B$4:$D$164,3,FALSE)</f>
        <v>1142.25</v>
      </c>
      <c r="S130" s="118">
        <f t="shared" si="42"/>
        <v>-2.2980958634274459E-2</v>
      </c>
      <c r="T130" s="115" t="b">
        <f t="shared" si="43"/>
        <v>1</v>
      </c>
      <c r="U130" s="115" t="b">
        <f t="shared" si="44"/>
        <v>1</v>
      </c>
      <c r="V130" s="115" t="b">
        <f t="shared" si="45"/>
        <v>0</v>
      </c>
      <c r="W130" s="115" t="b">
        <f t="shared" si="34"/>
        <v>0</v>
      </c>
      <c r="X130" s="115" t="b">
        <f>IF(IFERROR(VLOOKUP(A130,[1]Summary!$A$2:$A$152,1,FALSE),FALSE)&lt;&gt;FALSE,TRUE,FALSE)</f>
        <v>1</v>
      </c>
      <c r="Y130" s="115"/>
      <c r="Z130" s="115"/>
      <c r="AA130" s="115"/>
      <c r="AB130" s="115"/>
      <c r="AC130" s="115"/>
      <c r="AD130" s="115"/>
    </row>
    <row r="131" spans="1:30" s="60" customFormat="1" ht="14.25" customHeight="1" x14ac:dyDescent="0.25">
      <c r="A131" s="91" t="s">
        <v>56</v>
      </c>
      <c r="B131" s="90" t="s">
        <v>69</v>
      </c>
      <c r="C131" s="90" t="s">
        <v>325</v>
      </c>
      <c r="D131" s="22">
        <f>IFERROR(IF(ISBLANK(VLOOKUP($C131,'[1]Data sheet'!$B$2:$EZ$153,D$6,FALSE)),"",VLOOKUP($C131,'[1]Data sheet'!$B$2:$EZ$153,D$6,FALSE)),"")</f>
        <v>649</v>
      </c>
      <c r="E131" s="33">
        <f t="shared" si="35"/>
        <v>101</v>
      </c>
      <c r="F131" s="24" t="str">
        <f t="shared" si="36"/>
        <v/>
      </c>
      <c r="G131" s="72" t="str">
        <f t="shared" si="37"/>
        <v/>
      </c>
      <c r="H131" s="54" t="str">
        <f t="shared" si="38"/>
        <v/>
      </c>
      <c r="I131" s="79" t="str">
        <f t="shared" si="39"/>
        <v/>
      </c>
      <c r="J131" s="33">
        <f>IFERROR(IF(ISBLANK(VLOOKUP($C131,'[1]Data sheet'!$B$2:$EZ$153,J$6,FALSE)),"",VLOOKUP($C131,'[1]Data sheet'!$B$2:$EZ$153,J$6,FALSE)),"")</f>
        <v>0</v>
      </c>
      <c r="K131" s="2" t="str">
        <f t="shared" si="40"/>
        <v/>
      </c>
      <c r="L131" s="33">
        <f>IFERROR(IF(ISBLANK(VLOOKUP($C131,'[1]Data sheet'!$B$2:$EZ$153,L$6,FALSE)),"",VLOOKUP($C131,'[1]Data sheet'!$B$2:$EZ$153,L$6,FALSE)),"")</f>
        <v>101</v>
      </c>
      <c r="M131" s="2" t="str">
        <f t="shared" si="31"/>
        <v/>
      </c>
      <c r="N131" s="34">
        <f>IFERROR(IF(ISBLANK(VLOOKUP($C131,'[1]Data sheet'!$B$2:$EZ$153,N$6,FALSE)),"",VLOOKUP($C131,'[1]Data sheet'!$B$2:$EZ$153,N$6,FALSE)),"")</f>
        <v>27</v>
      </c>
      <c r="O131" s="2" t="str">
        <f t="shared" si="32"/>
        <v/>
      </c>
      <c r="P131" s="23">
        <f t="shared" si="41"/>
        <v>128</v>
      </c>
      <c r="Q131" s="2">
        <f t="shared" si="33"/>
        <v>0.19722650231124808</v>
      </c>
      <c r="R131" s="117">
        <f>VLOOKUP(A131,'[1]2014 population'!$B$4:$D$164,3,FALSE)</f>
        <v>678.5</v>
      </c>
      <c r="S131" s="118">
        <f t="shared" si="42"/>
        <v>-4.3478260869565216E-2</v>
      </c>
      <c r="T131" s="115" t="b">
        <f t="shared" si="43"/>
        <v>1</v>
      </c>
      <c r="U131" s="115" t="b">
        <f t="shared" si="44"/>
        <v>1</v>
      </c>
      <c r="V131" s="115" t="b">
        <f t="shared" si="45"/>
        <v>0</v>
      </c>
      <c r="W131" s="115" t="b">
        <f t="shared" si="34"/>
        <v>0</v>
      </c>
      <c r="X131" s="115" t="b">
        <f>IF(IFERROR(VLOOKUP(A131,[1]Summary!$A$2:$A$152,1,FALSE),FALSE)&lt;&gt;FALSE,TRUE,FALSE)</f>
        <v>1</v>
      </c>
      <c r="Y131" s="115"/>
      <c r="Z131" s="115"/>
      <c r="AA131" s="115"/>
      <c r="AB131" s="115"/>
      <c r="AC131" s="115"/>
      <c r="AD131" s="115"/>
    </row>
    <row r="132" spans="1:30" s="60" customFormat="1" ht="14.25" customHeight="1" x14ac:dyDescent="0.25">
      <c r="A132" s="91" t="s">
        <v>79</v>
      </c>
      <c r="B132" s="90" t="s">
        <v>69</v>
      </c>
      <c r="C132" s="90" t="s">
        <v>326</v>
      </c>
      <c r="D132" s="22">
        <f>IFERROR(IF(ISBLANK(VLOOKUP($C132,'[1]Data sheet'!$B$2:$EZ$153,D$6,FALSE)),"",VLOOKUP($C132,'[1]Data sheet'!$B$2:$EZ$153,D$6,FALSE)),"")</f>
        <v>981</v>
      </c>
      <c r="E132" s="33">
        <f t="shared" si="35"/>
        <v>807</v>
      </c>
      <c r="F132" s="24">
        <f t="shared" si="36"/>
        <v>0.82262996941896027</v>
      </c>
      <c r="G132" s="72">
        <f t="shared" si="37"/>
        <v>0.79748182249992983</v>
      </c>
      <c r="H132" s="54" t="str">
        <f t="shared" si="38"/>
        <v>-</v>
      </c>
      <c r="I132" s="79">
        <f t="shared" si="39"/>
        <v>0.84526122444489571</v>
      </c>
      <c r="J132" s="33">
        <f>IFERROR(IF(ISBLANK(VLOOKUP($C132,'[1]Data sheet'!$B$2:$EZ$153,J$6,FALSE)),"",VLOOKUP($C132,'[1]Data sheet'!$B$2:$EZ$153,J$6,FALSE)),"")</f>
        <v>807</v>
      </c>
      <c r="K132" s="2">
        <f t="shared" si="40"/>
        <v>0.82262996941896027</v>
      </c>
      <c r="L132" s="33" t="str">
        <f>IFERROR(IF(ISBLANK(VLOOKUP($C132,'[1]Data sheet'!$B$2:$EZ$153,L$6,FALSE)),"",VLOOKUP($C132,'[1]Data sheet'!$B$2:$EZ$153,L$6,FALSE)),"")</f>
        <v>DK</v>
      </c>
      <c r="M132" s="2" t="str">
        <f t="shared" si="31"/>
        <v/>
      </c>
      <c r="N132" s="34">
        <f>IFERROR(IF(ISBLANK(VLOOKUP($C132,'[1]Data sheet'!$B$2:$EZ$153,N$6,FALSE)),"",VLOOKUP($C132,'[1]Data sheet'!$B$2:$EZ$153,N$6,FALSE)),"")</f>
        <v>174</v>
      </c>
      <c r="O132" s="2">
        <f t="shared" si="32"/>
        <v>0.17737003058103976</v>
      </c>
      <c r="P132" s="23">
        <f t="shared" si="41"/>
        <v>981</v>
      </c>
      <c r="Q132" s="2">
        <f t="shared" si="33"/>
        <v>1</v>
      </c>
      <c r="R132" s="117">
        <f>VLOOKUP(A132,'[1]2014 population'!$B$4:$D$164,3,FALSE)</f>
        <v>1126.25</v>
      </c>
      <c r="S132" s="118">
        <f t="shared" si="42"/>
        <v>-0.12896781354051054</v>
      </c>
      <c r="T132" s="115" t="b">
        <f t="shared" si="43"/>
        <v>1</v>
      </c>
      <c r="U132" s="115" t="b">
        <f t="shared" si="44"/>
        <v>1</v>
      </c>
      <c r="V132" s="115" t="b">
        <f t="shared" si="45"/>
        <v>1</v>
      </c>
      <c r="W132" s="115" t="b">
        <f t="shared" si="34"/>
        <v>1</v>
      </c>
      <c r="X132" s="115" t="b">
        <f>IF(IFERROR(VLOOKUP(A132,[1]Summary!$A$2:$A$152,1,FALSE),FALSE)&lt;&gt;FALSE,TRUE,FALSE)</f>
        <v>1</v>
      </c>
      <c r="Y132" s="115"/>
      <c r="Z132" s="115"/>
      <c r="AA132" s="115"/>
      <c r="AB132" s="115"/>
      <c r="AC132" s="115"/>
      <c r="AD132" s="115"/>
    </row>
    <row r="133" spans="1:30" s="60" customFormat="1" ht="14.25" customHeight="1" x14ac:dyDescent="0.25">
      <c r="A133" s="91" t="s">
        <v>14</v>
      </c>
      <c r="B133" s="90" t="s">
        <v>69</v>
      </c>
      <c r="C133" s="90" t="s">
        <v>327</v>
      </c>
      <c r="D133" s="22">
        <f>IFERROR(IF(ISBLANK(VLOOKUP($C133,'[1]Data sheet'!$B$2:$EZ$153,D$6,FALSE)),"",VLOOKUP($C133,'[1]Data sheet'!$B$2:$EZ$153,D$6,FALSE)),"")</f>
        <v>697</v>
      </c>
      <c r="E133" s="33">
        <f t="shared" si="35"/>
        <v>397</v>
      </c>
      <c r="F133" s="24">
        <f t="shared" si="36"/>
        <v>0.56958393113342898</v>
      </c>
      <c r="G133" s="72">
        <f t="shared" si="37"/>
        <v>0.5325431730743545</v>
      </c>
      <c r="H133" s="54" t="str">
        <f t="shared" si="38"/>
        <v>-</v>
      </c>
      <c r="I133" s="79">
        <f t="shared" si="39"/>
        <v>0.60586188099197014</v>
      </c>
      <c r="J133" s="33">
        <f>IFERROR(IF(ISBLANK(VLOOKUP($C133,'[1]Data sheet'!$B$2:$EZ$153,J$6,FALSE)),"",VLOOKUP($C133,'[1]Data sheet'!$B$2:$EZ$153,J$6,FALSE)),"")</f>
        <v>288</v>
      </c>
      <c r="K133" s="2">
        <f t="shared" si="40"/>
        <v>0.41319942611190819</v>
      </c>
      <c r="L133" s="33">
        <f>IFERROR(IF(ISBLANK(VLOOKUP($C133,'[1]Data sheet'!$B$2:$EZ$153,L$6,FALSE)),"",VLOOKUP($C133,'[1]Data sheet'!$B$2:$EZ$153,L$6,FALSE)),"")</f>
        <v>109</v>
      </c>
      <c r="M133" s="2">
        <f t="shared" si="31"/>
        <v>0.15638450502152079</v>
      </c>
      <c r="N133" s="34">
        <f>IFERROR(IF(ISBLANK(VLOOKUP($C133,'[1]Data sheet'!$B$2:$EZ$153,N$6,FALSE)),"",VLOOKUP($C133,'[1]Data sheet'!$B$2:$EZ$153,N$6,FALSE)),"")</f>
        <v>287</v>
      </c>
      <c r="O133" s="2">
        <f t="shared" si="32"/>
        <v>0.41176470588235292</v>
      </c>
      <c r="P133" s="23">
        <f t="shared" si="41"/>
        <v>684</v>
      </c>
      <c r="Q133" s="2">
        <f t="shared" si="33"/>
        <v>0.9813486370157819</v>
      </c>
      <c r="R133" s="117">
        <f>VLOOKUP(A133,'[1]2014 population'!$B$4:$D$164,3,FALSE)</f>
        <v>664.75</v>
      </c>
      <c r="S133" s="118">
        <f t="shared" si="42"/>
        <v>4.8514479127491537E-2</v>
      </c>
      <c r="T133" s="115" t="b">
        <f t="shared" si="43"/>
        <v>1</v>
      </c>
      <c r="U133" s="115" t="b">
        <f t="shared" si="44"/>
        <v>1</v>
      </c>
      <c r="V133" s="115" t="b">
        <f t="shared" si="45"/>
        <v>1</v>
      </c>
      <c r="W133" s="115" t="b">
        <f t="shared" si="34"/>
        <v>1</v>
      </c>
      <c r="X133" s="115" t="b">
        <f>IF(IFERROR(VLOOKUP(A133,[1]Summary!$A$2:$A$152,1,FALSE),FALSE)&lt;&gt;FALSE,TRUE,FALSE)</f>
        <v>1</v>
      </c>
      <c r="Y133" s="115"/>
      <c r="Z133" s="115"/>
      <c r="AA133" s="115"/>
      <c r="AB133" s="115"/>
      <c r="AC133" s="115"/>
      <c r="AD133" s="115"/>
    </row>
    <row r="134" spans="1:30" s="60" customFormat="1" ht="14.25" customHeight="1" x14ac:dyDescent="0.25">
      <c r="A134" s="91" t="s">
        <v>80</v>
      </c>
      <c r="B134" s="90" t="s">
        <v>69</v>
      </c>
      <c r="C134" s="90" t="s">
        <v>328</v>
      </c>
      <c r="D134" s="22">
        <f>IFERROR(IF(ISBLANK(VLOOKUP($C134,'[1]Data sheet'!$B$2:$EZ$153,D$6,FALSE)),"",VLOOKUP($C134,'[1]Data sheet'!$B$2:$EZ$153,D$6,FALSE)),"")</f>
        <v>1040</v>
      </c>
      <c r="E134" s="33" t="str">
        <f t="shared" si="35"/>
        <v/>
      </c>
      <c r="F134" s="24" t="str">
        <f t="shared" si="36"/>
        <v/>
      </c>
      <c r="G134" s="72" t="str">
        <f t="shared" si="37"/>
        <v/>
      </c>
      <c r="H134" s="54" t="str">
        <f t="shared" si="38"/>
        <v/>
      </c>
      <c r="I134" s="79" t="str">
        <f t="shared" si="39"/>
        <v/>
      </c>
      <c r="J134" s="33" t="str">
        <f>IFERROR(IF(ISBLANK(VLOOKUP($C134,'[1]Data sheet'!$B$2:$EZ$153,J$6,FALSE)),"",VLOOKUP($C134,'[1]Data sheet'!$B$2:$EZ$153,J$6,FALSE)),"")</f>
        <v>DK</v>
      </c>
      <c r="K134" s="2" t="str">
        <f t="shared" si="40"/>
        <v/>
      </c>
      <c r="L134" s="33" t="str">
        <f>IFERROR(IF(ISBLANK(VLOOKUP($C134,'[1]Data sheet'!$B$2:$EZ$153,L$6,FALSE)),"",VLOOKUP($C134,'[1]Data sheet'!$B$2:$EZ$153,L$6,FALSE)),"")</f>
        <v>DK</v>
      </c>
      <c r="M134" s="2" t="str">
        <f t="shared" si="31"/>
        <v/>
      </c>
      <c r="N134" s="34">
        <f>IFERROR(IF(ISBLANK(VLOOKUP($C134,'[1]Data sheet'!$B$2:$EZ$153,N$6,FALSE)),"",VLOOKUP($C134,'[1]Data sheet'!$B$2:$EZ$153,N$6,FALSE)),"")</f>
        <v>98</v>
      </c>
      <c r="O134" s="2" t="str">
        <f t="shared" si="32"/>
        <v/>
      </c>
      <c r="P134" s="23">
        <f t="shared" si="41"/>
        <v>98</v>
      </c>
      <c r="Q134" s="2">
        <f t="shared" si="33"/>
        <v>9.4230769230769229E-2</v>
      </c>
      <c r="R134" s="117">
        <f>VLOOKUP(A134,'[1]2014 population'!$B$4:$D$164,3,FALSE)</f>
        <v>1124.75</v>
      </c>
      <c r="S134" s="118">
        <f t="shared" si="42"/>
        <v>-7.535007779506557E-2</v>
      </c>
      <c r="T134" s="115" t="b">
        <f t="shared" si="43"/>
        <v>0</v>
      </c>
      <c r="U134" s="115" t="b">
        <f t="shared" si="44"/>
        <v>1</v>
      </c>
      <c r="V134" s="115" t="b">
        <f t="shared" si="45"/>
        <v>0</v>
      </c>
      <c r="W134" s="115" t="b">
        <f t="shared" si="34"/>
        <v>0</v>
      </c>
      <c r="X134" s="115" t="b">
        <f>IF(IFERROR(VLOOKUP(A134,[1]Summary!$A$2:$A$152,1,FALSE),FALSE)&lt;&gt;FALSE,TRUE,FALSE)</f>
        <v>1</v>
      </c>
      <c r="Y134" s="115"/>
      <c r="Z134" s="115"/>
      <c r="AA134" s="115"/>
      <c r="AB134" s="115"/>
      <c r="AC134" s="115"/>
      <c r="AD134" s="115"/>
    </row>
    <row r="135" spans="1:30" s="60" customFormat="1" ht="14.25" customHeight="1" x14ac:dyDescent="0.25">
      <c r="A135" s="91" t="s">
        <v>38</v>
      </c>
      <c r="B135" s="90" t="s">
        <v>69</v>
      </c>
      <c r="C135" s="90" t="s">
        <v>329</v>
      </c>
      <c r="D135" s="22">
        <f>IFERROR(IF(ISBLANK(VLOOKUP($C135,'[1]Data sheet'!$B$2:$EZ$153,D$6,FALSE)),"",VLOOKUP($C135,'[1]Data sheet'!$B$2:$EZ$153,D$6,FALSE)),"")</f>
        <v>1038</v>
      </c>
      <c r="E135" s="33">
        <f t="shared" si="35"/>
        <v>755</v>
      </c>
      <c r="F135" s="24">
        <f t="shared" si="36"/>
        <v>0.72736030828516374</v>
      </c>
      <c r="G135" s="72">
        <f t="shared" si="37"/>
        <v>0.69946837974220366</v>
      </c>
      <c r="H135" s="54" t="str">
        <f t="shared" si="38"/>
        <v>-</v>
      </c>
      <c r="I135" s="79">
        <f t="shared" si="39"/>
        <v>0.75357559926615469</v>
      </c>
      <c r="J135" s="33">
        <f>IFERROR(IF(ISBLANK(VLOOKUP($C135,'[1]Data sheet'!$B$2:$EZ$153,J$6,FALSE)),"",VLOOKUP($C135,'[1]Data sheet'!$B$2:$EZ$153,J$6,FALSE)),"")</f>
        <v>467</v>
      </c>
      <c r="K135" s="2">
        <f t="shared" si="40"/>
        <v>0.44990366088631983</v>
      </c>
      <c r="L135" s="33">
        <f>IFERROR(IF(ISBLANK(VLOOKUP($C135,'[1]Data sheet'!$B$2:$EZ$153,L$6,FALSE)),"",VLOOKUP($C135,'[1]Data sheet'!$B$2:$EZ$153,L$6,FALSE)),"")</f>
        <v>288</v>
      </c>
      <c r="M135" s="2">
        <f t="shared" si="31"/>
        <v>0.2774566473988439</v>
      </c>
      <c r="N135" s="34">
        <f>IFERROR(IF(ISBLANK(VLOOKUP($C135,'[1]Data sheet'!$B$2:$EZ$153,N$6,FALSE)),"",VLOOKUP($C135,'[1]Data sheet'!$B$2:$EZ$153,N$6,FALSE)),"")</f>
        <v>252</v>
      </c>
      <c r="O135" s="2">
        <f t="shared" si="32"/>
        <v>0.24277456647398843</v>
      </c>
      <c r="P135" s="23">
        <f t="shared" si="41"/>
        <v>1007</v>
      </c>
      <c r="Q135" s="2">
        <f t="shared" si="33"/>
        <v>0.97013487475915217</v>
      </c>
      <c r="R135" s="117">
        <f>VLOOKUP(A135,'[1]2014 population'!$B$4:$D$164,3,FALSE)</f>
        <v>1104.25</v>
      </c>
      <c r="S135" s="118">
        <f t="shared" si="42"/>
        <v>-5.9995472039846051E-2</v>
      </c>
      <c r="T135" s="115" t="b">
        <f t="shared" si="43"/>
        <v>1</v>
      </c>
      <c r="U135" s="115" t="b">
        <f t="shared" si="44"/>
        <v>1</v>
      </c>
      <c r="V135" s="115" t="b">
        <f t="shared" si="45"/>
        <v>1</v>
      </c>
      <c r="W135" s="115" t="b">
        <f t="shared" si="34"/>
        <v>1</v>
      </c>
      <c r="X135" s="115" t="b">
        <f>IF(IFERROR(VLOOKUP(A135,[1]Summary!$A$2:$A$152,1,FALSE),FALSE)&lt;&gt;FALSE,TRUE,FALSE)</f>
        <v>1</v>
      </c>
      <c r="Y135" s="115"/>
      <c r="Z135" s="115"/>
      <c r="AA135" s="115"/>
      <c r="AB135" s="115"/>
      <c r="AC135" s="115"/>
      <c r="AD135" s="115"/>
    </row>
    <row r="136" spans="1:30" s="60" customFormat="1" ht="14.25" customHeight="1" x14ac:dyDescent="0.25">
      <c r="A136" s="91" t="s">
        <v>24</v>
      </c>
      <c r="B136" s="90" t="s">
        <v>69</v>
      </c>
      <c r="C136" s="90" t="s">
        <v>330</v>
      </c>
      <c r="D136" s="22">
        <f>IFERROR(IF(ISBLANK(VLOOKUP($C136,'[1]Data sheet'!$B$2:$EZ$153,D$6,FALSE)),"",VLOOKUP($C136,'[1]Data sheet'!$B$2:$EZ$153,D$6,FALSE)),"")</f>
        <v>1267</v>
      </c>
      <c r="E136" s="33">
        <f t="shared" si="35"/>
        <v>774</v>
      </c>
      <c r="F136" s="24" t="str">
        <f t="shared" si="36"/>
        <v/>
      </c>
      <c r="G136" s="72" t="str">
        <f t="shared" si="37"/>
        <v/>
      </c>
      <c r="H136" s="54" t="str">
        <f t="shared" si="38"/>
        <v/>
      </c>
      <c r="I136" s="79" t="str">
        <f t="shared" si="39"/>
        <v/>
      </c>
      <c r="J136" s="33">
        <f>IFERROR(IF(ISBLANK(VLOOKUP($C136,'[1]Data sheet'!$B$2:$EZ$153,J$6,FALSE)),"",VLOOKUP($C136,'[1]Data sheet'!$B$2:$EZ$153,J$6,FALSE)),"")</f>
        <v>543</v>
      </c>
      <c r="K136" s="2" t="str">
        <f t="shared" si="40"/>
        <v/>
      </c>
      <c r="L136" s="33">
        <f>IFERROR(IF(ISBLANK(VLOOKUP($C136,'[1]Data sheet'!$B$2:$EZ$153,L$6,FALSE)),"",VLOOKUP($C136,'[1]Data sheet'!$B$2:$EZ$153,L$6,FALSE)),"")</f>
        <v>231</v>
      </c>
      <c r="M136" s="2" t="str">
        <f t="shared" si="31"/>
        <v/>
      </c>
      <c r="N136" s="34">
        <f>IFERROR(IF(ISBLANK(VLOOKUP($C136,'[1]Data sheet'!$B$2:$EZ$153,N$6,FALSE)),"",VLOOKUP($C136,'[1]Data sheet'!$B$2:$EZ$153,N$6,FALSE)),"")</f>
        <v>212</v>
      </c>
      <c r="O136" s="2" t="str">
        <f t="shared" si="32"/>
        <v/>
      </c>
      <c r="P136" s="23">
        <f t="shared" si="41"/>
        <v>986</v>
      </c>
      <c r="Q136" s="2">
        <f t="shared" si="33"/>
        <v>0.77821625887924228</v>
      </c>
      <c r="R136" s="117">
        <f>VLOOKUP(A136,'[1]2014 population'!$B$4:$D$164,3,FALSE)</f>
        <v>1264.5</v>
      </c>
      <c r="S136" s="118">
        <f t="shared" si="42"/>
        <v>1.9770660340055358E-3</v>
      </c>
      <c r="T136" s="115" t="b">
        <f t="shared" si="43"/>
        <v>1</v>
      </c>
      <c r="U136" s="115" t="b">
        <f t="shared" si="44"/>
        <v>1</v>
      </c>
      <c r="V136" s="115" t="b">
        <f t="shared" si="45"/>
        <v>0</v>
      </c>
      <c r="W136" s="115" t="b">
        <f t="shared" si="34"/>
        <v>0</v>
      </c>
      <c r="X136" s="115" t="b">
        <f>IF(IFERROR(VLOOKUP(A136,[1]Summary!$A$2:$A$152,1,FALSE),FALSE)&lt;&gt;FALSE,TRUE,FALSE)</f>
        <v>1</v>
      </c>
      <c r="Y136" s="115"/>
      <c r="Z136" s="115"/>
      <c r="AA136" s="115"/>
      <c r="AB136" s="115"/>
      <c r="AC136" s="115"/>
      <c r="AD136" s="115"/>
    </row>
    <row r="137" spans="1:30" s="60" customFormat="1" ht="14.25" customHeight="1" x14ac:dyDescent="0.25">
      <c r="A137" s="91" t="s">
        <v>81</v>
      </c>
      <c r="B137" s="90" t="s">
        <v>69</v>
      </c>
      <c r="C137" s="90" t="s">
        <v>331</v>
      </c>
      <c r="D137" s="22">
        <f>IFERROR(IF(ISBLANK(VLOOKUP($C137,'[1]Data sheet'!$B$2:$EZ$153,D$6,FALSE)),"",VLOOKUP($C137,'[1]Data sheet'!$B$2:$EZ$153,D$6,FALSE)),"")</f>
        <v>614</v>
      </c>
      <c r="E137" s="33">
        <f t="shared" si="35"/>
        <v>401</v>
      </c>
      <c r="F137" s="24" t="str">
        <f t="shared" si="36"/>
        <v/>
      </c>
      <c r="G137" s="72" t="str">
        <f t="shared" si="37"/>
        <v/>
      </c>
      <c r="H137" s="54" t="str">
        <f t="shared" si="38"/>
        <v/>
      </c>
      <c r="I137" s="79" t="str">
        <f t="shared" si="39"/>
        <v/>
      </c>
      <c r="J137" s="33">
        <f>IFERROR(IF(ISBLANK(VLOOKUP($C137,'[1]Data sheet'!$B$2:$EZ$153,J$6,FALSE)),"",VLOOKUP($C137,'[1]Data sheet'!$B$2:$EZ$153,J$6,FALSE)),"")</f>
        <v>244</v>
      </c>
      <c r="K137" s="2" t="str">
        <f t="shared" si="40"/>
        <v/>
      </c>
      <c r="L137" s="33">
        <f>IFERROR(IF(ISBLANK(VLOOKUP($C137,'[1]Data sheet'!$B$2:$EZ$153,L$6,FALSE)),"",VLOOKUP($C137,'[1]Data sheet'!$B$2:$EZ$153,L$6,FALSE)),"")</f>
        <v>157</v>
      </c>
      <c r="M137" s="2" t="str">
        <f t="shared" si="31"/>
        <v/>
      </c>
      <c r="N137" s="34">
        <f>IFERROR(IF(ISBLANK(VLOOKUP($C137,'[1]Data sheet'!$B$2:$EZ$153,N$6,FALSE)),"",VLOOKUP($C137,'[1]Data sheet'!$B$2:$EZ$153,N$6,FALSE)),"")</f>
        <v>107</v>
      </c>
      <c r="O137" s="2" t="str">
        <f t="shared" si="32"/>
        <v/>
      </c>
      <c r="P137" s="23">
        <f t="shared" si="41"/>
        <v>508</v>
      </c>
      <c r="Q137" s="2">
        <f t="shared" si="33"/>
        <v>0.82736156351791534</v>
      </c>
      <c r="R137" s="117">
        <f>VLOOKUP(A137,'[1]2014 population'!$B$4:$D$164,3,FALSE)</f>
        <v>634.5</v>
      </c>
      <c r="S137" s="118">
        <f t="shared" si="42"/>
        <v>-3.2308904649330179E-2</v>
      </c>
      <c r="T137" s="115" t="b">
        <f t="shared" si="43"/>
        <v>1</v>
      </c>
      <c r="U137" s="115" t="b">
        <f t="shared" si="44"/>
        <v>1</v>
      </c>
      <c r="V137" s="115" t="b">
        <f t="shared" si="45"/>
        <v>0</v>
      </c>
      <c r="W137" s="115" t="b">
        <f t="shared" si="34"/>
        <v>0</v>
      </c>
      <c r="X137" s="115" t="b">
        <f>IF(IFERROR(VLOOKUP(A137,[1]Summary!$A$2:$A$152,1,FALSE),FALSE)&lt;&gt;FALSE,TRUE,FALSE)</f>
        <v>1</v>
      </c>
      <c r="Y137" s="115"/>
      <c r="Z137" s="115"/>
      <c r="AA137" s="115"/>
      <c r="AB137" s="115"/>
      <c r="AC137" s="115"/>
      <c r="AD137" s="115"/>
    </row>
    <row r="138" spans="1:30" s="60" customFormat="1" ht="14.25" customHeight="1" x14ac:dyDescent="0.25">
      <c r="A138" s="91" t="s">
        <v>148</v>
      </c>
      <c r="B138" s="90" t="s">
        <v>113</v>
      </c>
      <c r="C138" s="90" t="s">
        <v>332</v>
      </c>
      <c r="D138" s="22">
        <f>IFERROR(IF(ISBLANK(VLOOKUP($C138,'[1]Data sheet'!$B$2:$EZ$153,D$6,FALSE)),"",VLOOKUP($C138,'[1]Data sheet'!$B$2:$EZ$153,D$6,FALSE)),"")</f>
        <v>367</v>
      </c>
      <c r="E138" s="33">
        <f t="shared" si="35"/>
        <v>180</v>
      </c>
      <c r="F138" s="24">
        <f t="shared" si="36"/>
        <v>0.49046321525885561</v>
      </c>
      <c r="G138" s="72">
        <f t="shared" si="37"/>
        <v>0.43968216175775554</v>
      </c>
      <c r="H138" s="54" t="str">
        <f t="shared" si="38"/>
        <v>-</v>
      </c>
      <c r="I138" s="79">
        <f t="shared" si="39"/>
        <v>0.54144184734775125</v>
      </c>
      <c r="J138" s="33">
        <f>IFERROR(IF(ISBLANK(VLOOKUP($C138,'[1]Data sheet'!$B$2:$EZ$153,J$6,FALSE)),"",VLOOKUP($C138,'[1]Data sheet'!$B$2:$EZ$153,J$6,FALSE)),"")</f>
        <v>129</v>
      </c>
      <c r="K138" s="2">
        <f t="shared" si="40"/>
        <v>0.35149863760217986</v>
      </c>
      <c r="L138" s="33">
        <f>IFERROR(IF(ISBLANK(VLOOKUP($C138,'[1]Data sheet'!$B$2:$EZ$153,L$6,FALSE)),"",VLOOKUP($C138,'[1]Data sheet'!$B$2:$EZ$153,L$6,FALSE)),"")</f>
        <v>51</v>
      </c>
      <c r="M138" s="2">
        <f t="shared" ref="M138:M171" si="46">IF(W138=FALSE,"",IFERROR($L138/$D138,""))</f>
        <v>0.13896457765667575</v>
      </c>
      <c r="N138" s="34">
        <f>IFERROR(IF(ISBLANK(VLOOKUP($C138,'[1]Data sheet'!$B$2:$EZ$153,N$6,FALSE)),"",VLOOKUP($C138,'[1]Data sheet'!$B$2:$EZ$153,N$6,FALSE)),"")</f>
        <v>175</v>
      </c>
      <c r="O138" s="2">
        <f t="shared" ref="O138:O171" si="47">IF(W138=FALSE,"",IFERROR($N138/$D138,""))</f>
        <v>0.4768392370572207</v>
      </c>
      <c r="P138" s="23">
        <f t="shared" si="41"/>
        <v>355</v>
      </c>
      <c r="Q138" s="2">
        <f t="shared" ref="Q138:Q171" si="48">IFERROR($P138/$D138,"")</f>
        <v>0.96730245231607626</v>
      </c>
      <c r="R138" s="117">
        <f>VLOOKUP(A138,'[1]2014 population'!$B$4:$D$164,3,FALSE)</f>
        <v>380.75</v>
      </c>
      <c r="S138" s="118">
        <f t="shared" si="42"/>
        <v>-3.6112934996717007E-2</v>
      </c>
      <c r="T138" s="115" t="b">
        <f t="shared" si="43"/>
        <v>1</v>
      </c>
      <c r="U138" s="115" t="b">
        <f t="shared" si="44"/>
        <v>1</v>
      </c>
      <c r="V138" s="115" t="b">
        <f t="shared" si="45"/>
        <v>1</v>
      </c>
      <c r="W138" s="115" t="b">
        <f t="shared" si="34"/>
        <v>1</v>
      </c>
      <c r="X138" s="115" t="b">
        <f>IF(IFERROR(VLOOKUP(A138,[1]Summary!$A$2:$A$152,1,FALSE),FALSE)&lt;&gt;FALSE,TRUE,FALSE)</f>
        <v>1</v>
      </c>
      <c r="Y138" s="115"/>
      <c r="Z138" s="115"/>
      <c r="AA138" s="115"/>
      <c r="AB138" s="115"/>
      <c r="AC138" s="115"/>
      <c r="AD138" s="115"/>
    </row>
    <row r="139" spans="1:30" s="60" customFormat="1" ht="14.25" customHeight="1" x14ac:dyDescent="0.25">
      <c r="A139" s="91" t="s">
        <v>142</v>
      </c>
      <c r="B139" s="90" t="s">
        <v>113</v>
      </c>
      <c r="C139" s="90" t="s">
        <v>333</v>
      </c>
      <c r="D139" s="22">
        <f>IFERROR(IF(ISBLANK(VLOOKUP($C139,'[1]Data sheet'!$B$2:$EZ$153,D$6,FALSE)),"",VLOOKUP($C139,'[1]Data sheet'!$B$2:$EZ$153,D$6,FALSE)),"")</f>
        <v>821</v>
      </c>
      <c r="E139" s="33">
        <f t="shared" si="35"/>
        <v>580</v>
      </c>
      <c r="F139" s="24">
        <f t="shared" si="36"/>
        <v>0.70645554202192451</v>
      </c>
      <c r="G139" s="72">
        <f t="shared" si="37"/>
        <v>0.67440194137883325</v>
      </c>
      <c r="H139" s="54" t="str">
        <f t="shared" si="38"/>
        <v>-</v>
      </c>
      <c r="I139" s="79">
        <f t="shared" si="39"/>
        <v>0.73658612957080172</v>
      </c>
      <c r="J139" s="33">
        <f>IFERROR(IF(ISBLANK(VLOOKUP($C139,'[1]Data sheet'!$B$2:$EZ$153,J$6,FALSE)),"",VLOOKUP($C139,'[1]Data sheet'!$B$2:$EZ$153,J$6,FALSE)),"")</f>
        <v>442</v>
      </c>
      <c r="K139" s="2">
        <f t="shared" si="40"/>
        <v>0.53836784409256999</v>
      </c>
      <c r="L139" s="33">
        <f>IFERROR(IF(ISBLANK(VLOOKUP($C139,'[1]Data sheet'!$B$2:$EZ$153,L$6,FALSE)),"",VLOOKUP($C139,'[1]Data sheet'!$B$2:$EZ$153,L$6,FALSE)),"")</f>
        <v>138</v>
      </c>
      <c r="M139" s="2">
        <f t="shared" si="46"/>
        <v>0.16808769792935443</v>
      </c>
      <c r="N139" s="34">
        <f>IFERROR(IF(ISBLANK(VLOOKUP($C139,'[1]Data sheet'!$B$2:$EZ$153,N$6,FALSE)),"",VLOOKUP($C139,'[1]Data sheet'!$B$2:$EZ$153,N$6,FALSE)),"")</f>
        <v>211</v>
      </c>
      <c r="O139" s="2">
        <f t="shared" si="47"/>
        <v>0.25700365408038978</v>
      </c>
      <c r="P139" s="23">
        <f t="shared" si="41"/>
        <v>791</v>
      </c>
      <c r="Q139" s="2">
        <f t="shared" si="48"/>
        <v>0.96345919610231423</v>
      </c>
      <c r="R139" s="117">
        <f>VLOOKUP(A139,'[1]2014 population'!$B$4:$D$164,3,FALSE)</f>
        <v>732.5</v>
      </c>
      <c r="S139" s="118">
        <f t="shared" si="42"/>
        <v>0.12081911262798635</v>
      </c>
      <c r="T139" s="115" t="b">
        <f t="shared" si="43"/>
        <v>1</v>
      </c>
      <c r="U139" s="115" t="b">
        <f t="shared" si="44"/>
        <v>1</v>
      </c>
      <c r="V139" s="115" t="b">
        <f t="shared" si="45"/>
        <v>1</v>
      </c>
      <c r="W139" s="115" t="b">
        <f t="shared" ref="W139:W171" si="49">AND(T139,U139,V139)</f>
        <v>1</v>
      </c>
      <c r="X139" s="115" t="b">
        <f>IF(IFERROR(VLOOKUP(A139,[1]Summary!$A$2:$A$152,1,FALSE),FALSE)&lt;&gt;FALSE,TRUE,FALSE)</f>
        <v>1</v>
      </c>
      <c r="Y139" s="115"/>
      <c r="Z139" s="115"/>
      <c r="AA139" s="115"/>
      <c r="AB139" s="115"/>
      <c r="AC139" s="115"/>
      <c r="AD139" s="115"/>
    </row>
    <row r="140" spans="1:30" s="60" customFormat="1" ht="14.25" customHeight="1" x14ac:dyDescent="0.25">
      <c r="A140" s="91" t="s">
        <v>23</v>
      </c>
      <c r="B140" s="90" t="s">
        <v>113</v>
      </c>
      <c r="C140" s="90" t="s">
        <v>334</v>
      </c>
      <c r="D140" s="22">
        <f>IFERROR(IF(ISBLANK(VLOOKUP($C140,'[1]Data sheet'!$B$2:$EZ$153,D$6,FALSE)),"",VLOOKUP($C140,'[1]Data sheet'!$B$2:$EZ$153,D$6,FALSE)),"")</f>
        <v>1594</v>
      </c>
      <c r="E140" s="33">
        <f t="shared" si="35"/>
        <v>675</v>
      </c>
      <c r="F140" s="24" t="str">
        <f t="shared" si="36"/>
        <v/>
      </c>
      <c r="G140" s="72" t="str">
        <f t="shared" si="37"/>
        <v/>
      </c>
      <c r="H140" s="54" t="str">
        <f t="shared" si="38"/>
        <v/>
      </c>
      <c r="I140" s="79" t="str">
        <f t="shared" si="39"/>
        <v/>
      </c>
      <c r="J140" s="33">
        <f>IFERROR(IF(ISBLANK(VLOOKUP($C140,'[1]Data sheet'!$B$2:$EZ$153,J$6,FALSE)),"",VLOOKUP($C140,'[1]Data sheet'!$B$2:$EZ$153,J$6,FALSE)),"")</f>
        <v>425</v>
      </c>
      <c r="K140" s="2" t="str">
        <f t="shared" si="40"/>
        <v/>
      </c>
      <c r="L140" s="33">
        <f>IFERROR(IF(ISBLANK(VLOOKUP($C140,'[1]Data sheet'!$B$2:$EZ$153,L$6,FALSE)),"",VLOOKUP($C140,'[1]Data sheet'!$B$2:$EZ$153,L$6,FALSE)),"")</f>
        <v>250</v>
      </c>
      <c r="M140" s="2" t="str">
        <f t="shared" si="46"/>
        <v/>
      </c>
      <c r="N140" s="34">
        <f>IFERROR(IF(ISBLANK(VLOOKUP($C140,'[1]Data sheet'!$B$2:$EZ$153,N$6,FALSE)),"",VLOOKUP($C140,'[1]Data sheet'!$B$2:$EZ$153,N$6,FALSE)),"")</f>
        <v>472</v>
      </c>
      <c r="O140" s="2" t="str">
        <f t="shared" si="47"/>
        <v/>
      </c>
      <c r="P140" s="23">
        <f t="shared" si="41"/>
        <v>1147</v>
      </c>
      <c r="Q140" s="2">
        <f t="shared" si="48"/>
        <v>0.71957340025094108</v>
      </c>
      <c r="R140" s="117">
        <f>VLOOKUP(A140,'[1]2014 population'!$B$4:$D$164,3,FALSE)</f>
        <v>1484.5</v>
      </c>
      <c r="S140" s="118">
        <f t="shared" si="42"/>
        <v>7.3762209498147518E-2</v>
      </c>
      <c r="T140" s="115" t="b">
        <f t="shared" si="43"/>
        <v>1</v>
      </c>
      <c r="U140" s="115" t="b">
        <f t="shared" si="44"/>
        <v>1</v>
      </c>
      <c r="V140" s="115" t="b">
        <f t="shared" si="45"/>
        <v>0</v>
      </c>
      <c r="W140" s="115" t="b">
        <f t="shared" si="49"/>
        <v>0</v>
      </c>
      <c r="X140" s="115" t="b">
        <f>IF(IFERROR(VLOOKUP(A140,[1]Summary!$A$2:$A$152,1,FALSE),FALSE)&lt;&gt;FALSE,TRUE,FALSE)</f>
        <v>1</v>
      </c>
      <c r="Y140" s="115"/>
      <c r="Z140" s="115"/>
      <c r="AA140" s="115"/>
      <c r="AB140" s="115"/>
      <c r="AC140" s="115"/>
      <c r="AD140" s="115"/>
    </row>
    <row r="141" spans="1:30" s="60" customFormat="1" ht="14.25" customHeight="1" x14ac:dyDescent="0.25">
      <c r="A141" s="91" t="s">
        <v>4</v>
      </c>
      <c r="B141" s="90" t="s">
        <v>113</v>
      </c>
      <c r="C141" s="90" t="s">
        <v>335</v>
      </c>
      <c r="D141" s="22">
        <f>IFERROR(IF(ISBLANK(VLOOKUP($C141,'[1]Data sheet'!$B$2:$EZ$153,D$6,FALSE)),"",VLOOKUP($C141,'[1]Data sheet'!$B$2:$EZ$153,D$6,FALSE)),"")</f>
        <v>1314</v>
      </c>
      <c r="E141" s="33">
        <f t="shared" si="35"/>
        <v>625</v>
      </c>
      <c r="F141" s="24" t="str">
        <f t="shared" si="36"/>
        <v/>
      </c>
      <c r="G141" s="72" t="str">
        <f t="shared" si="37"/>
        <v/>
      </c>
      <c r="H141" s="54" t="str">
        <f t="shared" si="38"/>
        <v/>
      </c>
      <c r="I141" s="79" t="str">
        <f t="shared" si="39"/>
        <v/>
      </c>
      <c r="J141" s="33">
        <f>IFERROR(IF(ISBLANK(VLOOKUP($C141,'[1]Data sheet'!$B$2:$EZ$153,J$6,FALSE)),"",VLOOKUP($C141,'[1]Data sheet'!$B$2:$EZ$153,J$6,FALSE)),"")</f>
        <v>522</v>
      </c>
      <c r="K141" s="2" t="str">
        <f t="shared" si="40"/>
        <v/>
      </c>
      <c r="L141" s="33">
        <f>IFERROR(IF(ISBLANK(VLOOKUP($C141,'[1]Data sheet'!$B$2:$EZ$153,L$6,FALSE)),"",VLOOKUP($C141,'[1]Data sheet'!$B$2:$EZ$153,L$6,FALSE)),"")</f>
        <v>103</v>
      </c>
      <c r="M141" s="2" t="str">
        <f t="shared" si="46"/>
        <v/>
      </c>
      <c r="N141" s="34">
        <f>IFERROR(IF(ISBLANK(VLOOKUP($C141,'[1]Data sheet'!$B$2:$EZ$153,N$6,FALSE)),"",VLOOKUP($C141,'[1]Data sheet'!$B$2:$EZ$153,N$6,FALSE)),"")</f>
        <v>383</v>
      </c>
      <c r="O141" s="2" t="str">
        <f t="shared" si="47"/>
        <v/>
      </c>
      <c r="P141" s="23">
        <f t="shared" si="41"/>
        <v>1008</v>
      </c>
      <c r="Q141" s="2">
        <f t="shared" si="48"/>
        <v>0.76712328767123283</v>
      </c>
      <c r="R141" s="117">
        <f>VLOOKUP(A141,'[1]2014 population'!$B$4:$D$164,3,FALSE)</f>
        <v>1290.75</v>
      </c>
      <c r="S141" s="118">
        <f t="shared" si="42"/>
        <v>1.801278326554329E-2</v>
      </c>
      <c r="T141" s="115" t="b">
        <f t="shared" si="43"/>
        <v>1</v>
      </c>
      <c r="U141" s="115" t="b">
        <f t="shared" si="44"/>
        <v>1</v>
      </c>
      <c r="V141" s="115" t="b">
        <f t="shared" si="45"/>
        <v>0</v>
      </c>
      <c r="W141" s="115" t="b">
        <f t="shared" si="49"/>
        <v>0</v>
      </c>
      <c r="X141" s="115" t="b">
        <f>IF(IFERROR(VLOOKUP(A141,[1]Summary!$A$2:$A$152,1,FALSE),FALSE)&lt;&gt;FALSE,TRUE,FALSE)</f>
        <v>1</v>
      </c>
      <c r="Y141" s="115"/>
      <c r="Z141" s="115"/>
      <c r="AA141" s="115"/>
      <c r="AB141" s="115"/>
      <c r="AC141" s="115"/>
      <c r="AD141" s="115"/>
    </row>
    <row r="142" spans="1:30" s="60" customFormat="1" ht="14.25" customHeight="1" x14ac:dyDescent="0.25">
      <c r="A142" s="91" t="s">
        <v>2</v>
      </c>
      <c r="B142" s="90" t="s">
        <v>113</v>
      </c>
      <c r="C142" s="90" t="s">
        <v>336</v>
      </c>
      <c r="D142" s="22">
        <f>IFERROR(IF(ISBLANK(VLOOKUP($C142,'[1]Data sheet'!$B$2:$EZ$153,D$6,FALSE)),"",VLOOKUP($C142,'[1]Data sheet'!$B$2:$EZ$153,D$6,FALSE)),"")</f>
        <v>4129</v>
      </c>
      <c r="E142" s="33">
        <f t="shared" si="35"/>
        <v>1869</v>
      </c>
      <c r="F142" s="24" t="str">
        <f t="shared" si="36"/>
        <v/>
      </c>
      <c r="G142" s="72" t="str">
        <f t="shared" si="37"/>
        <v/>
      </c>
      <c r="H142" s="54" t="str">
        <f t="shared" si="38"/>
        <v/>
      </c>
      <c r="I142" s="79" t="str">
        <f t="shared" si="39"/>
        <v/>
      </c>
      <c r="J142" s="33">
        <f>IFERROR(IF(ISBLANK(VLOOKUP($C142,'[1]Data sheet'!$B$2:$EZ$153,J$6,FALSE)),"",VLOOKUP($C142,'[1]Data sheet'!$B$2:$EZ$153,J$6,FALSE)),"")</f>
        <v>1352</v>
      </c>
      <c r="K142" s="2" t="str">
        <f t="shared" si="40"/>
        <v/>
      </c>
      <c r="L142" s="33">
        <f>IFERROR(IF(ISBLANK(VLOOKUP($C142,'[1]Data sheet'!$B$2:$EZ$153,L$6,FALSE)),"",VLOOKUP($C142,'[1]Data sheet'!$B$2:$EZ$153,L$6,FALSE)),"")</f>
        <v>517</v>
      </c>
      <c r="M142" s="2" t="str">
        <f t="shared" si="46"/>
        <v/>
      </c>
      <c r="N142" s="34">
        <f>IFERROR(IF(ISBLANK(VLOOKUP($C142,'[1]Data sheet'!$B$2:$EZ$153,N$6,FALSE)),"",VLOOKUP($C142,'[1]Data sheet'!$B$2:$EZ$153,N$6,FALSE)),"")</f>
        <v>1918</v>
      </c>
      <c r="O142" s="2" t="str">
        <f t="shared" si="47"/>
        <v/>
      </c>
      <c r="P142" s="23">
        <f t="shared" si="41"/>
        <v>3787</v>
      </c>
      <c r="Q142" s="2">
        <f t="shared" si="48"/>
        <v>0.91717122790021799</v>
      </c>
      <c r="R142" s="117">
        <f>VLOOKUP(A142,'[1]2014 population'!$B$4:$D$164,3,FALSE)</f>
        <v>3631.5</v>
      </c>
      <c r="S142" s="118">
        <f t="shared" si="42"/>
        <v>0.13699573179127084</v>
      </c>
      <c r="T142" s="115" t="b">
        <f t="shared" si="43"/>
        <v>1</v>
      </c>
      <c r="U142" s="115" t="b">
        <f t="shared" si="44"/>
        <v>1</v>
      </c>
      <c r="V142" s="115" t="b">
        <f t="shared" si="45"/>
        <v>0</v>
      </c>
      <c r="W142" s="115" t="b">
        <f t="shared" si="49"/>
        <v>0</v>
      </c>
      <c r="X142" s="115" t="b">
        <f>IF(IFERROR(VLOOKUP(A142,[1]Summary!$A$2:$A$152,1,FALSE),FALSE)&lt;&gt;FALSE,TRUE,FALSE)</f>
        <v>1</v>
      </c>
      <c r="Y142" s="115"/>
      <c r="Z142" s="115"/>
      <c r="AA142" s="115"/>
      <c r="AB142" s="115"/>
      <c r="AC142" s="115"/>
      <c r="AD142" s="115"/>
    </row>
    <row r="143" spans="1:30" s="60" customFormat="1" ht="14.25" customHeight="1" x14ac:dyDescent="0.25">
      <c r="A143" s="91" t="s">
        <v>114</v>
      </c>
      <c r="B143" s="90" t="s">
        <v>113</v>
      </c>
      <c r="C143" s="90" t="s">
        <v>337</v>
      </c>
      <c r="D143" s="22">
        <f>IFERROR(IF(ISBLANK(VLOOKUP($C143,'[1]Data sheet'!$B$2:$EZ$153,D$6,FALSE)),"",VLOOKUP($C143,'[1]Data sheet'!$B$2:$EZ$153,D$6,FALSE)),"")</f>
        <v>287</v>
      </c>
      <c r="E143" s="33">
        <f t="shared" si="35"/>
        <v>135</v>
      </c>
      <c r="F143" s="24" t="str">
        <f t="shared" si="36"/>
        <v/>
      </c>
      <c r="G143" s="72" t="str">
        <f t="shared" si="37"/>
        <v/>
      </c>
      <c r="H143" s="54" t="str">
        <f t="shared" si="38"/>
        <v/>
      </c>
      <c r="I143" s="79" t="str">
        <f t="shared" si="39"/>
        <v/>
      </c>
      <c r="J143" s="33">
        <f>IFERROR(IF(ISBLANK(VLOOKUP($C143,'[1]Data sheet'!$B$2:$EZ$153,J$6,FALSE)),"",VLOOKUP($C143,'[1]Data sheet'!$B$2:$EZ$153,J$6,FALSE)),"")</f>
        <v>86</v>
      </c>
      <c r="K143" s="2" t="str">
        <f t="shared" si="40"/>
        <v/>
      </c>
      <c r="L143" s="33">
        <f>IFERROR(IF(ISBLANK(VLOOKUP($C143,'[1]Data sheet'!$B$2:$EZ$153,L$6,FALSE)),"",VLOOKUP($C143,'[1]Data sheet'!$B$2:$EZ$153,L$6,FALSE)),"")</f>
        <v>49</v>
      </c>
      <c r="M143" s="2" t="str">
        <f t="shared" si="46"/>
        <v/>
      </c>
      <c r="N143" s="34" t="str">
        <f>IFERROR(IF(ISBLANK(VLOOKUP($C143,'[1]Data sheet'!$B$2:$EZ$153,N$6,FALSE)),"",VLOOKUP($C143,'[1]Data sheet'!$B$2:$EZ$153,N$6,FALSE)),"")</f>
        <v>DK</v>
      </c>
      <c r="O143" s="2" t="str">
        <f t="shared" si="47"/>
        <v/>
      </c>
      <c r="P143" s="23">
        <f t="shared" si="41"/>
        <v>135</v>
      </c>
      <c r="Q143" s="2">
        <f t="shared" si="48"/>
        <v>0.47038327526132406</v>
      </c>
      <c r="R143" s="117">
        <f>VLOOKUP(A143,'[1]2014 population'!$B$4:$D$164,3,FALSE)</f>
        <v>326.75</v>
      </c>
      <c r="S143" s="118">
        <f t="shared" si="42"/>
        <v>-0.12165263963274675</v>
      </c>
      <c r="T143" s="115" t="b">
        <f t="shared" si="43"/>
        <v>1</v>
      </c>
      <c r="U143" s="115" t="b">
        <f t="shared" si="44"/>
        <v>1</v>
      </c>
      <c r="V143" s="115" t="b">
        <f t="shared" si="45"/>
        <v>0</v>
      </c>
      <c r="W143" s="115" t="b">
        <f t="shared" si="49"/>
        <v>0</v>
      </c>
      <c r="X143" s="115" t="b">
        <f>IF(IFERROR(VLOOKUP(A143,[1]Summary!$A$2:$A$152,1,FALSE),FALSE)&lt;&gt;FALSE,TRUE,FALSE)</f>
        <v>1</v>
      </c>
      <c r="Y143" s="115"/>
      <c r="Z143" s="115"/>
      <c r="AA143" s="115"/>
      <c r="AB143" s="115"/>
      <c r="AC143" s="115"/>
      <c r="AD143" s="115"/>
    </row>
    <row r="144" spans="1:30" s="60" customFormat="1" ht="14.25" customHeight="1" x14ac:dyDescent="0.25">
      <c r="A144" s="91" t="s">
        <v>16</v>
      </c>
      <c r="B144" s="90" t="s">
        <v>113</v>
      </c>
      <c r="C144" s="90" t="s">
        <v>338</v>
      </c>
      <c r="D144" s="22" t="str">
        <f>IFERROR(IF(ISBLANK(VLOOKUP($C144,'[1]Data sheet'!$B$2:$EZ$153,D$6,FALSE)),"",VLOOKUP($C144,'[1]Data sheet'!$B$2:$EZ$153,D$6,FALSE)),"")</f>
        <v>DK</v>
      </c>
      <c r="E144" s="33" t="str">
        <f t="shared" si="35"/>
        <v/>
      </c>
      <c r="F144" s="24" t="str">
        <f t="shared" si="36"/>
        <v/>
      </c>
      <c r="G144" s="72" t="str">
        <f t="shared" si="37"/>
        <v/>
      </c>
      <c r="H144" s="54" t="str">
        <f t="shared" si="38"/>
        <v/>
      </c>
      <c r="I144" s="79" t="str">
        <f t="shared" si="39"/>
        <v/>
      </c>
      <c r="J144" s="33" t="str">
        <f>IFERROR(IF(ISBLANK(VLOOKUP($C144,'[1]Data sheet'!$B$2:$EZ$153,J$6,FALSE)),"",VLOOKUP($C144,'[1]Data sheet'!$B$2:$EZ$153,J$6,FALSE)),"")</f>
        <v>DK</v>
      </c>
      <c r="K144" s="2" t="str">
        <f t="shared" si="40"/>
        <v/>
      </c>
      <c r="L144" s="33" t="str">
        <f>IFERROR(IF(ISBLANK(VLOOKUP($C144,'[1]Data sheet'!$B$2:$EZ$153,L$6,FALSE)),"",VLOOKUP($C144,'[1]Data sheet'!$B$2:$EZ$153,L$6,FALSE)),"")</f>
        <v>DK</v>
      </c>
      <c r="M144" s="2" t="str">
        <f t="shared" si="46"/>
        <v/>
      </c>
      <c r="N144" s="34" t="str">
        <f>IFERROR(IF(ISBLANK(VLOOKUP($C144,'[1]Data sheet'!$B$2:$EZ$153,N$6,FALSE)),"",VLOOKUP($C144,'[1]Data sheet'!$B$2:$EZ$153,N$6,FALSE)),"")</f>
        <v>DK</v>
      </c>
      <c r="O144" s="2" t="str">
        <f t="shared" si="47"/>
        <v/>
      </c>
      <c r="P144" s="23" t="str">
        <f t="shared" si="41"/>
        <v/>
      </c>
      <c r="Q144" s="2" t="str">
        <f t="shared" si="48"/>
        <v/>
      </c>
      <c r="R144" s="117">
        <f>VLOOKUP(A144,'[1]2014 population'!$B$4:$D$164,3,FALSE)</f>
        <v>4315.75</v>
      </c>
      <c r="S144" s="118" t="str">
        <f t="shared" si="42"/>
        <v/>
      </c>
      <c r="T144" s="115" t="b">
        <f t="shared" si="43"/>
        <v>0</v>
      </c>
      <c r="U144" s="115" t="b">
        <f t="shared" si="44"/>
        <v>0</v>
      </c>
      <c r="V144" s="115" t="b">
        <f t="shared" si="45"/>
        <v>0</v>
      </c>
      <c r="W144" s="115" t="b">
        <f t="shared" si="49"/>
        <v>0</v>
      </c>
      <c r="X144" s="115" t="b">
        <f>IF(IFERROR(VLOOKUP(A144,[1]Summary!$A$2:$A$152,1,FALSE),FALSE)&lt;&gt;FALSE,TRUE,FALSE)</f>
        <v>1</v>
      </c>
      <c r="Y144" s="115"/>
      <c r="Z144" s="115"/>
      <c r="AA144" s="115"/>
      <c r="AB144" s="115"/>
      <c r="AC144" s="115"/>
      <c r="AD144" s="115"/>
    </row>
    <row r="145" spans="1:30" s="60" customFormat="1" ht="14.25" customHeight="1" x14ac:dyDescent="0.25">
      <c r="A145" s="91" t="s">
        <v>37</v>
      </c>
      <c r="B145" s="90" t="s">
        <v>113</v>
      </c>
      <c r="C145" s="90" t="s">
        <v>339</v>
      </c>
      <c r="D145" s="22">
        <f>IFERROR(IF(ISBLANK(VLOOKUP($C145,'[1]Data sheet'!$B$2:$EZ$153,D$6,FALSE)),"",VLOOKUP($C145,'[1]Data sheet'!$B$2:$EZ$153,D$6,FALSE)),"")</f>
        <v>925</v>
      </c>
      <c r="E145" s="33">
        <f t="shared" si="35"/>
        <v>204</v>
      </c>
      <c r="F145" s="24" t="str">
        <f t="shared" si="36"/>
        <v/>
      </c>
      <c r="G145" s="72" t="str">
        <f t="shared" si="37"/>
        <v/>
      </c>
      <c r="H145" s="54" t="str">
        <f t="shared" si="38"/>
        <v/>
      </c>
      <c r="I145" s="79" t="str">
        <f t="shared" si="39"/>
        <v/>
      </c>
      <c r="J145" s="33">
        <f>IFERROR(IF(ISBLANK(VLOOKUP($C145,'[1]Data sheet'!$B$2:$EZ$153,J$6,FALSE)),"",VLOOKUP($C145,'[1]Data sheet'!$B$2:$EZ$153,J$6,FALSE)),"")</f>
        <v>122</v>
      </c>
      <c r="K145" s="2" t="str">
        <f t="shared" si="40"/>
        <v/>
      </c>
      <c r="L145" s="33">
        <f>IFERROR(IF(ISBLANK(VLOOKUP($C145,'[1]Data sheet'!$B$2:$EZ$153,L$6,FALSE)),"",VLOOKUP($C145,'[1]Data sheet'!$B$2:$EZ$153,L$6,FALSE)),"")</f>
        <v>82</v>
      </c>
      <c r="M145" s="2" t="str">
        <f t="shared" si="46"/>
        <v/>
      </c>
      <c r="N145" s="34">
        <f>IFERROR(IF(ISBLANK(VLOOKUP($C145,'[1]Data sheet'!$B$2:$EZ$153,N$6,FALSE)),"",VLOOKUP($C145,'[1]Data sheet'!$B$2:$EZ$153,N$6,FALSE)),"")</f>
        <v>283</v>
      </c>
      <c r="O145" s="2" t="str">
        <f t="shared" si="47"/>
        <v/>
      </c>
      <c r="P145" s="23">
        <f t="shared" si="41"/>
        <v>487</v>
      </c>
      <c r="Q145" s="2">
        <f t="shared" si="48"/>
        <v>0.52648648648648644</v>
      </c>
      <c r="R145" s="117">
        <f>VLOOKUP(A145,'[1]2014 population'!$B$4:$D$164,3,FALSE)</f>
        <v>903.25</v>
      </c>
      <c r="S145" s="118">
        <f t="shared" si="42"/>
        <v>2.4079712150567395E-2</v>
      </c>
      <c r="T145" s="115" t="b">
        <f t="shared" si="43"/>
        <v>1</v>
      </c>
      <c r="U145" s="115" t="b">
        <f t="shared" si="44"/>
        <v>1</v>
      </c>
      <c r="V145" s="115" t="b">
        <f t="shared" si="45"/>
        <v>0</v>
      </c>
      <c r="W145" s="115" t="b">
        <f t="shared" si="49"/>
        <v>0</v>
      </c>
      <c r="X145" s="115" t="b">
        <f>IF(IFERROR(VLOOKUP(A145,[1]Summary!$A$2:$A$152,1,FALSE),FALSE)&lt;&gt;FALSE,TRUE,FALSE)</f>
        <v>1</v>
      </c>
      <c r="Y145" s="115"/>
      <c r="Z145" s="115"/>
      <c r="AA145" s="115"/>
      <c r="AB145" s="115"/>
      <c r="AC145" s="115"/>
      <c r="AD145" s="115"/>
    </row>
    <row r="146" spans="1:30" s="60" customFormat="1" ht="14.25" customHeight="1" x14ac:dyDescent="0.25">
      <c r="A146" s="91" t="s">
        <v>115</v>
      </c>
      <c r="B146" s="90" t="s">
        <v>113</v>
      </c>
      <c r="C146" s="90" t="s">
        <v>340</v>
      </c>
      <c r="D146" s="22">
        <f>IFERROR(IF(ISBLANK(VLOOKUP($C146,'[1]Data sheet'!$B$2:$EZ$153,D$6,FALSE)),"",VLOOKUP($C146,'[1]Data sheet'!$B$2:$EZ$153,D$6,FALSE)),"")</f>
        <v>1882</v>
      </c>
      <c r="E146" s="33">
        <f t="shared" si="35"/>
        <v>1143</v>
      </c>
      <c r="F146" s="24">
        <f t="shared" si="36"/>
        <v>0.60733262486716255</v>
      </c>
      <c r="G146" s="72">
        <f t="shared" si="37"/>
        <v>0.58507241539416577</v>
      </c>
      <c r="H146" s="54" t="str">
        <f t="shared" si="38"/>
        <v>-</v>
      </c>
      <c r="I146" s="79">
        <f t="shared" si="39"/>
        <v>0.62915556125273675</v>
      </c>
      <c r="J146" s="33">
        <f>IFERROR(IF(ISBLANK(VLOOKUP($C146,'[1]Data sheet'!$B$2:$EZ$153,J$6,FALSE)),"",VLOOKUP($C146,'[1]Data sheet'!$B$2:$EZ$153,J$6,FALSE)),"")</f>
        <v>854</v>
      </c>
      <c r="K146" s="2">
        <f t="shared" si="40"/>
        <v>0.45377258235919232</v>
      </c>
      <c r="L146" s="33">
        <f>IFERROR(IF(ISBLANK(VLOOKUP($C146,'[1]Data sheet'!$B$2:$EZ$153,L$6,FALSE)),"",VLOOKUP($C146,'[1]Data sheet'!$B$2:$EZ$153,L$6,FALSE)),"")</f>
        <v>289</v>
      </c>
      <c r="M146" s="2">
        <f t="shared" si="46"/>
        <v>0.15356004250797026</v>
      </c>
      <c r="N146" s="34">
        <f>IFERROR(IF(ISBLANK(VLOOKUP($C146,'[1]Data sheet'!$B$2:$EZ$153,N$6,FALSE)),"",VLOOKUP($C146,'[1]Data sheet'!$B$2:$EZ$153,N$6,FALSE)),"")</f>
        <v>729</v>
      </c>
      <c r="O146" s="2">
        <f t="shared" si="47"/>
        <v>0.38735387885228478</v>
      </c>
      <c r="P146" s="23">
        <f t="shared" si="41"/>
        <v>1872</v>
      </c>
      <c r="Q146" s="2">
        <f t="shared" si="48"/>
        <v>0.99468650371944745</v>
      </c>
      <c r="R146" s="117">
        <f>VLOOKUP(A146,'[1]2014 population'!$B$4:$D$164,3,FALSE)</f>
        <v>1947.5</v>
      </c>
      <c r="S146" s="118">
        <f t="shared" si="42"/>
        <v>-3.3632862644415916E-2</v>
      </c>
      <c r="T146" s="115" t="b">
        <f t="shared" si="43"/>
        <v>1</v>
      </c>
      <c r="U146" s="115" t="b">
        <f t="shared" si="44"/>
        <v>1</v>
      </c>
      <c r="V146" s="115" t="b">
        <f t="shared" si="45"/>
        <v>1</v>
      </c>
      <c r="W146" s="115" t="b">
        <f t="shared" si="49"/>
        <v>1</v>
      </c>
      <c r="X146" s="115" t="b">
        <f>IF(IFERROR(VLOOKUP(A146,[1]Summary!$A$2:$A$152,1,FALSE),FALSE)&lt;&gt;FALSE,TRUE,FALSE)</f>
        <v>1</v>
      </c>
      <c r="Y146" s="115"/>
      <c r="Z146" s="115"/>
      <c r="AA146" s="115"/>
      <c r="AB146" s="115"/>
      <c r="AC146" s="115"/>
      <c r="AD146" s="115"/>
    </row>
    <row r="147" spans="1:30" s="60" customFormat="1" ht="14.25" customHeight="1" x14ac:dyDescent="0.25">
      <c r="A147" s="91" t="s">
        <v>20</v>
      </c>
      <c r="B147" s="90" t="s">
        <v>113</v>
      </c>
      <c r="C147" s="90" t="s">
        <v>341</v>
      </c>
      <c r="D147" s="22">
        <f>IFERROR(IF(ISBLANK(VLOOKUP($C147,'[1]Data sheet'!$B$2:$EZ$153,D$6,FALSE)),"",VLOOKUP($C147,'[1]Data sheet'!$B$2:$EZ$153,D$6,FALSE)),"")</f>
        <v>641</v>
      </c>
      <c r="E147" s="33">
        <f t="shared" si="35"/>
        <v>265</v>
      </c>
      <c r="F147" s="24" t="str">
        <f t="shared" si="36"/>
        <v/>
      </c>
      <c r="G147" s="72" t="str">
        <f t="shared" si="37"/>
        <v/>
      </c>
      <c r="H147" s="54" t="str">
        <f t="shared" si="38"/>
        <v/>
      </c>
      <c r="I147" s="79" t="str">
        <f t="shared" si="39"/>
        <v/>
      </c>
      <c r="J147" s="33">
        <f>IFERROR(IF(ISBLANK(VLOOKUP($C147,'[1]Data sheet'!$B$2:$EZ$153,J$6,FALSE)),"",VLOOKUP($C147,'[1]Data sheet'!$B$2:$EZ$153,J$6,FALSE)),"")</f>
        <v>181</v>
      </c>
      <c r="K147" s="2" t="str">
        <f t="shared" si="40"/>
        <v/>
      </c>
      <c r="L147" s="33">
        <f>IFERROR(IF(ISBLANK(VLOOKUP($C147,'[1]Data sheet'!$B$2:$EZ$153,L$6,FALSE)),"",VLOOKUP($C147,'[1]Data sheet'!$B$2:$EZ$153,L$6,FALSE)),"")</f>
        <v>84</v>
      </c>
      <c r="M147" s="2" t="str">
        <f t="shared" si="46"/>
        <v/>
      </c>
      <c r="N147" s="34">
        <f>IFERROR(IF(ISBLANK(VLOOKUP($C147,'[1]Data sheet'!$B$2:$EZ$153,N$6,FALSE)),"",VLOOKUP($C147,'[1]Data sheet'!$B$2:$EZ$153,N$6,FALSE)),"")</f>
        <v>288</v>
      </c>
      <c r="O147" s="2" t="str">
        <f t="shared" si="47"/>
        <v/>
      </c>
      <c r="P147" s="23">
        <f t="shared" si="41"/>
        <v>553</v>
      </c>
      <c r="Q147" s="2">
        <f t="shared" si="48"/>
        <v>0.86271450858034326</v>
      </c>
      <c r="R147" s="117">
        <f>VLOOKUP(A147,'[1]2014 population'!$B$4:$D$164,3,FALSE)</f>
        <v>674</v>
      </c>
      <c r="S147" s="118">
        <f t="shared" si="42"/>
        <v>-4.8961424332344211E-2</v>
      </c>
      <c r="T147" s="115" t="b">
        <f t="shared" si="43"/>
        <v>1</v>
      </c>
      <c r="U147" s="115" t="b">
        <f t="shared" si="44"/>
        <v>1</v>
      </c>
      <c r="V147" s="115" t="b">
        <f t="shared" si="45"/>
        <v>0</v>
      </c>
      <c r="W147" s="115" t="b">
        <f t="shared" si="49"/>
        <v>0</v>
      </c>
      <c r="X147" s="115" t="b">
        <f>IF(IFERROR(VLOOKUP(A147,[1]Summary!$A$2:$A$152,1,FALSE),FALSE)&lt;&gt;FALSE,TRUE,FALSE)</f>
        <v>1</v>
      </c>
      <c r="Y147" s="115"/>
      <c r="Z147" s="115"/>
      <c r="AA147" s="115"/>
      <c r="AB147" s="115"/>
      <c r="AC147" s="115"/>
      <c r="AD147" s="115"/>
    </row>
    <row r="148" spans="1:30" s="60" customFormat="1" ht="14.25" customHeight="1" x14ac:dyDescent="0.25">
      <c r="A148" s="91" t="s">
        <v>150</v>
      </c>
      <c r="B148" s="90" t="s">
        <v>113</v>
      </c>
      <c r="C148" s="90" t="s">
        <v>342</v>
      </c>
      <c r="D148" s="22">
        <f>IFERROR(IF(ISBLANK(VLOOKUP($C148,'[1]Data sheet'!$B$2:$EZ$153,D$6,FALSE)),"",VLOOKUP($C148,'[1]Data sheet'!$B$2:$EZ$153,D$6,FALSE)),"")</f>
        <v>599</v>
      </c>
      <c r="E148" s="33">
        <f t="shared" si="35"/>
        <v>345</v>
      </c>
      <c r="F148" s="24" t="str">
        <f t="shared" si="36"/>
        <v/>
      </c>
      <c r="G148" s="72" t="str">
        <f t="shared" si="37"/>
        <v/>
      </c>
      <c r="H148" s="54" t="str">
        <f t="shared" si="38"/>
        <v/>
      </c>
      <c r="I148" s="79" t="str">
        <f t="shared" si="39"/>
        <v/>
      </c>
      <c r="J148" s="33">
        <f>IFERROR(IF(ISBLANK(VLOOKUP($C148,'[1]Data sheet'!$B$2:$EZ$153,J$6,FALSE)),"",VLOOKUP($C148,'[1]Data sheet'!$B$2:$EZ$153,J$6,FALSE)),"")</f>
        <v>206</v>
      </c>
      <c r="K148" s="2" t="str">
        <f t="shared" si="40"/>
        <v/>
      </c>
      <c r="L148" s="33">
        <f>IFERROR(IF(ISBLANK(VLOOKUP($C148,'[1]Data sheet'!$B$2:$EZ$153,L$6,FALSE)),"",VLOOKUP($C148,'[1]Data sheet'!$B$2:$EZ$153,L$6,FALSE)),"")</f>
        <v>139</v>
      </c>
      <c r="M148" s="2" t="str">
        <f t="shared" si="46"/>
        <v/>
      </c>
      <c r="N148" s="34">
        <f>IFERROR(IF(ISBLANK(VLOOKUP($C148,'[1]Data sheet'!$B$2:$EZ$153,N$6,FALSE)),"",VLOOKUP($C148,'[1]Data sheet'!$B$2:$EZ$153,N$6,FALSE)),"")</f>
        <v>201</v>
      </c>
      <c r="O148" s="2" t="str">
        <f t="shared" si="47"/>
        <v/>
      </c>
      <c r="P148" s="23">
        <f t="shared" si="41"/>
        <v>546</v>
      </c>
      <c r="Q148" s="2">
        <f t="shared" si="48"/>
        <v>0.91151919866444076</v>
      </c>
      <c r="R148" s="117">
        <f>VLOOKUP(A148,'[1]2014 population'!$B$4:$D$164,3,FALSE)</f>
        <v>643</v>
      </c>
      <c r="S148" s="118">
        <f t="shared" si="42"/>
        <v>-6.8429237947122856E-2</v>
      </c>
      <c r="T148" s="115" t="b">
        <f t="shared" si="43"/>
        <v>1</v>
      </c>
      <c r="U148" s="115" t="b">
        <f t="shared" si="44"/>
        <v>1</v>
      </c>
      <c r="V148" s="115" t="b">
        <f t="shared" si="45"/>
        <v>0</v>
      </c>
      <c r="W148" s="115" t="b">
        <f t="shared" si="49"/>
        <v>0</v>
      </c>
      <c r="X148" s="115" t="b">
        <f>IF(IFERROR(VLOOKUP(A148,[1]Summary!$A$2:$A$152,1,FALSE),FALSE)&lt;&gt;FALSE,TRUE,FALSE)</f>
        <v>1</v>
      </c>
      <c r="Y148" s="115"/>
      <c r="Z148" s="115"/>
      <c r="AA148" s="115"/>
      <c r="AB148" s="115"/>
      <c r="AC148" s="115"/>
      <c r="AD148" s="115"/>
    </row>
    <row r="149" spans="1:30" s="60" customFormat="1" ht="14.25" customHeight="1" x14ac:dyDescent="0.25">
      <c r="A149" s="91" t="s">
        <v>151</v>
      </c>
      <c r="B149" s="90" t="s">
        <v>113</v>
      </c>
      <c r="C149" s="90" t="s">
        <v>343</v>
      </c>
      <c r="D149" s="22">
        <f>IFERROR(IF(ISBLANK(VLOOKUP($C149,'[1]Data sheet'!$B$2:$EZ$153,D$6,FALSE)),"",VLOOKUP($C149,'[1]Data sheet'!$B$2:$EZ$153,D$6,FALSE)),"")</f>
        <v>609</v>
      </c>
      <c r="E149" s="33">
        <f t="shared" si="35"/>
        <v>320</v>
      </c>
      <c r="F149" s="24" t="str">
        <f t="shared" si="36"/>
        <v/>
      </c>
      <c r="G149" s="72" t="str">
        <f t="shared" si="37"/>
        <v/>
      </c>
      <c r="H149" s="54" t="str">
        <f t="shared" si="38"/>
        <v/>
      </c>
      <c r="I149" s="79" t="str">
        <f t="shared" si="39"/>
        <v/>
      </c>
      <c r="J149" s="33">
        <f>IFERROR(IF(ISBLANK(VLOOKUP($C149,'[1]Data sheet'!$B$2:$EZ$153,J$6,FALSE)),"",VLOOKUP($C149,'[1]Data sheet'!$B$2:$EZ$153,J$6,FALSE)),"")</f>
        <v>172</v>
      </c>
      <c r="K149" s="2" t="str">
        <f t="shared" si="40"/>
        <v/>
      </c>
      <c r="L149" s="33">
        <f>IFERROR(IF(ISBLANK(VLOOKUP($C149,'[1]Data sheet'!$B$2:$EZ$153,L$6,FALSE)),"",VLOOKUP($C149,'[1]Data sheet'!$B$2:$EZ$153,L$6,FALSE)),"")</f>
        <v>148</v>
      </c>
      <c r="M149" s="2" t="str">
        <f t="shared" si="46"/>
        <v/>
      </c>
      <c r="N149" s="34">
        <f>IFERROR(IF(ISBLANK(VLOOKUP($C149,'[1]Data sheet'!$B$2:$EZ$153,N$6,FALSE)),"",VLOOKUP($C149,'[1]Data sheet'!$B$2:$EZ$153,N$6,FALSE)),"")</f>
        <v>212</v>
      </c>
      <c r="O149" s="2" t="str">
        <f t="shared" si="47"/>
        <v/>
      </c>
      <c r="P149" s="23">
        <f t="shared" si="41"/>
        <v>532</v>
      </c>
      <c r="Q149" s="2">
        <f t="shared" si="48"/>
        <v>0.87356321839080464</v>
      </c>
      <c r="R149" s="117">
        <f>VLOOKUP(A149,'[1]2014 population'!$B$4:$D$164,3,FALSE)</f>
        <v>655.75</v>
      </c>
      <c r="S149" s="118">
        <f t="shared" si="42"/>
        <v>-7.1292413267251234E-2</v>
      </c>
      <c r="T149" s="115" t="b">
        <f t="shared" si="43"/>
        <v>1</v>
      </c>
      <c r="U149" s="115" t="b">
        <f t="shared" si="44"/>
        <v>1</v>
      </c>
      <c r="V149" s="115" t="b">
        <f t="shared" si="45"/>
        <v>0</v>
      </c>
      <c r="W149" s="115" t="b">
        <f t="shared" si="49"/>
        <v>0</v>
      </c>
      <c r="X149" s="115" t="b">
        <f>IF(IFERROR(VLOOKUP(A149,[1]Summary!$A$2:$A$152,1,FALSE),FALSE)&lt;&gt;FALSE,TRUE,FALSE)</f>
        <v>1</v>
      </c>
      <c r="Y149" s="115"/>
      <c r="Z149" s="115"/>
      <c r="AA149" s="115"/>
      <c r="AB149" s="115"/>
      <c r="AC149" s="115"/>
      <c r="AD149" s="115"/>
    </row>
    <row r="150" spans="1:30" s="60" customFormat="1" ht="14.25" customHeight="1" x14ac:dyDescent="0.25">
      <c r="A150" s="91" t="s">
        <v>147</v>
      </c>
      <c r="B150" s="90" t="s">
        <v>113</v>
      </c>
      <c r="C150" s="90" t="s">
        <v>344</v>
      </c>
      <c r="D150" s="22">
        <f>IFERROR(IF(ISBLANK(VLOOKUP($C150,'[1]Data sheet'!$B$2:$EZ$153,D$6,FALSE)),"",VLOOKUP($C150,'[1]Data sheet'!$B$2:$EZ$153,D$6,FALSE)),"")</f>
        <v>766</v>
      </c>
      <c r="E150" s="33">
        <f t="shared" ref="E150:E171" si="50">IF(AND(J150="DK",L150="DK"),"",IF(J150="DK",L150,IF(L150="DK",J150,IFERROR(J150+L150,""))))</f>
        <v>325</v>
      </c>
      <c r="F150" s="24" t="str">
        <f t="shared" ref="F150:F171" si="51">IF(W150=FALSE,"",IFERROR($E150/$D150,""))</f>
        <v/>
      </c>
      <c r="G150" s="72" t="str">
        <f t="shared" ref="G150:G171" si="52">IFERROR((2*E150+NORMSINV((100+95)/200)^2-NORMSINV((100+95)/200)*SQRT(NORMSINV((100+95)/200)^2+4*E150*(1-F150)))/2/(D150+NORMSINV((100+95)/200)^2),"")</f>
        <v/>
      </c>
      <c r="H150" s="54" t="str">
        <f t="shared" ref="H150:H171" si="53">IF(G150="","","-")</f>
        <v/>
      </c>
      <c r="I150" s="79" t="str">
        <f t="shared" ref="I150:I171" si="54">(IFERROR((2*E150+NORMSINV((100+95)/200)^2+NORMSINV((100+95)/200)*SQRT(NORMSINV((100+95)/200)^2+4*E150*(1-F150)))/2/(D150+NORMSINV((100+95)/200)^2),""))</f>
        <v/>
      </c>
      <c r="J150" s="33">
        <f>IFERROR(IF(ISBLANK(VLOOKUP($C150,'[1]Data sheet'!$B$2:$EZ$153,J$6,FALSE)),"",VLOOKUP($C150,'[1]Data sheet'!$B$2:$EZ$153,J$6,FALSE)),"")</f>
        <v>236</v>
      </c>
      <c r="K150" s="2" t="str">
        <f t="shared" ref="K150:K171" si="55">IF(W150=FALSE,"",IFERROR($J150/$D150,""))</f>
        <v/>
      </c>
      <c r="L150" s="33">
        <f>IFERROR(IF(ISBLANK(VLOOKUP($C150,'[1]Data sheet'!$B$2:$EZ$153,L$6,FALSE)),"",VLOOKUP($C150,'[1]Data sheet'!$B$2:$EZ$153,L$6,FALSE)),"")</f>
        <v>89</v>
      </c>
      <c r="M150" s="2" t="str">
        <f t="shared" si="46"/>
        <v/>
      </c>
      <c r="N150" s="34">
        <f>IFERROR(IF(ISBLANK(VLOOKUP($C150,'[1]Data sheet'!$B$2:$EZ$153,N$6,FALSE)),"",VLOOKUP($C150,'[1]Data sheet'!$B$2:$EZ$153,N$6,FALSE)),"")</f>
        <v>278</v>
      </c>
      <c r="O150" s="2" t="str">
        <f t="shared" si="47"/>
        <v/>
      </c>
      <c r="P150" s="23">
        <f t="shared" ref="P150:P171" si="56">IF(SUM($J150,$L150,$N150)=0,"",SUM($J150,$L150,$N150))</f>
        <v>603</v>
      </c>
      <c r="Q150" s="2">
        <f t="shared" si="48"/>
        <v>0.78720626631853785</v>
      </c>
      <c r="R150" s="117">
        <f>VLOOKUP(A150,'[1]2014 population'!$B$4:$D$164,3,FALSE)</f>
        <v>822.5</v>
      </c>
      <c r="S150" s="118">
        <f t="shared" ref="S150:S171" si="57">IFERROR((D150-R150)/R150,"")</f>
        <v>-6.8693009118541037E-2</v>
      </c>
      <c r="T150" s="115" t="b">
        <f t="shared" ref="T150:T171" si="58">IFERROR(INT(E150)&lt;INT(D150),FALSE)</f>
        <v>1</v>
      </c>
      <c r="U150" s="115" t="b">
        <f t="shared" ref="U150:U171" si="59">AND(S150&lt;=0.2,S150&gt;=-0.2)</f>
        <v>1</v>
      </c>
      <c r="V150" s="115" t="b">
        <f t="shared" ref="V150:V171" si="60">AND(IFERROR($P150/$D150,"")&gt;=0.95,IFERROR($P150/$D150,"")&lt;=1)</f>
        <v>0</v>
      </c>
      <c r="W150" s="115" t="b">
        <f t="shared" si="49"/>
        <v>0</v>
      </c>
      <c r="X150" s="115" t="b">
        <f>IF(IFERROR(VLOOKUP(A150,[1]Summary!$A$2:$A$152,1,FALSE),FALSE)&lt;&gt;FALSE,TRUE,FALSE)</f>
        <v>1</v>
      </c>
      <c r="Y150" s="115"/>
      <c r="Z150" s="115"/>
      <c r="AA150" s="115"/>
      <c r="AB150" s="115"/>
      <c r="AC150" s="115"/>
      <c r="AD150" s="115"/>
    </row>
    <row r="151" spans="1:30" s="60" customFormat="1" ht="14.25" customHeight="1" x14ac:dyDescent="0.25">
      <c r="A151" s="91" t="s">
        <v>6</v>
      </c>
      <c r="B151" s="90" t="s">
        <v>113</v>
      </c>
      <c r="C151" s="90" t="s">
        <v>345</v>
      </c>
      <c r="D151" s="22">
        <f>IFERROR(IF(ISBLANK(VLOOKUP($C151,'[1]Data sheet'!$B$2:$EZ$153,D$6,FALSE)),"",VLOOKUP($C151,'[1]Data sheet'!$B$2:$EZ$153,D$6,FALSE)),"")</f>
        <v>3592</v>
      </c>
      <c r="E151" s="33" t="str">
        <f t="shared" si="50"/>
        <v/>
      </c>
      <c r="F151" s="24" t="str">
        <f t="shared" si="51"/>
        <v/>
      </c>
      <c r="G151" s="72" t="str">
        <f t="shared" si="52"/>
        <v/>
      </c>
      <c r="H151" s="54" t="str">
        <f t="shared" si="53"/>
        <v/>
      </c>
      <c r="I151" s="79" t="str">
        <f t="shared" si="54"/>
        <v/>
      </c>
      <c r="J151" s="33" t="str">
        <f>IFERROR(IF(ISBLANK(VLOOKUP($C151,'[1]Data sheet'!$B$2:$EZ$153,J$6,FALSE)),"",VLOOKUP($C151,'[1]Data sheet'!$B$2:$EZ$153,J$6,FALSE)),"")</f>
        <v>DK</v>
      </c>
      <c r="K151" s="2" t="str">
        <f t="shared" si="55"/>
        <v/>
      </c>
      <c r="L151" s="33" t="str">
        <f>IFERROR(IF(ISBLANK(VLOOKUP($C151,'[1]Data sheet'!$B$2:$EZ$153,L$6,FALSE)),"",VLOOKUP($C151,'[1]Data sheet'!$B$2:$EZ$153,L$6,FALSE)),"")</f>
        <v>DK</v>
      </c>
      <c r="M151" s="2" t="str">
        <f t="shared" si="46"/>
        <v/>
      </c>
      <c r="N151" s="34" t="str">
        <f>IFERROR(IF(ISBLANK(VLOOKUP($C151,'[1]Data sheet'!$B$2:$EZ$153,N$6,FALSE)),"",VLOOKUP($C151,'[1]Data sheet'!$B$2:$EZ$153,N$6,FALSE)),"")</f>
        <v>DK</v>
      </c>
      <c r="O151" s="2" t="str">
        <f t="shared" si="47"/>
        <v/>
      </c>
      <c r="P151" s="23" t="str">
        <f t="shared" si="56"/>
        <v/>
      </c>
      <c r="Q151" s="2" t="str">
        <f t="shared" si="48"/>
        <v/>
      </c>
      <c r="R151" s="117">
        <f>VLOOKUP(A151,'[1]2014 population'!$B$4:$D$164,3,FALSE)</f>
        <v>3411.5</v>
      </c>
      <c r="S151" s="118">
        <f t="shared" si="57"/>
        <v>5.2909277443939619E-2</v>
      </c>
      <c r="T151" s="115" t="b">
        <f t="shared" si="58"/>
        <v>0</v>
      </c>
      <c r="U151" s="115" t="b">
        <f t="shared" si="59"/>
        <v>1</v>
      </c>
      <c r="V151" s="115" t="b">
        <f t="shared" si="60"/>
        <v>0</v>
      </c>
      <c r="W151" s="115" t="b">
        <f t="shared" si="49"/>
        <v>0</v>
      </c>
      <c r="X151" s="115" t="b">
        <f>IF(IFERROR(VLOOKUP(A151,[1]Summary!$A$2:$A$152,1,FALSE),FALSE)&lt;&gt;FALSE,TRUE,FALSE)</f>
        <v>1</v>
      </c>
      <c r="Y151" s="115"/>
      <c r="Z151" s="115"/>
      <c r="AA151" s="115"/>
      <c r="AB151" s="115"/>
      <c r="AC151" s="115"/>
      <c r="AD151" s="115"/>
    </row>
    <row r="152" spans="1:30" s="60" customFormat="1" ht="14.25" customHeight="1" x14ac:dyDescent="0.25">
      <c r="A152" s="91" t="s">
        <v>149</v>
      </c>
      <c r="B152" s="90" t="s">
        <v>113</v>
      </c>
      <c r="C152" s="90" t="s">
        <v>346</v>
      </c>
      <c r="D152" s="22">
        <f>IFERROR(IF(ISBLANK(VLOOKUP($C152,'[1]Data sheet'!$B$2:$EZ$153,D$6,FALSE)),"",VLOOKUP($C152,'[1]Data sheet'!$B$2:$EZ$153,D$6,FALSE)),"")</f>
        <v>413</v>
      </c>
      <c r="E152" s="33">
        <f t="shared" si="50"/>
        <v>223</v>
      </c>
      <c r="F152" s="24">
        <f t="shared" si="51"/>
        <v>0.53995157384987891</v>
      </c>
      <c r="G152" s="72">
        <f t="shared" si="52"/>
        <v>0.49173639878320047</v>
      </c>
      <c r="H152" s="54" t="str">
        <f t="shared" si="53"/>
        <v>-</v>
      </c>
      <c r="I152" s="79">
        <f t="shared" si="54"/>
        <v>0.58743039065603109</v>
      </c>
      <c r="J152" s="33">
        <f>IFERROR(IF(ISBLANK(VLOOKUP($C152,'[1]Data sheet'!$B$2:$EZ$153,J$6,FALSE)),"",VLOOKUP($C152,'[1]Data sheet'!$B$2:$EZ$153,J$6,FALSE)),"")</f>
        <v>151</v>
      </c>
      <c r="K152" s="2">
        <f t="shared" si="55"/>
        <v>0.36561743341404357</v>
      </c>
      <c r="L152" s="33">
        <f>IFERROR(IF(ISBLANK(VLOOKUP($C152,'[1]Data sheet'!$B$2:$EZ$153,L$6,FALSE)),"",VLOOKUP($C152,'[1]Data sheet'!$B$2:$EZ$153,L$6,FALSE)),"")</f>
        <v>72</v>
      </c>
      <c r="M152" s="2">
        <f t="shared" si="46"/>
        <v>0.17433414043583534</v>
      </c>
      <c r="N152" s="34">
        <f>IFERROR(IF(ISBLANK(VLOOKUP($C152,'[1]Data sheet'!$B$2:$EZ$153,N$6,FALSE)),"",VLOOKUP($C152,'[1]Data sheet'!$B$2:$EZ$153,N$6,FALSE)),"")</f>
        <v>172</v>
      </c>
      <c r="O152" s="2">
        <f t="shared" si="47"/>
        <v>0.41646489104116224</v>
      </c>
      <c r="P152" s="23">
        <f t="shared" si="56"/>
        <v>395</v>
      </c>
      <c r="Q152" s="2">
        <f t="shared" si="48"/>
        <v>0.95641646489104115</v>
      </c>
      <c r="R152" s="117">
        <f>VLOOKUP(A152,'[1]2014 population'!$B$4:$D$164,3,FALSE)</f>
        <v>437.75</v>
      </c>
      <c r="S152" s="118">
        <f t="shared" si="57"/>
        <v>-5.6539120502569963E-2</v>
      </c>
      <c r="T152" s="115" t="b">
        <f t="shared" si="58"/>
        <v>1</v>
      </c>
      <c r="U152" s="115" t="b">
        <f t="shared" si="59"/>
        <v>1</v>
      </c>
      <c r="V152" s="115" t="b">
        <f t="shared" si="60"/>
        <v>1</v>
      </c>
      <c r="W152" s="115" t="b">
        <f t="shared" si="49"/>
        <v>1</v>
      </c>
      <c r="X152" s="115" t="b">
        <f>IF(IFERROR(VLOOKUP(A152,[1]Summary!$A$2:$A$152,1,FALSE),FALSE)&lt;&gt;FALSE,TRUE,FALSE)</f>
        <v>1</v>
      </c>
      <c r="Y152" s="115"/>
      <c r="Z152" s="115"/>
      <c r="AA152" s="115"/>
      <c r="AB152" s="115"/>
      <c r="AC152" s="115"/>
      <c r="AD152" s="115"/>
    </row>
    <row r="153" spans="1:30" s="60" customFormat="1" ht="14.25" customHeight="1" x14ac:dyDescent="0.25">
      <c r="A153" s="91" t="s">
        <v>9</v>
      </c>
      <c r="B153" s="90" t="s">
        <v>113</v>
      </c>
      <c r="C153" s="90" t="s">
        <v>347</v>
      </c>
      <c r="D153" s="22">
        <f>IFERROR(IF(ISBLANK(VLOOKUP($C153,'[1]Data sheet'!$B$2:$EZ$153,D$6,FALSE)),"",VLOOKUP($C153,'[1]Data sheet'!$B$2:$EZ$153,D$6,FALSE)),"")</f>
        <v>2109</v>
      </c>
      <c r="E153" s="33" t="str">
        <f t="shared" si="50"/>
        <v/>
      </c>
      <c r="F153" s="24" t="str">
        <f t="shared" si="51"/>
        <v/>
      </c>
      <c r="G153" s="72" t="str">
        <f t="shared" si="52"/>
        <v/>
      </c>
      <c r="H153" s="54" t="str">
        <f t="shared" si="53"/>
        <v/>
      </c>
      <c r="I153" s="79" t="str">
        <f t="shared" si="54"/>
        <v/>
      </c>
      <c r="J153" s="33" t="str">
        <f>IFERROR(IF(ISBLANK(VLOOKUP($C153,'[1]Data sheet'!$B$2:$EZ$153,J$6,FALSE)),"",VLOOKUP($C153,'[1]Data sheet'!$B$2:$EZ$153,J$6,FALSE)),"")</f>
        <v>DK</v>
      </c>
      <c r="K153" s="2" t="str">
        <f t="shared" si="55"/>
        <v/>
      </c>
      <c r="L153" s="33" t="str">
        <f>IFERROR(IF(ISBLANK(VLOOKUP($C153,'[1]Data sheet'!$B$2:$EZ$153,L$6,FALSE)),"",VLOOKUP($C153,'[1]Data sheet'!$B$2:$EZ$153,L$6,FALSE)),"")</f>
        <v>DK</v>
      </c>
      <c r="M153" s="2" t="str">
        <f t="shared" si="46"/>
        <v/>
      </c>
      <c r="N153" s="34" t="str">
        <f>IFERROR(IF(ISBLANK(VLOOKUP($C153,'[1]Data sheet'!$B$2:$EZ$153,N$6,FALSE)),"",VLOOKUP($C153,'[1]Data sheet'!$B$2:$EZ$153,N$6,FALSE)),"")</f>
        <v>DK</v>
      </c>
      <c r="O153" s="2" t="str">
        <f t="shared" si="47"/>
        <v/>
      </c>
      <c r="P153" s="23" t="str">
        <f t="shared" si="56"/>
        <v/>
      </c>
      <c r="Q153" s="2" t="str">
        <f t="shared" si="48"/>
        <v/>
      </c>
      <c r="R153" s="117">
        <f>VLOOKUP(A153,'[1]2014 population'!$B$4:$D$164,3,FALSE)</f>
        <v>2226</v>
      </c>
      <c r="S153" s="118">
        <f t="shared" si="57"/>
        <v>-5.2560646900269542E-2</v>
      </c>
      <c r="T153" s="115" t="b">
        <f t="shared" si="58"/>
        <v>0</v>
      </c>
      <c r="U153" s="115" t="b">
        <f t="shared" si="59"/>
        <v>1</v>
      </c>
      <c r="V153" s="115" t="b">
        <f t="shared" si="60"/>
        <v>0</v>
      </c>
      <c r="W153" s="115" t="b">
        <f t="shared" si="49"/>
        <v>0</v>
      </c>
      <c r="X153" s="115" t="b">
        <f>IF(IFERROR(VLOOKUP(A153,[1]Summary!$A$2:$A$152,1,FALSE),FALSE)&lt;&gt;FALSE,TRUE,FALSE)</f>
        <v>1</v>
      </c>
      <c r="Y153" s="115"/>
      <c r="Z153" s="115"/>
      <c r="AA153" s="115"/>
      <c r="AB153" s="115"/>
      <c r="AC153" s="115"/>
      <c r="AD153" s="115"/>
    </row>
    <row r="154" spans="1:30" s="60" customFormat="1" ht="14.25" customHeight="1" x14ac:dyDescent="0.25">
      <c r="A154" s="91" t="s">
        <v>152</v>
      </c>
      <c r="B154" s="90" t="s">
        <v>113</v>
      </c>
      <c r="C154" s="90" t="s">
        <v>348</v>
      </c>
      <c r="D154" s="22">
        <f>IFERROR(IF(ISBLANK(VLOOKUP($C154,'[1]Data sheet'!$B$2:$EZ$153,D$6,FALSE)),"",VLOOKUP($C154,'[1]Data sheet'!$B$2:$EZ$153,D$6,FALSE)),"")</f>
        <v>366</v>
      </c>
      <c r="E154" s="33">
        <f t="shared" si="50"/>
        <v>195</v>
      </c>
      <c r="F154" s="24" t="str">
        <f t="shared" si="51"/>
        <v/>
      </c>
      <c r="G154" s="72" t="str">
        <f t="shared" si="52"/>
        <v/>
      </c>
      <c r="H154" s="54" t="str">
        <f t="shared" si="53"/>
        <v/>
      </c>
      <c r="I154" s="79" t="str">
        <f t="shared" si="54"/>
        <v/>
      </c>
      <c r="J154" s="33">
        <f>IFERROR(IF(ISBLANK(VLOOKUP($C154,'[1]Data sheet'!$B$2:$EZ$153,J$6,FALSE)),"",VLOOKUP($C154,'[1]Data sheet'!$B$2:$EZ$153,J$6,FALSE)),"")</f>
        <v>135</v>
      </c>
      <c r="K154" s="2" t="str">
        <f t="shared" si="55"/>
        <v/>
      </c>
      <c r="L154" s="33">
        <f>IFERROR(IF(ISBLANK(VLOOKUP($C154,'[1]Data sheet'!$B$2:$EZ$153,L$6,FALSE)),"",VLOOKUP($C154,'[1]Data sheet'!$B$2:$EZ$153,L$6,FALSE)),"")</f>
        <v>60</v>
      </c>
      <c r="M154" s="2" t="str">
        <f t="shared" si="46"/>
        <v/>
      </c>
      <c r="N154" s="34">
        <f>IFERROR(IF(ISBLANK(VLOOKUP($C154,'[1]Data sheet'!$B$2:$EZ$153,N$6,FALSE)),"",VLOOKUP($C154,'[1]Data sheet'!$B$2:$EZ$153,N$6,FALSE)),"")</f>
        <v>101</v>
      </c>
      <c r="O154" s="2" t="str">
        <f t="shared" si="47"/>
        <v/>
      </c>
      <c r="P154" s="23">
        <f t="shared" si="56"/>
        <v>296</v>
      </c>
      <c r="Q154" s="2">
        <f t="shared" si="48"/>
        <v>0.80874316939890711</v>
      </c>
      <c r="R154" s="117">
        <f>VLOOKUP(A154,'[1]2014 population'!$B$4:$D$164,3,FALSE)</f>
        <v>424.25</v>
      </c>
      <c r="S154" s="118">
        <f t="shared" si="57"/>
        <v>-0.13730111962286387</v>
      </c>
      <c r="T154" s="115" t="b">
        <f t="shared" si="58"/>
        <v>1</v>
      </c>
      <c r="U154" s="115" t="b">
        <f t="shared" si="59"/>
        <v>1</v>
      </c>
      <c r="V154" s="115" t="b">
        <f t="shared" si="60"/>
        <v>0</v>
      </c>
      <c r="W154" s="115" t="b">
        <f t="shared" si="49"/>
        <v>0</v>
      </c>
      <c r="X154" s="115" t="b">
        <f>IF(IFERROR(VLOOKUP(A154,[1]Summary!$A$2:$A$152,1,FALSE),FALSE)&lt;&gt;FALSE,TRUE,FALSE)</f>
        <v>1</v>
      </c>
      <c r="Y154" s="115"/>
      <c r="Z154" s="115"/>
      <c r="AA154" s="115"/>
      <c r="AB154" s="115"/>
      <c r="AC154" s="115"/>
      <c r="AD154" s="115"/>
    </row>
    <row r="155" spans="1:30" s="60" customFormat="1" ht="14.25" customHeight="1" x14ac:dyDescent="0.25">
      <c r="A155" s="91" t="s">
        <v>153</v>
      </c>
      <c r="B155" s="90" t="s">
        <v>113</v>
      </c>
      <c r="C155" s="90" t="s">
        <v>349</v>
      </c>
      <c r="D155" s="22">
        <f>IFERROR(IF(ISBLANK(VLOOKUP($C155,'[1]Data sheet'!$B$2:$EZ$153,D$6,FALSE)),"",VLOOKUP($C155,'[1]Data sheet'!$B$2:$EZ$153,D$6,FALSE)),"")</f>
        <v>400</v>
      </c>
      <c r="E155" s="33">
        <f t="shared" si="50"/>
        <v>242</v>
      </c>
      <c r="F155" s="24" t="str">
        <f t="shared" si="51"/>
        <v/>
      </c>
      <c r="G155" s="72" t="str">
        <f t="shared" si="52"/>
        <v/>
      </c>
      <c r="H155" s="54" t="str">
        <f t="shared" si="53"/>
        <v/>
      </c>
      <c r="I155" s="79" t="str">
        <f t="shared" si="54"/>
        <v/>
      </c>
      <c r="J155" s="33">
        <f>IFERROR(IF(ISBLANK(VLOOKUP($C155,'[1]Data sheet'!$B$2:$EZ$153,J$6,FALSE)),"",VLOOKUP($C155,'[1]Data sheet'!$B$2:$EZ$153,J$6,FALSE)),"")</f>
        <v>175</v>
      </c>
      <c r="K155" s="2" t="str">
        <f t="shared" si="55"/>
        <v/>
      </c>
      <c r="L155" s="33">
        <f>IFERROR(IF(ISBLANK(VLOOKUP($C155,'[1]Data sheet'!$B$2:$EZ$153,L$6,FALSE)),"",VLOOKUP($C155,'[1]Data sheet'!$B$2:$EZ$153,L$6,FALSE)),"")</f>
        <v>67</v>
      </c>
      <c r="M155" s="2" t="str">
        <f t="shared" si="46"/>
        <v/>
      </c>
      <c r="N155" s="34">
        <f>IFERROR(IF(ISBLANK(VLOOKUP($C155,'[1]Data sheet'!$B$2:$EZ$153,N$6,FALSE)),"",VLOOKUP($C155,'[1]Data sheet'!$B$2:$EZ$153,N$6,FALSE)),"")</f>
        <v>133</v>
      </c>
      <c r="O155" s="2" t="str">
        <f t="shared" si="47"/>
        <v/>
      </c>
      <c r="P155" s="23">
        <f t="shared" si="56"/>
        <v>375</v>
      </c>
      <c r="Q155" s="2">
        <f t="shared" si="48"/>
        <v>0.9375</v>
      </c>
      <c r="R155" s="117">
        <f>VLOOKUP(A155,'[1]2014 population'!$B$4:$D$164,3,FALSE)</f>
        <v>444.75</v>
      </c>
      <c r="S155" s="118">
        <f t="shared" si="57"/>
        <v>-0.10061832490163013</v>
      </c>
      <c r="T155" s="115" t="b">
        <f t="shared" si="58"/>
        <v>1</v>
      </c>
      <c r="U155" s="115" t="b">
        <f t="shared" si="59"/>
        <v>1</v>
      </c>
      <c r="V155" s="115" t="b">
        <f t="shared" si="60"/>
        <v>0</v>
      </c>
      <c r="W155" s="115" t="b">
        <f t="shared" si="49"/>
        <v>0</v>
      </c>
      <c r="X155" s="115" t="b">
        <f>IF(IFERROR(VLOOKUP(A155,[1]Summary!$A$2:$A$152,1,FALSE),FALSE)&lt;&gt;FALSE,TRUE,FALSE)</f>
        <v>1</v>
      </c>
      <c r="Y155" s="115"/>
      <c r="Z155" s="115"/>
      <c r="AA155" s="115"/>
      <c r="AB155" s="115"/>
      <c r="AC155" s="115"/>
      <c r="AD155" s="115"/>
    </row>
    <row r="156" spans="1:30" s="60" customFormat="1" ht="14.25" customHeight="1" x14ac:dyDescent="0.25">
      <c r="A156" s="91" t="s">
        <v>133</v>
      </c>
      <c r="B156" s="90" t="s">
        <v>117</v>
      </c>
      <c r="C156" s="90" t="s">
        <v>350</v>
      </c>
      <c r="D156" s="22">
        <f>IFERROR(IF(ISBLANK(VLOOKUP($C156,'[1]Data sheet'!$B$2:$EZ$153,D$6,FALSE)),"",VLOOKUP($C156,'[1]Data sheet'!$B$2:$EZ$153,D$6,FALSE)),"")</f>
        <v>479</v>
      </c>
      <c r="E156" s="33">
        <f t="shared" si="50"/>
        <v>269</v>
      </c>
      <c r="F156" s="24" t="str">
        <f t="shared" si="51"/>
        <v/>
      </c>
      <c r="G156" s="72" t="str">
        <f t="shared" si="52"/>
        <v/>
      </c>
      <c r="H156" s="54" t="str">
        <f t="shared" si="53"/>
        <v/>
      </c>
      <c r="I156" s="79" t="str">
        <f t="shared" si="54"/>
        <v/>
      </c>
      <c r="J156" s="33">
        <f>IFERROR(IF(ISBLANK(VLOOKUP($C156,'[1]Data sheet'!$B$2:$EZ$153,J$6,FALSE)),"",VLOOKUP($C156,'[1]Data sheet'!$B$2:$EZ$153,J$6,FALSE)),"")</f>
        <v>201</v>
      </c>
      <c r="K156" s="2" t="str">
        <f t="shared" si="55"/>
        <v/>
      </c>
      <c r="L156" s="33">
        <f>IFERROR(IF(ISBLANK(VLOOKUP($C156,'[1]Data sheet'!$B$2:$EZ$153,L$6,FALSE)),"",VLOOKUP($C156,'[1]Data sheet'!$B$2:$EZ$153,L$6,FALSE)),"")</f>
        <v>68</v>
      </c>
      <c r="M156" s="2" t="str">
        <f t="shared" si="46"/>
        <v/>
      </c>
      <c r="N156" s="34">
        <f>IFERROR(IF(ISBLANK(VLOOKUP($C156,'[1]Data sheet'!$B$2:$EZ$153,N$6,FALSE)),"",VLOOKUP($C156,'[1]Data sheet'!$B$2:$EZ$153,N$6,FALSE)),"")</f>
        <v>141</v>
      </c>
      <c r="O156" s="2" t="str">
        <f t="shared" si="47"/>
        <v/>
      </c>
      <c r="P156" s="23">
        <f t="shared" si="56"/>
        <v>410</v>
      </c>
      <c r="Q156" s="2">
        <f t="shared" si="48"/>
        <v>0.85594989561586643</v>
      </c>
      <c r="R156" s="117">
        <f>VLOOKUP(A156,'[1]2014 population'!$B$4:$D$164,3,FALSE)</f>
        <v>440.5</v>
      </c>
      <c r="S156" s="118">
        <f t="shared" si="57"/>
        <v>8.7400681044267875E-2</v>
      </c>
      <c r="T156" s="115" t="b">
        <f t="shared" si="58"/>
        <v>1</v>
      </c>
      <c r="U156" s="115" t="b">
        <f t="shared" si="59"/>
        <v>1</v>
      </c>
      <c r="V156" s="115" t="b">
        <f t="shared" si="60"/>
        <v>0</v>
      </c>
      <c r="W156" s="115" t="b">
        <f t="shared" si="49"/>
        <v>0</v>
      </c>
      <c r="X156" s="115" t="b">
        <f>IF(IFERROR(VLOOKUP(A156,[1]Summary!$A$2:$A$152,1,FALSE),FALSE)&lt;&gt;FALSE,TRUE,FALSE)</f>
        <v>1</v>
      </c>
      <c r="Y156" s="115"/>
      <c r="Z156" s="115"/>
      <c r="AA156" s="115"/>
      <c r="AB156" s="115"/>
      <c r="AC156" s="115"/>
      <c r="AD156" s="115"/>
    </row>
    <row r="157" spans="1:30" s="60" customFormat="1" ht="14.25" customHeight="1" x14ac:dyDescent="0.25">
      <c r="A157" s="91" t="s">
        <v>45</v>
      </c>
      <c r="B157" s="90" t="s">
        <v>117</v>
      </c>
      <c r="C157" s="90" t="s">
        <v>351</v>
      </c>
      <c r="D157" s="22">
        <f>IFERROR(IF(ISBLANK(VLOOKUP($C157,'[1]Data sheet'!$B$2:$EZ$153,D$6,FALSE)),"",VLOOKUP($C157,'[1]Data sheet'!$B$2:$EZ$153,D$6,FALSE)),"")</f>
        <v>508</v>
      </c>
      <c r="E157" s="33">
        <f t="shared" si="50"/>
        <v>284</v>
      </c>
      <c r="F157" s="24">
        <f t="shared" si="51"/>
        <v>0.55905511811023623</v>
      </c>
      <c r="G157" s="72">
        <f t="shared" si="52"/>
        <v>0.51559660647969618</v>
      </c>
      <c r="H157" s="54" t="str">
        <f t="shared" si="53"/>
        <v>-</v>
      </c>
      <c r="I157" s="79">
        <f t="shared" si="54"/>
        <v>0.60162719195633263</v>
      </c>
      <c r="J157" s="33">
        <f>IFERROR(IF(ISBLANK(VLOOKUP($C157,'[1]Data sheet'!$B$2:$EZ$153,J$6,FALSE)),"",VLOOKUP($C157,'[1]Data sheet'!$B$2:$EZ$153,J$6,FALSE)),"")</f>
        <v>195</v>
      </c>
      <c r="K157" s="2">
        <f t="shared" si="55"/>
        <v>0.38385826771653542</v>
      </c>
      <c r="L157" s="33">
        <f>IFERROR(IF(ISBLANK(VLOOKUP($C157,'[1]Data sheet'!$B$2:$EZ$153,L$6,FALSE)),"",VLOOKUP($C157,'[1]Data sheet'!$B$2:$EZ$153,L$6,FALSE)),"")</f>
        <v>89</v>
      </c>
      <c r="M157" s="2">
        <f t="shared" si="46"/>
        <v>0.17519685039370078</v>
      </c>
      <c r="N157" s="34">
        <f>IFERROR(IF(ISBLANK(VLOOKUP($C157,'[1]Data sheet'!$B$2:$EZ$153,N$6,FALSE)),"",VLOOKUP($C157,'[1]Data sheet'!$B$2:$EZ$153,N$6,FALSE)),"")</f>
        <v>214</v>
      </c>
      <c r="O157" s="2">
        <f t="shared" si="47"/>
        <v>0.42125984251968501</v>
      </c>
      <c r="P157" s="23">
        <f t="shared" si="56"/>
        <v>498</v>
      </c>
      <c r="Q157" s="2">
        <f t="shared" si="48"/>
        <v>0.98031496062992129</v>
      </c>
      <c r="R157" s="117">
        <f>VLOOKUP(A157,'[1]2014 population'!$B$4:$D$164,3,FALSE)</f>
        <v>576.75</v>
      </c>
      <c r="S157" s="118">
        <f t="shared" si="57"/>
        <v>-0.11920242739488514</v>
      </c>
      <c r="T157" s="115" t="b">
        <f t="shared" si="58"/>
        <v>1</v>
      </c>
      <c r="U157" s="115" t="b">
        <f t="shared" si="59"/>
        <v>1</v>
      </c>
      <c r="V157" s="115" t="b">
        <f t="shared" si="60"/>
        <v>1</v>
      </c>
      <c r="W157" s="115" t="b">
        <f t="shared" si="49"/>
        <v>1</v>
      </c>
      <c r="X157" s="115" t="b">
        <f>IF(IFERROR(VLOOKUP(A157,[1]Summary!$A$2:$A$152,1,FALSE),FALSE)&lt;&gt;FALSE,TRUE,FALSE)</f>
        <v>1</v>
      </c>
      <c r="Y157" s="115"/>
      <c r="Z157" s="115"/>
      <c r="AA157" s="115"/>
      <c r="AB157" s="115"/>
      <c r="AC157" s="115"/>
      <c r="AD157" s="115"/>
    </row>
    <row r="158" spans="1:30" s="60" customFormat="1" ht="14.25" customHeight="1" x14ac:dyDescent="0.25">
      <c r="A158" s="91" t="s">
        <v>134</v>
      </c>
      <c r="B158" s="90" t="s">
        <v>117</v>
      </c>
      <c r="C158" s="90" t="s">
        <v>352</v>
      </c>
      <c r="D158" s="22">
        <f>IFERROR(IF(ISBLANK(VLOOKUP($C158,'[1]Data sheet'!$B$2:$EZ$153,D$6,FALSE)),"",VLOOKUP($C158,'[1]Data sheet'!$B$2:$EZ$153,D$6,FALSE)),"")</f>
        <v>1530</v>
      </c>
      <c r="E158" s="33">
        <f t="shared" si="50"/>
        <v>915</v>
      </c>
      <c r="F158" s="24" t="str">
        <f t="shared" si="51"/>
        <v/>
      </c>
      <c r="G158" s="72" t="str">
        <f t="shared" si="52"/>
        <v/>
      </c>
      <c r="H158" s="54" t="str">
        <f t="shared" si="53"/>
        <v/>
      </c>
      <c r="I158" s="79" t="str">
        <f t="shared" si="54"/>
        <v/>
      </c>
      <c r="J158" s="33">
        <f>IFERROR(IF(ISBLANK(VLOOKUP($C158,'[1]Data sheet'!$B$2:$EZ$153,J$6,FALSE)),"",VLOOKUP($C158,'[1]Data sheet'!$B$2:$EZ$153,J$6,FALSE)),"")</f>
        <v>636</v>
      </c>
      <c r="K158" s="2" t="str">
        <f t="shared" si="55"/>
        <v/>
      </c>
      <c r="L158" s="33">
        <f>IFERROR(IF(ISBLANK(VLOOKUP($C158,'[1]Data sheet'!$B$2:$EZ$153,L$6,FALSE)),"",VLOOKUP($C158,'[1]Data sheet'!$B$2:$EZ$153,L$6,FALSE)),"")</f>
        <v>279</v>
      </c>
      <c r="M158" s="2" t="str">
        <f t="shared" si="46"/>
        <v/>
      </c>
      <c r="N158" s="34">
        <f>IFERROR(IF(ISBLANK(VLOOKUP($C158,'[1]Data sheet'!$B$2:$EZ$153,N$6,FALSE)),"",VLOOKUP($C158,'[1]Data sheet'!$B$2:$EZ$153,N$6,FALSE)),"")</f>
        <v>520</v>
      </c>
      <c r="O158" s="2" t="str">
        <f t="shared" si="47"/>
        <v/>
      </c>
      <c r="P158" s="23">
        <f t="shared" si="56"/>
        <v>1435</v>
      </c>
      <c r="Q158" s="2">
        <f t="shared" si="48"/>
        <v>0.93790849673202614</v>
      </c>
      <c r="R158" s="117">
        <f>VLOOKUP(A158,'[1]2014 population'!$B$4:$D$164,3,FALSE)</f>
        <v>1581.25</v>
      </c>
      <c r="S158" s="118">
        <f t="shared" si="57"/>
        <v>-3.241106719367589E-2</v>
      </c>
      <c r="T158" s="115" t="b">
        <f t="shared" si="58"/>
        <v>1</v>
      </c>
      <c r="U158" s="115" t="b">
        <f t="shared" si="59"/>
        <v>1</v>
      </c>
      <c r="V158" s="115" t="b">
        <f t="shared" si="60"/>
        <v>0</v>
      </c>
      <c r="W158" s="115" t="b">
        <f t="shared" si="49"/>
        <v>0</v>
      </c>
      <c r="X158" s="115" t="b">
        <f>IF(IFERROR(VLOOKUP(A158,[1]Summary!$A$2:$A$152,1,FALSE),FALSE)&lt;&gt;FALSE,TRUE,FALSE)</f>
        <v>1</v>
      </c>
      <c r="Y158" s="115"/>
      <c r="Z158" s="115"/>
      <c r="AA158" s="115"/>
      <c r="AB158" s="115"/>
      <c r="AC158" s="115"/>
      <c r="AD158" s="115"/>
    </row>
    <row r="159" spans="1:30" s="60" customFormat="1" ht="14.25" customHeight="1" x14ac:dyDescent="0.25">
      <c r="A159" s="91" t="s">
        <v>116</v>
      </c>
      <c r="B159" s="90" t="s">
        <v>117</v>
      </c>
      <c r="C159" s="90" t="s">
        <v>353</v>
      </c>
      <c r="D159" s="22" t="str">
        <f>IFERROR(IF(ISBLANK(VLOOKUP($C159,'[1]Data sheet'!$B$2:$EZ$153,D$6,FALSE)),"",VLOOKUP($C159,'[1]Data sheet'!$B$2:$EZ$153,D$6,FALSE)),"")</f>
        <v>DK</v>
      </c>
      <c r="E159" s="33" t="str">
        <f t="shared" si="50"/>
        <v/>
      </c>
      <c r="F159" s="24" t="str">
        <f t="shared" si="51"/>
        <v/>
      </c>
      <c r="G159" s="72" t="str">
        <f t="shared" si="52"/>
        <v/>
      </c>
      <c r="H159" s="54" t="str">
        <f t="shared" si="53"/>
        <v/>
      </c>
      <c r="I159" s="79" t="str">
        <f t="shared" si="54"/>
        <v/>
      </c>
      <c r="J159" s="33" t="str">
        <f>IFERROR(IF(ISBLANK(VLOOKUP($C159,'[1]Data sheet'!$B$2:$EZ$153,J$6,FALSE)),"",VLOOKUP($C159,'[1]Data sheet'!$B$2:$EZ$153,J$6,FALSE)),"")</f>
        <v>DK</v>
      </c>
      <c r="K159" s="2" t="str">
        <f t="shared" si="55"/>
        <v/>
      </c>
      <c r="L159" s="33" t="str">
        <f>IFERROR(IF(ISBLANK(VLOOKUP($C159,'[1]Data sheet'!$B$2:$EZ$153,L$6,FALSE)),"",VLOOKUP($C159,'[1]Data sheet'!$B$2:$EZ$153,L$6,FALSE)),"")</f>
        <v>DK</v>
      </c>
      <c r="M159" s="2" t="str">
        <f t="shared" si="46"/>
        <v/>
      </c>
      <c r="N159" s="34" t="str">
        <f>IFERROR(IF(ISBLANK(VLOOKUP($C159,'[1]Data sheet'!$B$2:$EZ$153,N$6,FALSE)),"",VLOOKUP($C159,'[1]Data sheet'!$B$2:$EZ$153,N$6,FALSE)),"")</f>
        <v>DK</v>
      </c>
      <c r="O159" s="2" t="str">
        <f t="shared" si="47"/>
        <v/>
      </c>
      <c r="P159" s="23" t="str">
        <f t="shared" si="56"/>
        <v/>
      </c>
      <c r="Q159" s="2" t="str">
        <f t="shared" si="48"/>
        <v/>
      </c>
      <c r="R159" s="117">
        <f>VLOOKUP(A159,'[1]2014 population'!$B$4:$D$164,3,FALSE)</f>
        <v>1382.5</v>
      </c>
      <c r="S159" s="118" t="str">
        <f t="shared" si="57"/>
        <v/>
      </c>
      <c r="T159" s="115" t="b">
        <f t="shared" si="58"/>
        <v>0</v>
      </c>
      <c r="U159" s="115" t="b">
        <f t="shared" si="59"/>
        <v>0</v>
      </c>
      <c r="V159" s="115" t="b">
        <f t="shared" si="60"/>
        <v>0</v>
      </c>
      <c r="W159" s="115" t="b">
        <f t="shared" si="49"/>
        <v>0</v>
      </c>
      <c r="X159" s="115" t="b">
        <f>IF(IFERROR(VLOOKUP(A159,[1]Summary!$A$2:$A$152,1,FALSE),FALSE)&lt;&gt;FALSE,TRUE,FALSE)</f>
        <v>1</v>
      </c>
      <c r="Y159" s="115"/>
      <c r="Z159" s="115"/>
      <c r="AA159" s="115"/>
      <c r="AB159" s="115"/>
      <c r="AC159" s="115"/>
      <c r="AD159" s="115"/>
    </row>
    <row r="160" spans="1:30" s="60" customFormat="1" ht="14.25" customHeight="1" x14ac:dyDescent="0.25">
      <c r="A160" s="91" t="s">
        <v>118</v>
      </c>
      <c r="B160" s="90" t="s">
        <v>117</v>
      </c>
      <c r="C160" s="90" t="s">
        <v>354</v>
      </c>
      <c r="D160" s="22">
        <f>IFERROR(IF(ISBLANK(VLOOKUP($C160,'[1]Data sheet'!$B$2:$EZ$153,D$6,FALSE)),"",VLOOKUP($C160,'[1]Data sheet'!$B$2:$EZ$153,D$6,FALSE)),"")</f>
        <v>1753</v>
      </c>
      <c r="E160" s="33">
        <f t="shared" si="50"/>
        <v>781</v>
      </c>
      <c r="F160" s="24" t="str">
        <f t="shared" si="51"/>
        <v/>
      </c>
      <c r="G160" s="72" t="str">
        <f t="shared" si="52"/>
        <v/>
      </c>
      <c r="H160" s="54" t="str">
        <f t="shared" si="53"/>
        <v/>
      </c>
      <c r="I160" s="79" t="str">
        <f t="shared" si="54"/>
        <v/>
      </c>
      <c r="J160" s="33">
        <f>IFERROR(IF(ISBLANK(VLOOKUP($C160,'[1]Data sheet'!$B$2:$EZ$153,J$6,FALSE)),"",VLOOKUP($C160,'[1]Data sheet'!$B$2:$EZ$153,J$6,FALSE)),"")</f>
        <v>617</v>
      </c>
      <c r="K160" s="2" t="str">
        <f t="shared" si="55"/>
        <v/>
      </c>
      <c r="L160" s="33">
        <f>IFERROR(IF(ISBLANK(VLOOKUP($C160,'[1]Data sheet'!$B$2:$EZ$153,L$6,FALSE)),"",VLOOKUP($C160,'[1]Data sheet'!$B$2:$EZ$153,L$6,FALSE)),"")</f>
        <v>164</v>
      </c>
      <c r="M160" s="2" t="str">
        <f t="shared" si="46"/>
        <v/>
      </c>
      <c r="N160" s="34">
        <f>IFERROR(IF(ISBLANK(VLOOKUP($C160,'[1]Data sheet'!$B$2:$EZ$153,N$6,FALSE)),"",VLOOKUP($C160,'[1]Data sheet'!$B$2:$EZ$153,N$6,FALSE)),"")</f>
        <v>709</v>
      </c>
      <c r="O160" s="2" t="str">
        <f t="shared" si="47"/>
        <v/>
      </c>
      <c r="P160" s="23">
        <f t="shared" si="56"/>
        <v>1490</v>
      </c>
      <c r="Q160" s="2">
        <f t="shared" si="48"/>
        <v>0.84997147746719903</v>
      </c>
      <c r="R160" s="117">
        <f>VLOOKUP(A160,'[1]2014 population'!$B$4:$D$164,3,FALSE)</f>
        <v>1802</v>
      </c>
      <c r="S160" s="118">
        <f t="shared" si="57"/>
        <v>-2.7192008879023309E-2</v>
      </c>
      <c r="T160" s="115" t="b">
        <f t="shared" si="58"/>
        <v>1</v>
      </c>
      <c r="U160" s="115" t="b">
        <f t="shared" si="59"/>
        <v>1</v>
      </c>
      <c r="V160" s="115" t="b">
        <f t="shared" si="60"/>
        <v>0</v>
      </c>
      <c r="W160" s="115" t="b">
        <f t="shared" si="49"/>
        <v>0</v>
      </c>
      <c r="X160" s="115" t="b">
        <f>IF(IFERROR(VLOOKUP(A160,[1]Summary!$A$2:$A$152,1,FALSE),FALSE)&lt;&gt;FALSE,TRUE,FALSE)</f>
        <v>1</v>
      </c>
      <c r="Y160" s="115"/>
      <c r="Z160" s="115"/>
      <c r="AA160" s="115"/>
      <c r="AB160" s="115"/>
      <c r="AC160" s="115"/>
      <c r="AD160" s="115"/>
    </row>
    <row r="161" spans="1:30" s="60" customFormat="1" ht="14.25" customHeight="1" x14ac:dyDescent="0.25">
      <c r="A161" s="91" t="s">
        <v>50</v>
      </c>
      <c r="B161" s="90" t="s">
        <v>117</v>
      </c>
      <c r="C161" s="90" t="s">
        <v>355</v>
      </c>
      <c r="D161" s="22">
        <f>IFERROR(IF(ISBLANK(VLOOKUP($C161,'[1]Data sheet'!$B$2:$EZ$153,D$6,FALSE)),"",VLOOKUP($C161,'[1]Data sheet'!$B$2:$EZ$153,D$6,FALSE)),"")</f>
        <v>791</v>
      </c>
      <c r="E161" s="33">
        <f t="shared" si="50"/>
        <v>391</v>
      </c>
      <c r="F161" s="24">
        <f t="shared" si="51"/>
        <v>0.4943109987357775</v>
      </c>
      <c r="G161" s="72">
        <f t="shared" si="52"/>
        <v>0.45958088712910039</v>
      </c>
      <c r="H161" s="54" t="str">
        <f t="shared" si="53"/>
        <v>-</v>
      </c>
      <c r="I161" s="79">
        <f t="shared" si="54"/>
        <v>0.5290961000862453</v>
      </c>
      <c r="J161" s="33">
        <f>IFERROR(IF(ISBLANK(VLOOKUP($C161,'[1]Data sheet'!$B$2:$EZ$153,J$6,FALSE)),"",VLOOKUP($C161,'[1]Data sheet'!$B$2:$EZ$153,J$6,FALSE)),"")</f>
        <v>313</v>
      </c>
      <c r="K161" s="2">
        <f t="shared" si="55"/>
        <v>0.39570164348925413</v>
      </c>
      <c r="L161" s="33">
        <f>IFERROR(IF(ISBLANK(VLOOKUP($C161,'[1]Data sheet'!$B$2:$EZ$153,L$6,FALSE)),"",VLOOKUP($C161,'[1]Data sheet'!$B$2:$EZ$153,L$6,FALSE)),"")</f>
        <v>78</v>
      </c>
      <c r="M161" s="2">
        <f t="shared" si="46"/>
        <v>9.8609355246523395E-2</v>
      </c>
      <c r="N161" s="34">
        <f>IFERROR(IF(ISBLANK(VLOOKUP($C161,'[1]Data sheet'!$B$2:$EZ$153,N$6,FALSE)),"",VLOOKUP($C161,'[1]Data sheet'!$B$2:$EZ$153,N$6,FALSE)),"")</f>
        <v>375</v>
      </c>
      <c r="O161" s="2">
        <f t="shared" si="47"/>
        <v>0.47408343868520858</v>
      </c>
      <c r="P161" s="23">
        <f t="shared" si="56"/>
        <v>766</v>
      </c>
      <c r="Q161" s="2">
        <f t="shared" si="48"/>
        <v>0.96839443742098608</v>
      </c>
      <c r="R161" s="117">
        <f>VLOOKUP(A161,'[1]2014 population'!$B$4:$D$164,3,FALSE)</f>
        <v>872.25</v>
      </c>
      <c r="S161" s="118">
        <f t="shared" si="57"/>
        <v>-9.3149899684723411E-2</v>
      </c>
      <c r="T161" s="115" t="b">
        <f t="shared" si="58"/>
        <v>1</v>
      </c>
      <c r="U161" s="115" t="b">
        <f t="shared" si="59"/>
        <v>1</v>
      </c>
      <c r="V161" s="115" t="b">
        <f t="shared" si="60"/>
        <v>1</v>
      </c>
      <c r="W161" s="115" t="b">
        <f t="shared" si="49"/>
        <v>1</v>
      </c>
      <c r="X161" s="115" t="b">
        <f>IF(IFERROR(VLOOKUP(A161,[1]Summary!$A$2:$A$152,1,FALSE),FALSE)&lt;&gt;FALSE,TRUE,FALSE)</f>
        <v>1</v>
      </c>
      <c r="Y161" s="115"/>
      <c r="Z161" s="115"/>
      <c r="AA161" s="115"/>
      <c r="AB161" s="115"/>
      <c r="AC161" s="115"/>
      <c r="AD161" s="115"/>
    </row>
    <row r="162" spans="1:30" s="60" customFormat="1" ht="14.25" customHeight="1" x14ac:dyDescent="0.25">
      <c r="A162" s="91" t="s">
        <v>119</v>
      </c>
      <c r="B162" s="90" t="s">
        <v>117</v>
      </c>
      <c r="C162" s="90" t="s">
        <v>356</v>
      </c>
      <c r="D162" s="22">
        <f>IFERROR(IF(ISBLANK(VLOOKUP($C162,'[1]Data sheet'!$B$2:$EZ$153,D$6,FALSE)),"",VLOOKUP($C162,'[1]Data sheet'!$B$2:$EZ$153,D$6,FALSE)),"")</f>
        <v>1814</v>
      </c>
      <c r="E162" s="33">
        <f t="shared" si="50"/>
        <v>890</v>
      </c>
      <c r="F162" s="24" t="str">
        <f t="shared" si="51"/>
        <v/>
      </c>
      <c r="G162" s="72" t="str">
        <f t="shared" si="52"/>
        <v/>
      </c>
      <c r="H162" s="54" t="str">
        <f t="shared" si="53"/>
        <v/>
      </c>
      <c r="I162" s="79" t="str">
        <f t="shared" si="54"/>
        <v/>
      </c>
      <c r="J162" s="33">
        <f>IFERROR(IF(ISBLANK(VLOOKUP($C162,'[1]Data sheet'!$B$2:$EZ$153,J$6,FALSE)),"",VLOOKUP($C162,'[1]Data sheet'!$B$2:$EZ$153,J$6,FALSE)),"")</f>
        <v>692</v>
      </c>
      <c r="K162" s="2" t="str">
        <f t="shared" si="55"/>
        <v/>
      </c>
      <c r="L162" s="33">
        <f>IFERROR(IF(ISBLANK(VLOOKUP($C162,'[1]Data sheet'!$B$2:$EZ$153,L$6,FALSE)),"",VLOOKUP($C162,'[1]Data sheet'!$B$2:$EZ$153,L$6,FALSE)),"")</f>
        <v>198</v>
      </c>
      <c r="M162" s="2" t="str">
        <f t="shared" si="46"/>
        <v/>
      </c>
      <c r="N162" s="34">
        <f>IFERROR(IF(ISBLANK(VLOOKUP($C162,'[1]Data sheet'!$B$2:$EZ$153,N$6,FALSE)),"",VLOOKUP($C162,'[1]Data sheet'!$B$2:$EZ$153,N$6,FALSE)),"")</f>
        <v>797</v>
      </c>
      <c r="O162" s="2" t="str">
        <f t="shared" si="47"/>
        <v/>
      </c>
      <c r="P162" s="23">
        <f t="shared" si="56"/>
        <v>1687</v>
      </c>
      <c r="Q162" s="2">
        <f t="shared" si="48"/>
        <v>0.92998897464167585</v>
      </c>
      <c r="R162" s="117">
        <f>VLOOKUP(A162,'[1]2014 population'!$B$4:$D$164,3,FALSE)</f>
        <v>1663.25</v>
      </c>
      <c r="S162" s="118">
        <f t="shared" si="57"/>
        <v>9.0635803396963782E-2</v>
      </c>
      <c r="T162" s="115" t="b">
        <f t="shared" si="58"/>
        <v>1</v>
      </c>
      <c r="U162" s="115" t="b">
        <f t="shared" si="59"/>
        <v>1</v>
      </c>
      <c r="V162" s="115" t="b">
        <f t="shared" si="60"/>
        <v>0</v>
      </c>
      <c r="W162" s="115" t="b">
        <f t="shared" si="49"/>
        <v>0</v>
      </c>
      <c r="X162" s="115" t="b">
        <f>IF(IFERROR(VLOOKUP(A162,[1]Summary!$A$2:$A$152,1,FALSE),FALSE)&lt;&gt;FALSE,TRUE,FALSE)</f>
        <v>1</v>
      </c>
      <c r="Y162" s="115"/>
      <c r="Z162" s="115"/>
      <c r="AA162" s="115"/>
      <c r="AB162" s="115"/>
      <c r="AC162" s="115"/>
      <c r="AD162" s="115"/>
    </row>
    <row r="163" spans="1:30" s="60" customFormat="1" ht="14.25" customHeight="1" x14ac:dyDescent="0.25">
      <c r="A163" s="91" t="s">
        <v>139</v>
      </c>
      <c r="B163" s="90" t="s">
        <v>117</v>
      </c>
      <c r="C163" s="90" t="s">
        <v>357</v>
      </c>
      <c r="D163" s="22" t="str">
        <f>IFERROR(IF(ISBLANK(VLOOKUP($C163,'[1]Data sheet'!$B$2:$EZ$153,D$6,FALSE)),"",VLOOKUP($C163,'[1]Data sheet'!$B$2:$EZ$153,D$6,FALSE)),"")</f>
        <v>DK</v>
      </c>
      <c r="E163" s="33" t="str">
        <f t="shared" si="50"/>
        <v/>
      </c>
      <c r="F163" s="24" t="str">
        <f t="shared" si="51"/>
        <v/>
      </c>
      <c r="G163" s="72" t="str">
        <f t="shared" si="52"/>
        <v/>
      </c>
      <c r="H163" s="54" t="str">
        <f t="shared" si="53"/>
        <v/>
      </c>
      <c r="I163" s="79" t="str">
        <f t="shared" si="54"/>
        <v/>
      </c>
      <c r="J163" s="33" t="str">
        <f>IFERROR(IF(ISBLANK(VLOOKUP($C163,'[1]Data sheet'!$B$2:$EZ$153,J$6,FALSE)),"",VLOOKUP($C163,'[1]Data sheet'!$B$2:$EZ$153,J$6,FALSE)),"")</f>
        <v>DK</v>
      </c>
      <c r="K163" s="2" t="str">
        <f t="shared" si="55"/>
        <v/>
      </c>
      <c r="L163" s="33" t="str">
        <f>IFERROR(IF(ISBLANK(VLOOKUP($C163,'[1]Data sheet'!$B$2:$EZ$153,L$6,FALSE)),"",VLOOKUP($C163,'[1]Data sheet'!$B$2:$EZ$153,L$6,FALSE)),"")</f>
        <v>DK</v>
      </c>
      <c r="M163" s="2" t="str">
        <f t="shared" si="46"/>
        <v/>
      </c>
      <c r="N163" s="34" t="str">
        <f>IFERROR(IF(ISBLANK(VLOOKUP($C163,'[1]Data sheet'!$B$2:$EZ$153,N$6,FALSE)),"",VLOOKUP($C163,'[1]Data sheet'!$B$2:$EZ$153,N$6,FALSE)),"")</f>
        <v>DK</v>
      </c>
      <c r="O163" s="2" t="str">
        <f t="shared" si="47"/>
        <v/>
      </c>
      <c r="P163" s="23" t="str">
        <f t="shared" si="56"/>
        <v/>
      </c>
      <c r="Q163" s="2" t="str">
        <f t="shared" si="48"/>
        <v/>
      </c>
      <c r="R163" s="117">
        <f>VLOOKUP(A163,'[1]2014 population'!$B$4:$D$164,3,FALSE)</f>
        <v>5.5</v>
      </c>
      <c r="S163" s="118" t="str">
        <f t="shared" si="57"/>
        <v/>
      </c>
      <c r="T163" s="115" t="b">
        <f t="shared" si="58"/>
        <v>0</v>
      </c>
      <c r="U163" s="115" t="b">
        <f t="shared" si="59"/>
        <v>0</v>
      </c>
      <c r="V163" s="115" t="b">
        <f t="shared" si="60"/>
        <v>0</v>
      </c>
      <c r="W163" s="115" t="b">
        <f t="shared" si="49"/>
        <v>0</v>
      </c>
      <c r="X163" s="115" t="b">
        <f>IF(IFERROR(VLOOKUP(A163,[1]Summary!$A$2:$A$152,1,FALSE),FALSE)&lt;&gt;FALSE,TRUE,FALSE)</f>
        <v>1</v>
      </c>
      <c r="Y163" s="115"/>
      <c r="Z163" s="115"/>
      <c r="AA163" s="115"/>
      <c r="AB163" s="115"/>
      <c r="AC163" s="115"/>
      <c r="AD163" s="115"/>
    </row>
    <row r="164" spans="1:30" s="60" customFormat="1" ht="14.25" customHeight="1" x14ac:dyDescent="0.25">
      <c r="A164" s="91" t="s">
        <v>135</v>
      </c>
      <c r="B164" s="90" t="s">
        <v>117</v>
      </c>
      <c r="C164" s="90" t="s">
        <v>358</v>
      </c>
      <c r="D164" s="22" t="str">
        <f>IFERROR(IF(ISBLANK(VLOOKUP($C164,'[1]Data sheet'!$B$2:$EZ$153,D$6,FALSE)),"",VLOOKUP($C164,'[1]Data sheet'!$B$2:$EZ$153,D$6,FALSE)),"")</f>
        <v>DK</v>
      </c>
      <c r="E164" s="33" t="str">
        <f t="shared" si="50"/>
        <v/>
      </c>
      <c r="F164" s="24" t="str">
        <f t="shared" si="51"/>
        <v/>
      </c>
      <c r="G164" s="72" t="str">
        <f t="shared" si="52"/>
        <v/>
      </c>
      <c r="H164" s="54" t="str">
        <f t="shared" si="53"/>
        <v/>
      </c>
      <c r="I164" s="79" t="str">
        <f t="shared" si="54"/>
        <v/>
      </c>
      <c r="J164" s="33" t="str">
        <f>IFERROR(IF(ISBLANK(VLOOKUP($C164,'[1]Data sheet'!$B$2:$EZ$153,J$6,FALSE)),"",VLOOKUP($C164,'[1]Data sheet'!$B$2:$EZ$153,J$6,FALSE)),"")</f>
        <v>DK</v>
      </c>
      <c r="K164" s="2" t="str">
        <f t="shared" si="55"/>
        <v/>
      </c>
      <c r="L164" s="33" t="str">
        <f>IFERROR(IF(ISBLANK(VLOOKUP($C164,'[1]Data sheet'!$B$2:$EZ$153,L$6,FALSE)),"",VLOOKUP($C164,'[1]Data sheet'!$B$2:$EZ$153,L$6,FALSE)),"")</f>
        <v>DK</v>
      </c>
      <c r="M164" s="2" t="str">
        <f t="shared" si="46"/>
        <v/>
      </c>
      <c r="N164" s="34" t="str">
        <f>IFERROR(IF(ISBLANK(VLOOKUP($C164,'[1]Data sheet'!$B$2:$EZ$153,N$6,FALSE)),"",VLOOKUP($C164,'[1]Data sheet'!$B$2:$EZ$153,N$6,FALSE)),"")</f>
        <v>DK</v>
      </c>
      <c r="O164" s="2" t="str">
        <f t="shared" si="47"/>
        <v/>
      </c>
      <c r="P164" s="23" t="str">
        <f t="shared" si="56"/>
        <v/>
      </c>
      <c r="Q164" s="2" t="str">
        <f t="shared" si="48"/>
        <v/>
      </c>
      <c r="R164" s="117">
        <f>VLOOKUP(A164,'[1]2014 population'!$B$4:$D$164,3,FALSE)</f>
        <v>558.25</v>
      </c>
      <c r="S164" s="118" t="str">
        <f t="shared" si="57"/>
        <v/>
      </c>
      <c r="T164" s="115" t="b">
        <f t="shared" si="58"/>
        <v>0</v>
      </c>
      <c r="U164" s="115" t="b">
        <f t="shared" si="59"/>
        <v>0</v>
      </c>
      <c r="V164" s="115" t="b">
        <f t="shared" si="60"/>
        <v>0</v>
      </c>
      <c r="W164" s="115" t="b">
        <f t="shared" si="49"/>
        <v>0</v>
      </c>
      <c r="X164" s="115" t="b">
        <f>IF(IFERROR(VLOOKUP(A164,[1]Summary!$A$2:$A$152,1,FALSE),FALSE)&lt;&gt;FALSE,TRUE,FALSE)</f>
        <v>1</v>
      </c>
      <c r="Y164" s="115"/>
      <c r="Z164" s="115"/>
      <c r="AA164" s="115"/>
      <c r="AB164" s="115"/>
      <c r="AC164" s="115"/>
      <c r="AD164" s="115"/>
    </row>
    <row r="165" spans="1:30" s="60" customFormat="1" ht="14.25" customHeight="1" x14ac:dyDescent="0.25">
      <c r="A165" s="91" t="s">
        <v>41</v>
      </c>
      <c r="B165" s="90" t="s">
        <v>117</v>
      </c>
      <c r="C165" s="90" t="s">
        <v>359</v>
      </c>
      <c r="D165" s="22">
        <f>IFERROR(IF(ISBLANK(VLOOKUP($C165,'[1]Data sheet'!$B$2:$EZ$153,D$6,FALSE)),"",VLOOKUP($C165,'[1]Data sheet'!$B$2:$EZ$153,D$6,FALSE)),"")</f>
        <v>761</v>
      </c>
      <c r="E165" s="33" t="str">
        <f t="shared" si="50"/>
        <v/>
      </c>
      <c r="F165" s="24" t="str">
        <f t="shared" si="51"/>
        <v/>
      </c>
      <c r="G165" s="72" t="str">
        <f t="shared" si="52"/>
        <v/>
      </c>
      <c r="H165" s="54" t="str">
        <f t="shared" si="53"/>
        <v/>
      </c>
      <c r="I165" s="79" t="str">
        <f t="shared" si="54"/>
        <v/>
      </c>
      <c r="J165" s="33" t="str">
        <f>IFERROR(IF(ISBLANK(VLOOKUP($C165,'[1]Data sheet'!$B$2:$EZ$153,J$6,FALSE)),"",VLOOKUP($C165,'[1]Data sheet'!$B$2:$EZ$153,J$6,FALSE)),"")</f>
        <v>DK</v>
      </c>
      <c r="K165" s="2" t="str">
        <f t="shared" si="55"/>
        <v/>
      </c>
      <c r="L165" s="33" t="str">
        <f>IFERROR(IF(ISBLANK(VLOOKUP($C165,'[1]Data sheet'!$B$2:$EZ$153,L$6,FALSE)),"",VLOOKUP($C165,'[1]Data sheet'!$B$2:$EZ$153,L$6,FALSE)),"")</f>
        <v>DK</v>
      </c>
      <c r="M165" s="2" t="str">
        <f t="shared" si="46"/>
        <v/>
      </c>
      <c r="N165" s="34" t="str">
        <f>IFERROR(IF(ISBLANK(VLOOKUP($C165,'[1]Data sheet'!$B$2:$EZ$153,N$6,FALSE)),"",VLOOKUP($C165,'[1]Data sheet'!$B$2:$EZ$153,N$6,FALSE)),"")</f>
        <v>DK</v>
      </c>
      <c r="O165" s="2" t="str">
        <f t="shared" si="47"/>
        <v/>
      </c>
      <c r="P165" s="23" t="str">
        <f t="shared" si="56"/>
        <v/>
      </c>
      <c r="Q165" s="2" t="str">
        <f t="shared" si="48"/>
        <v/>
      </c>
      <c r="R165" s="117">
        <f>VLOOKUP(A165,'[1]2014 population'!$B$4:$D$164,3,FALSE)</f>
        <v>778.25</v>
      </c>
      <c r="S165" s="118">
        <f t="shared" si="57"/>
        <v>-2.2165114037905557E-2</v>
      </c>
      <c r="T165" s="115" t="b">
        <f t="shared" si="58"/>
        <v>0</v>
      </c>
      <c r="U165" s="115" t="b">
        <f t="shared" si="59"/>
        <v>1</v>
      </c>
      <c r="V165" s="115" t="b">
        <f t="shared" si="60"/>
        <v>0</v>
      </c>
      <c r="W165" s="115" t="b">
        <f t="shared" si="49"/>
        <v>0</v>
      </c>
      <c r="X165" s="115" t="b">
        <f>IF(IFERROR(VLOOKUP(A165,[1]Summary!$A$2:$A$152,1,FALSE),FALSE)&lt;&gt;FALSE,TRUE,FALSE)</f>
        <v>1</v>
      </c>
      <c r="Y165" s="115"/>
      <c r="Z165" s="115"/>
      <c r="AA165" s="115"/>
      <c r="AB165" s="115"/>
      <c r="AC165" s="115"/>
      <c r="AD165" s="115"/>
    </row>
    <row r="166" spans="1:30" s="60" customFormat="1" ht="14.25" customHeight="1" x14ac:dyDescent="0.25">
      <c r="A166" s="91" t="s">
        <v>140</v>
      </c>
      <c r="B166" s="90" t="s">
        <v>117</v>
      </c>
      <c r="C166" s="90" t="s">
        <v>360</v>
      </c>
      <c r="D166" s="22">
        <f>IFERROR(IF(ISBLANK(VLOOKUP($C166,'[1]Data sheet'!$B$2:$EZ$153,D$6,FALSE)),"",VLOOKUP($C166,'[1]Data sheet'!$B$2:$EZ$153,D$6,FALSE)),"")</f>
        <v>375</v>
      </c>
      <c r="E166" s="33">
        <f t="shared" si="50"/>
        <v>192</v>
      </c>
      <c r="F166" s="24">
        <f t="shared" si="51"/>
        <v>0.51200000000000001</v>
      </c>
      <c r="G166" s="72">
        <f t="shared" si="52"/>
        <v>0.46154384964247036</v>
      </c>
      <c r="H166" s="54" t="str">
        <f t="shared" si="53"/>
        <v>-</v>
      </c>
      <c r="I166" s="79">
        <f t="shared" si="54"/>
        <v>0.56221278995029322</v>
      </c>
      <c r="J166" s="33">
        <f>IFERROR(IF(ISBLANK(VLOOKUP($C166,'[1]Data sheet'!$B$2:$EZ$153,J$6,FALSE)),"",VLOOKUP($C166,'[1]Data sheet'!$B$2:$EZ$153,J$6,FALSE)),"")</f>
        <v>138</v>
      </c>
      <c r="K166" s="2">
        <f t="shared" si="55"/>
        <v>0.36799999999999999</v>
      </c>
      <c r="L166" s="33">
        <f>IFERROR(IF(ISBLANK(VLOOKUP($C166,'[1]Data sheet'!$B$2:$EZ$153,L$6,FALSE)),"",VLOOKUP($C166,'[1]Data sheet'!$B$2:$EZ$153,L$6,FALSE)),"")</f>
        <v>54</v>
      </c>
      <c r="M166" s="2">
        <f t="shared" si="46"/>
        <v>0.14399999999999999</v>
      </c>
      <c r="N166" s="34">
        <f>IFERROR(IF(ISBLANK(VLOOKUP($C166,'[1]Data sheet'!$B$2:$EZ$153,N$6,FALSE)),"",VLOOKUP($C166,'[1]Data sheet'!$B$2:$EZ$153,N$6,FALSE)),"")</f>
        <v>183</v>
      </c>
      <c r="O166" s="2">
        <f t="shared" si="47"/>
        <v>0.48799999999999999</v>
      </c>
      <c r="P166" s="23">
        <f t="shared" si="56"/>
        <v>375</v>
      </c>
      <c r="Q166" s="2">
        <f t="shared" si="48"/>
        <v>1</v>
      </c>
      <c r="R166" s="117">
        <f>VLOOKUP(A166,'[1]2014 population'!$B$4:$D$164,3,FALSE)</f>
        <v>402.75</v>
      </c>
      <c r="S166" s="118">
        <f t="shared" si="57"/>
        <v>-6.8901303538175043E-2</v>
      </c>
      <c r="T166" s="115" t="b">
        <f t="shared" si="58"/>
        <v>1</v>
      </c>
      <c r="U166" s="115" t="b">
        <f t="shared" si="59"/>
        <v>1</v>
      </c>
      <c r="V166" s="115" t="b">
        <f t="shared" si="60"/>
        <v>1</v>
      </c>
      <c r="W166" s="115" t="b">
        <f t="shared" si="49"/>
        <v>1</v>
      </c>
      <c r="X166" s="115" t="b">
        <f>IF(IFERROR(VLOOKUP(A166,[1]Summary!$A$2:$A$152,1,FALSE),FALSE)&lt;&gt;FALSE,TRUE,FALSE)</f>
        <v>1</v>
      </c>
      <c r="Y166" s="115"/>
      <c r="Z166" s="115"/>
      <c r="AA166" s="115"/>
      <c r="AB166" s="115"/>
      <c r="AC166" s="115"/>
      <c r="AD166" s="115"/>
    </row>
    <row r="167" spans="1:30" s="60" customFormat="1" ht="14.25" customHeight="1" x14ac:dyDescent="0.25">
      <c r="A167" s="91" t="s">
        <v>39</v>
      </c>
      <c r="B167" s="90" t="s">
        <v>117</v>
      </c>
      <c r="C167" s="90" t="s">
        <v>361</v>
      </c>
      <c r="D167" s="22">
        <f>IFERROR(IF(ISBLANK(VLOOKUP($C167,'[1]Data sheet'!$B$2:$EZ$153,D$6,FALSE)),"",VLOOKUP($C167,'[1]Data sheet'!$B$2:$EZ$153,D$6,FALSE)),"")</f>
        <v>1392</v>
      </c>
      <c r="E167" s="33">
        <f t="shared" si="50"/>
        <v>692</v>
      </c>
      <c r="F167" s="24">
        <f t="shared" si="51"/>
        <v>0.49712643678160917</v>
      </c>
      <c r="G167" s="72">
        <f t="shared" si="52"/>
        <v>0.47090467085424853</v>
      </c>
      <c r="H167" s="54" t="str">
        <f t="shared" si="53"/>
        <v>-</v>
      </c>
      <c r="I167" s="79">
        <f t="shared" si="54"/>
        <v>0.52336401922552667</v>
      </c>
      <c r="J167" s="33">
        <f>IFERROR(IF(ISBLANK(VLOOKUP($C167,'[1]Data sheet'!$B$2:$EZ$153,J$6,FALSE)),"",VLOOKUP($C167,'[1]Data sheet'!$B$2:$EZ$153,J$6,FALSE)),"")</f>
        <v>555</v>
      </c>
      <c r="K167" s="2">
        <f t="shared" si="55"/>
        <v>0.39870689655172414</v>
      </c>
      <c r="L167" s="33">
        <f>IFERROR(IF(ISBLANK(VLOOKUP($C167,'[1]Data sheet'!$B$2:$EZ$153,L$6,FALSE)),"",VLOOKUP($C167,'[1]Data sheet'!$B$2:$EZ$153,L$6,FALSE)),"")</f>
        <v>137</v>
      </c>
      <c r="M167" s="2">
        <f t="shared" si="46"/>
        <v>9.8419540229885055E-2</v>
      </c>
      <c r="N167" s="34">
        <f>IFERROR(IF(ISBLANK(VLOOKUP($C167,'[1]Data sheet'!$B$2:$EZ$153,N$6,FALSE)),"",VLOOKUP($C167,'[1]Data sheet'!$B$2:$EZ$153,N$6,FALSE)),"")</f>
        <v>656</v>
      </c>
      <c r="O167" s="2">
        <f t="shared" si="47"/>
        <v>0.47126436781609193</v>
      </c>
      <c r="P167" s="23">
        <f t="shared" si="56"/>
        <v>1348</v>
      </c>
      <c r="Q167" s="2">
        <f t="shared" si="48"/>
        <v>0.9683908045977011</v>
      </c>
      <c r="R167" s="117">
        <f>VLOOKUP(A167,'[1]2014 population'!$B$4:$D$164,3,FALSE)</f>
        <v>1405.25</v>
      </c>
      <c r="S167" s="118">
        <f t="shared" si="57"/>
        <v>-9.4289272371464155E-3</v>
      </c>
      <c r="T167" s="115" t="b">
        <f t="shared" si="58"/>
        <v>1</v>
      </c>
      <c r="U167" s="115" t="b">
        <f t="shared" si="59"/>
        <v>1</v>
      </c>
      <c r="V167" s="115" t="b">
        <f t="shared" si="60"/>
        <v>1</v>
      </c>
      <c r="W167" s="115" t="b">
        <f t="shared" si="49"/>
        <v>1</v>
      </c>
      <c r="X167" s="115" t="b">
        <f>IF(IFERROR(VLOOKUP(A167,[1]Summary!$A$2:$A$152,1,FALSE),FALSE)&lt;&gt;FALSE,TRUE,FALSE)</f>
        <v>1</v>
      </c>
      <c r="Y167" s="115"/>
      <c r="Z167" s="115"/>
      <c r="AA167" s="115"/>
      <c r="AB167" s="115"/>
      <c r="AC167" s="115"/>
      <c r="AD167" s="115"/>
    </row>
    <row r="168" spans="1:30" s="60" customFormat="1" ht="14.25" customHeight="1" x14ac:dyDescent="0.25">
      <c r="A168" s="91" t="s">
        <v>136</v>
      </c>
      <c r="B168" s="90" t="s">
        <v>117</v>
      </c>
      <c r="C168" s="90" t="s">
        <v>362</v>
      </c>
      <c r="D168" s="22">
        <f>IFERROR(IF(ISBLANK(VLOOKUP($C168,'[1]Data sheet'!$B$2:$EZ$153,D$6,FALSE)),"",VLOOKUP($C168,'[1]Data sheet'!$B$2:$EZ$153,D$6,FALSE)),"")</f>
        <v>743</v>
      </c>
      <c r="E168" s="33">
        <f t="shared" si="50"/>
        <v>361</v>
      </c>
      <c r="F168" s="24">
        <f t="shared" si="51"/>
        <v>0.48586810228802152</v>
      </c>
      <c r="G168" s="72">
        <f t="shared" si="52"/>
        <v>0.45009557178183213</v>
      </c>
      <c r="H168" s="54" t="str">
        <f t="shared" si="53"/>
        <v>-</v>
      </c>
      <c r="I168" s="79">
        <f t="shared" si="54"/>
        <v>0.52178601064509933</v>
      </c>
      <c r="J168" s="33">
        <f>IFERROR(IF(ISBLANK(VLOOKUP($C168,'[1]Data sheet'!$B$2:$EZ$153,J$6,FALSE)),"",VLOOKUP($C168,'[1]Data sheet'!$B$2:$EZ$153,J$6,FALSE)),"")</f>
        <v>255</v>
      </c>
      <c r="K168" s="2">
        <f t="shared" si="55"/>
        <v>0.34320323014804843</v>
      </c>
      <c r="L168" s="33">
        <f>IFERROR(IF(ISBLANK(VLOOKUP($C168,'[1]Data sheet'!$B$2:$EZ$153,L$6,FALSE)),"",VLOOKUP($C168,'[1]Data sheet'!$B$2:$EZ$153,L$6,FALSE)),"")</f>
        <v>106</v>
      </c>
      <c r="M168" s="2">
        <f t="shared" si="46"/>
        <v>0.14266487213997309</v>
      </c>
      <c r="N168" s="34">
        <f>IFERROR(IF(ISBLANK(VLOOKUP($C168,'[1]Data sheet'!$B$2:$EZ$153,N$6,FALSE)),"",VLOOKUP($C168,'[1]Data sheet'!$B$2:$EZ$153,N$6,FALSE)),"")</f>
        <v>369</v>
      </c>
      <c r="O168" s="2">
        <f t="shared" si="47"/>
        <v>0.49663526244952894</v>
      </c>
      <c r="P168" s="23">
        <f t="shared" si="56"/>
        <v>730</v>
      </c>
      <c r="Q168" s="2">
        <f t="shared" si="48"/>
        <v>0.98250336473755051</v>
      </c>
      <c r="R168" s="117">
        <f>VLOOKUP(A168,'[1]2014 population'!$B$4:$D$164,3,FALSE)</f>
        <v>776</v>
      </c>
      <c r="S168" s="118">
        <f t="shared" si="57"/>
        <v>-4.252577319587629E-2</v>
      </c>
      <c r="T168" s="115" t="b">
        <f t="shared" si="58"/>
        <v>1</v>
      </c>
      <c r="U168" s="115" t="b">
        <f t="shared" si="59"/>
        <v>1</v>
      </c>
      <c r="V168" s="115" t="b">
        <f t="shared" si="60"/>
        <v>1</v>
      </c>
      <c r="W168" s="115" t="b">
        <f t="shared" si="49"/>
        <v>1</v>
      </c>
      <c r="X168" s="115" t="b">
        <f>IF(IFERROR(VLOOKUP(A168,[1]Summary!$A$2:$A$152,1,FALSE),FALSE)&lt;&gt;FALSE,TRUE,FALSE)</f>
        <v>1</v>
      </c>
      <c r="Y168" s="115"/>
      <c r="Z168" s="115"/>
      <c r="AA168" s="115"/>
      <c r="AB168" s="115"/>
      <c r="AC168" s="115"/>
      <c r="AD168" s="115"/>
    </row>
    <row r="169" spans="1:30" s="60" customFormat="1" ht="14.25" customHeight="1" x14ac:dyDescent="0.25">
      <c r="A169" s="91" t="s">
        <v>154</v>
      </c>
      <c r="B169" s="90" t="s">
        <v>117</v>
      </c>
      <c r="C169" s="90" t="s">
        <v>363</v>
      </c>
      <c r="D169" s="22">
        <f>IFERROR(IF(ISBLANK(VLOOKUP($C169,'[1]Data sheet'!$B$2:$EZ$153,D$6,FALSE)),"",VLOOKUP($C169,'[1]Data sheet'!$B$2:$EZ$153,D$6,FALSE)),"")</f>
        <v>714</v>
      </c>
      <c r="E169" s="33">
        <f t="shared" si="50"/>
        <v>362</v>
      </c>
      <c r="F169" s="24">
        <f t="shared" si="51"/>
        <v>0.50700280112044815</v>
      </c>
      <c r="G169" s="72">
        <f t="shared" si="52"/>
        <v>0.47039225308082094</v>
      </c>
      <c r="H169" s="54" t="str">
        <f t="shared" si="53"/>
        <v>-</v>
      </c>
      <c r="I169" s="79">
        <f t="shared" si="54"/>
        <v>0.54353839954048133</v>
      </c>
      <c r="J169" s="33">
        <f>IFERROR(IF(ISBLANK(VLOOKUP($C169,'[1]Data sheet'!$B$2:$EZ$153,J$6,FALSE)),"",VLOOKUP($C169,'[1]Data sheet'!$B$2:$EZ$153,J$6,FALSE)),"")</f>
        <v>247</v>
      </c>
      <c r="K169" s="2">
        <f t="shared" si="55"/>
        <v>0.34593837535014005</v>
      </c>
      <c r="L169" s="33">
        <f>IFERROR(IF(ISBLANK(VLOOKUP($C169,'[1]Data sheet'!$B$2:$EZ$153,L$6,FALSE)),"",VLOOKUP($C169,'[1]Data sheet'!$B$2:$EZ$153,L$6,FALSE)),"")</f>
        <v>115</v>
      </c>
      <c r="M169" s="2">
        <f t="shared" si="46"/>
        <v>0.16106442577030813</v>
      </c>
      <c r="N169" s="34">
        <f>IFERROR(IF(ISBLANK(VLOOKUP($C169,'[1]Data sheet'!$B$2:$EZ$153,N$6,FALSE)),"",VLOOKUP($C169,'[1]Data sheet'!$B$2:$EZ$153,N$6,FALSE)),"")</f>
        <v>329</v>
      </c>
      <c r="O169" s="2">
        <f t="shared" si="47"/>
        <v>0.46078431372549017</v>
      </c>
      <c r="P169" s="23">
        <f t="shared" si="56"/>
        <v>691</v>
      </c>
      <c r="Q169" s="2">
        <f t="shared" si="48"/>
        <v>0.96778711484593838</v>
      </c>
      <c r="R169" s="117">
        <f>VLOOKUP(A169,'[1]2014 population'!$B$4:$D$164,3,FALSE)</f>
        <v>724.5</v>
      </c>
      <c r="S169" s="118">
        <f t="shared" si="57"/>
        <v>-1.4492753623188406E-2</v>
      </c>
      <c r="T169" s="115" t="b">
        <f t="shared" si="58"/>
        <v>1</v>
      </c>
      <c r="U169" s="115" t="b">
        <f t="shared" si="59"/>
        <v>1</v>
      </c>
      <c r="V169" s="115" t="b">
        <f t="shared" si="60"/>
        <v>1</v>
      </c>
      <c r="W169" s="115" t="b">
        <f t="shared" si="49"/>
        <v>1</v>
      </c>
      <c r="X169" s="115" t="b">
        <f>IF(IFERROR(VLOOKUP(A169,[1]Summary!$A$2:$A$152,1,FALSE),FALSE)&lt;&gt;FALSE,TRUE,FALSE)</f>
        <v>1</v>
      </c>
      <c r="Y169" s="115"/>
      <c r="Z169" s="115"/>
      <c r="AA169" s="115"/>
      <c r="AB169" s="115"/>
      <c r="AC169" s="115"/>
      <c r="AD169" s="115"/>
    </row>
    <row r="170" spans="1:30" s="60" customFormat="1" ht="14.25" customHeight="1" x14ac:dyDescent="0.25">
      <c r="A170" s="91" t="s">
        <v>1</v>
      </c>
      <c r="B170" s="90" t="s">
        <v>117</v>
      </c>
      <c r="C170" s="90" t="s">
        <v>364</v>
      </c>
      <c r="D170" s="22">
        <f>IFERROR(IF(ISBLANK(VLOOKUP($C170,'[1]Data sheet'!$B$2:$EZ$153,D$6,FALSE)),"",VLOOKUP($C170,'[1]Data sheet'!$B$2:$EZ$153,D$6,FALSE)),"")</f>
        <v>310</v>
      </c>
      <c r="E170" s="33">
        <f t="shared" si="50"/>
        <v>130</v>
      </c>
      <c r="F170" s="24">
        <f t="shared" si="51"/>
        <v>0.41935483870967744</v>
      </c>
      <c r="G170" s="72">
        <f t="shared" si="52"/>
        <v>0.36573974470131598</v>
      </c>
      <c r="H170" s="54" t="str">
        <f t="shared" si="53"/>
        <v>-</v>
      </c>
      <c r="I170" s="79">
        <f t="shared" si="54"/>
        <v>0.47494414649686278</v>
      </c>
      <c r="J170" s="33">
        <f>IFERROR(IF(ISBLANK(VLOOKUP($C170,'[1]Data sheet'!$B$2:$EZ$153,J$6,FALSE)),"",VLOOKUP($C170,'[1]Data sheet'!$B$2:$EZ$153,J$6,FALSE)),"")</f>
        <v>99</v>
      </c>
      <c r="K170" s="2">
        <f t="shared" si="55"/>
        <v>0.3193548387096774</v>
      </c>
      <c r="L170" s="33">
        <f>IFERROR(IF(ISBLANK(VLOOKUP($C170,'[1]Data sheet'!$B$2:$EZ$153,L$6,FALSE)),"",VLOOKUP($C170,'[1]Data sheet'!$B$2:$EZ$153,L$6,FALSE)),"")</f>
        <v>31</v>
      </c>
      <c r="M170" s="2">
        <f t="shared" si="46"/>
        <v>0.1</v>
      </c>
      <c r="N170" s="34">
        <f>IFERROR(IF(ISBLANK(VLOOKUP($C170,'[1]Data sheet'!$B$2:$EZ$153,N$6,FALSE)),"",VLOOKUP($C170,'[1]Data sheet'!$B$2:$EZ$153,N$6,FALSE)),"")</f>
        <v>172</v>
      </c>
      <c r="O170" s="2">
        <f t="shared" si="47"/>
        <v>0.55483870967741933</v>
      </c>
      <c r="P170" s="23">
        <f t="shared" si="56"/>
        <v>302</v>
      </c>
      <c r="Q170" s="2">
        <f t="shared" si="48"/>
        <v>0.97419354838709682</v>
      </c>
      <c r="R170" s="117">
        <f>VLOOKUP(A170,'[1]2014 population'!$B$4:$D$164,3,FALSE)</f>
        <v>358.5</v>
      </c>
      <c r="S170" s="118">
        <f t="shared" si="57"/>
        <v>-0.13528591352859135</v>
      </c>
      <c r="T170" s="115" t="b">
        <f t="shared" si="58"/>
        <v>1</v>
      </c>
      <c r="U170" s="115" t="b">
        <f t="shared" si="59"/>
        <v>1</v>
      </c>
      <c r="V170" s="115" t="b">
        <f t="shared" si="60"/>
        <v>1</v>
      </c>
      <c r="W170" s="115" t="b">
        <f t="shared" si="49"/>
        <v>1</v>
      </c>
      <c r="X170" s="115" t="b">
        <f>IF(IFERROR(VLOOKUP(A170,[1]Summary!$A$2:$A$152,1,FALSE),FALSE)&lt;&gt;FALSE,TRUE,FALSE)</f>
        <v>1</v>
      </c>
      <c r="Y170" s="115"/>
      <c r="Z170" s="115"/>
      <c r="AA170" s="115"/>
      <c r="AB170" s="115"/>
      <c r="AC170" s="115"/>
      <c r="AD170" s="115"/>
    </row>
    <row r="171" spans="1:30" s="43" customFormat="1" ht="14.25" customHeight="1" x14ac:dyDescent="0.25">
      <c r="A171" s="92" t="s">
        <v>120</v>
      </c>
      <c r="B171" s="66" t="s">
        <v>117</v>
      </c>
      <c r="C171" s="66" t="s">
        <v>365</v>
      </c>
      <c r="D171" s="26">
        <f>IFERROR(IF(ISBLANK(VLOOKUP($C171,'[1]Data sheet'!$B$2:$EZ$153,D$6,FALSE)),"",VLOOKUP($C171,'[1]Data sheet'!$B$2:$EZ$153,D$6,FALSE)),"")</f>
        <v>1187</v>
      </c>
      <c r="E171" s="36">
        <f t="shared" si="50"/>
        <v>516</v>
      </c>
      <c r="F171" s="28" t="str">
        <f t="shared" si="51"/>
        <v/>
      </c>
      <c r="G171" s="73" t="str">
        <f t="shared" si="52"/>
        <v/>
      </c>
      <c r="H171" s="69" t="str">
        <f t="shared" si="53"/>
        <v/>
      </c>
      <c r="I171" s="84" t="str">
        <f t="shared" si="54"/>
        <v/>
      </c>
      <c r="J171" s="36">
        <f>IFERROR(IF(ISBLANK(VLOOKUP($C171,'[1]Data sheet'!$B$2:$EZ$153,J$6,FALSE)),"",VLOOKUP($C171,'[1]Data sheet'!$B$2:$EZ$153,J$6,FALSE)),"")</f>
        <v>462</v>
      </c>
      <c r="K171" s="29" t="str">
        <f t="shared" si="55"/>
        <v/>
      </c>
      <c r="L171" s="36">
        <f>IFERROR(IF(ISBLANK(VLOOKUP($C171,'[1]Data sheet'!$B$2:$EZ$153,L$6,FALSE)),"",VLOOKUP($C171,'[1]Data sheet'!$B$2:$EZ$153,L$6,FALSE)),"")</f>
        <v>54</v>
      </c>
      <c r="M171" s="29" t="str">
        <f t="shared" si="46"/>
        <v/>
      </c>
      <c r="N171" s="37">
        <f>IFERROR(IF(ISBLANK(VLOOKUP($C171,'[1]Data sheet'!$B$2:$EZ$153,N$6,FALSE)),"",VLOOKUP($C171,'[1]Data sheet'!$B$2:$EZ$153,N$6,FALSE)),"")</f>
        <v>518</v>
      </c>
      <c r="O171" s="29" t="str">
        <f t="shared" si="47"/>
        <v/>
      </c>
      <c r="P171" s="27">
        <f t="shared" si="56"/>
        <v>1034</v>
      </c>
      <c r="Q171" s="29">
        <f t="shared" si="48"/>
        <v>0.87110362257792751</v>
      </c>
      <c r="R171" s="117">
        <f>VLOOKUP(A171,'[1]2014 population'!$B$4:$D$164,3,FALSE)</f>
        <v>1336.25</v>
      </c>
      <c r="S171" s="118">
        <f t="shared" si="57"/>
        <v>-0.1116931711880262</v>
      </c>
      <c r="T171" s="115" t="b">
        <f t="shared" si="58"/>
        <v>1</v>
      </c>
      <c r="U171" s="115" t="b">
        <f t="shared" si="59"/>
        <v>1</v>
      </c>
      <c r="V171" s="115" t="b">
        <f t="shared" si="60"/>
        <v>0</v>
      </c>
      <c r="W171" s="115" t="b">
        <f t="shared" si="49"/>
        <v>0</v>
      </c>
      <c r="X171" s="115" t="b">
        <f>IF(IFERROR(VLOOKUP(A171,[1]Summary!$A$2:$A$152,1,FALSE),FALSE)&lt;&gt;FALSE,TRUE,FALSE)</f>
        <v>1</v>
      </c>
      <c r="Y171" s="115"/>
      <c r="Z171" s="114"/>
      <c r="AA171" s="114"/>
      <c r="AB171" s="114"/>
      <c r="AC171" s="114"/>
      <c r="AD171" s="114"/>
    </row>
    <row r="172" spans="1:30" s="101" customFormat="1" ht="14.25" x14ac:dyDescent="0.2">
      <c r="G172" s="103"/>
      <c r="H172" s="41"/>
      <c r="I172" s="77"/>
      <c r="J172" s="104"/>
      <c r="K172" s="105"/>
      <c r="R172" s="135"/>
      <c r="S172" s="136"/>
      <c r="T172" s="112"/>
      <c r="U172" s="112"/>
      <c r="V172" s="112"/>
      <c r="W172" s="112"/>
      <c r="X172" s="112">
        <f>COUNTIF(X21:X171,TRUE)</f>
        <v>151</v>
      </c>
      <c r="Y172" s="112"/>
      <c r="Z172" s="111"/>
      <c r="AA172" s="111"/>
      <c r="AB172" s="111"/>
      <c r="AC172" s="111"/>
      <c r="AD172" s="111"/>
    </row>
    <row r="173" spans="1:30" x14ac:dyDescent="0.25">
      <c r="J173" s="104"/>
      <c r="K173" s="105"/>
      <c r="R173" s="128"/>
      <c r="S173" s="128"/>
      <c r="U173" s="112"/>
      <c r="V173" s="112"/>
      <c r="W173" s="112"/>
      <c r="Y173" s="112"/>
    </row>
    <row r="174" spans="1:30" x14ac:dyDescent="0.25">
      <c r="J174" s="104"/>
      <c r="K174" s="105"/>
      <c r="R174" s="128"/>
      <c r="S174" s="128"/>
      <c r="U174" s="112"/>
      <c r="V174" s="112"/>
      <c r="W174" s="112"/>
      <c r="Y174" s="112"/>
    </row>
    <row r="175" spans="1:30" x14ac:dyDescent="0.25">
      <c r="A175" s="101" t="s">
        <v>366</v>
      </c>
      <c r="D175" s="170"/>
      <c r="E175" s="170"/>
      <c r="J175" s="171"/>
      <c r="K175" s="105"/>
      <c r="L175" s="170"/>
      <c r="N175" s="170"/>
      <c r="P175" s="170"/>
      <c r="R175" s="172"/>
      <c r="S175" s="172"/>
      <c r="T175" s="125"/>
      <c r="U175" s="125"/>
      <c r="V175" s="125"/>
      <c r="W175" s="125"/>
      <c r="X175" s="125"/>
      <c r="Y175" s="125"/>
      <c r="Z175" s="100"/>
      <c r="AA175" s="100"/>
      <c r="AB175" s="100"/>
      <c r="AC175" s="100"/>
      <c r="AD175" s="100"/>
    </row>
    <row r="176" spans="1:30" ht="15.75" x14ac:dyDescent="0.25">
      <c r="A176" s="94"/>
      <c r="B176" s="74" t="s">
        <v>367</v>
      </c>
      <c r="D176" s="170"/>
      <c r="E176" s="170"/>
      <c r="J176" s="171"/>
      <c r="K176" s="105"/>
      <c r="L176" s="170"/>
      <c r="N176" s="170"/>
      <c r="P176" s="170"/>
      <c r="R176" s="172"/>
      <c r="S176" s="172"/>
      <c r="T176" s="125"/>
      <c r="U176" s="125"/>
      <c r="V176" s="125"/>
      <c r="W176" s="125"/>
      <c r="X176" s="125"/>
      <c r="Y176" s="125"/>
      <c r="Z176" s="100"/>
      <c r="AA176" s="100"/>
      <c r="AB176" s="100"/>
      <c r="AC176" s="100"/>
      <c r="AD176" s="100"/>
    </row>
    <row r="177" spans="1:54" ht="15.75" x14ac:dyDescent="0.25">
      <c r="B177" s="75"/>
      <c r="D177" s="170"/>
      <c r="E177" s="170"/>
      <c r="J177" s="171"/>
      <c r="K177" s="105"/>
      <c r="L177" s="170"/>
      <c r="N177" s="170"/>
      <c r="P177" s="170"/>
      <c r="R177" s="172"/>
      <c r="S177" s="172"/>
      <c r="T177" s="125"/>
      <c r="U177" s="125"/>
      <c r="V177" s="125"/>
      <c r="W177" s="125"/>
      <c r="X177" s="125"/>
      <c r="Y177" s="125"/>
      <c r="Z177" s="100"/>
      <c r="AA177" s="100"/>
      <c r="AB177" s="100"/>
      <c r="AC177" s="100"/>
      <c r="AD177" s="100"/>
    </row>
    <row r="178" spans="1:54" ht="15.75" x14ac:dyDescent="0.25">
      <c r="A178" s="88"/>
      <c r="B178" s="38" t="s">
        <v>368</v>
      </c>
      <c r="D178" s="170"/>
      <c r="E178" s="170"/>
      <c r="J178" s="171"/>
      <c r="K178" s="105"/>
      <c r="L178" s="170"/>
      <c r="N178" s="170"/>
      <c r="P178" s="170"/>
      <c r="R178" s="172"/>
      <c r="S178" s="172"/>
      <c r="T178" s="125"/>
      <c r="U178" s="125"/>
      <c r="V178" s="125"/>
      <c r="W178" s="125"/>
      <c r="X178" s="125"/>
      <c r="Y178" s="125"/>
      <c r="Z178" s="100"/>
      <c r="AA178" s="100"/>
      <c r="AB178" s="100"/>
      <c r="AC178" s="100"/>
      <c r="AD178" s="100"/>
    </row>
    <row r="179" spans="1:54" ht="15.75" x14ac:dyDescent="0.25">
      <c r="A179" s="102"/>
      <c r="B179" s="38"/>
      <c r="D179" s="170"/>
      <c r="E179" s="170"/>
      <c r="J179" s="171"/>
      <c r="K179" s="105"/>
      <c r="L179" s="170"/>
      <c r="N179" s="170"/>
      <c r="P179" s="170"/>
      <c r="R179" s="172"/>
      <c r="S179" s="172"/>
      <c r="T179" s="125"/>
      <c r="U179" s="125"/>
      <c r="V179" s="125"/>
      <c r="W179" s="125"/>
      <c r="X179" s="125"/>
      <c r="Y179" s="125"/>
      <c r="Z179" s="100"/>
      <c r="AA179" s="100"/>
      <c r="AB179" s="100"/>
      <c r="AC179" s="100"/>
      <c r="AD179" s="100"/>
    </row>
    <row r="180" spans="1:54" ht="15.75" x14ac:dyDescent="0.25">
      <c r="A180" s="93"/>
      <c r="B180" s="38" t="s">
        <v>369</v>
      </c>
      <c r="D180" s="170"/>
      <c r="E180" s="170"/>
      <c r="J180" s="170"/>
      <c r="L180" s="170"/>
      <c r="N180" s="170"/>
      <c r="P180" s="170"/>
      <c r="R180" s="172"/>
      <c r="S180" s="172"/>
      <c r="T180" s="125"/>
      <c r="U180" s="125"/>
      <c r="V180" s="125"/>
      <c r="W180" s="125"/>
      <c r="X180" s="125"/>
      <c r="Y180" s="125"/>
      <c r="Z180" s="100"/>
      <c r="AA180" s="100"/>
      <c r="AB180" s="100"/>
      <c r="AC180" s="100"/>
      <c r="AD180" s="100"/>
    </row>
    <row r="181" spans="1:54" x14ac:dyDescent="0.25">
      <c r="A181" s="76"/>
      <c r="B181" s="85"/>
      <c r="D181" s="170"/>
      <c r="E181" s="170"/>
      <c r="J181" s="171"/>
      <c r="K181" s="105"/>
      <c r="L181" s="170"/>
      <c r="N181" s="170"/>
      <c r="P181" s="170"/>
      <c r="R181" s="172"/>
      <c r="S181" s="172"/>
      <c r="T181" s="125"/>
      <c r="U181" s="125"/>
      <c r="V181" s="125"/>
      <c r="W181" s="125"/>
      <c r="X181" s="125"/>
      <c r="Y181" s="125"/>
      <c r="Z181" s="100"/>
      <c r="AA181" s="100"/>
      <c r="AB181" s="100"/>
      <c r="AC181" s="100"/>
      <c r="AD181" s="100"/>
    </row>
    <row r="182" spans="1:54" ht="15.75" x14ac:dyDescent="0.25">
      <c r="A182" s="89"/>
      <c r="B182" s="38" t="s">
        <v>370</v>
      </c>
      <c r="D182" s="170"/>
      <c r="E182" s="170"/>
      <c r="J182" s="171"/>
      <c r="K182" s="105"/>
      <c r="L182" s="170"/>
      <c r="N182" s="170"/>
      <c r="P182" s="170"/>
      <c r="R182" s="172"/>
      <c r="S182" s="172"/>
      <c r="T182" s="125"/>
      <c r="U182" s="125"/>
      <c r="V182" s="125"/>
      <c r="W182" s="125"/>
      <c r="X182" s="125"/>
      <c r="Y182" s="125"/>
      <c r="Z182" s="100"/>
      <c r="AA182" s="100"/>
      <c r="AB182" s="100"/>
      <c r="AC182" s="100"/>
      <c r="AD182" s="100"/>
    </row>
    <row r="183" spans="1:54" ht="15.75" x14ac:dyDescent="0.25">
      <c r="A183" s="102"/>
      <c r="B183" s="74"/>
      <c r="D183" s="170"/>
      <c r="E183" s="170"/>
      <c r="J183" s="171"/>
      <c r="K183" s="105"/>
      <c r="L183" s="170"/>
      <c r="N183" s="170"/>
      <c r="P183" s="170"/>
      <c r="R183" s="172"/>
      <c r="S183" s="172"/>
      <c r="T183" s="125"/>
      <c r="U183" s="125"/>
      <c r="V183" s="125"/>
      <c r="W183" s="125"/>
      <c r="X183" s="125"/>
      <c r="Y183" s="125"/>
      <c r="Z183" s="100"/>
      <c r="AA183" s="100"/>
      <c r="AB183" s="100"/>
      <c r="AC183" s="100"/>
      <c r="AD183" s="100"/>
    </row>
    <row r="184" spans="1:54" ht="15.75" x14ac:dyDescent="0.25">
      <c r="A184" s="96" t="s">
        <v>371</v>
      </c>
      <c r="B184" s="38" t="s">
        <v>372</v>
      </c>
      <c r="D184" s="170"/>
      <c r="E184" s="170"/>
      <c r="J184" s="171"/>
      <c r="K184" s="105"/>
      <c r="L184" s="170"/>
      <c r="N184" s="170"/>
      <c r="P184" s="170"/>
      <c r="R184" s="172"/>
      <c r="S184" s="172"/>
      <c r="T184" s="125"/>
      <c r="U184" s="125"/>
      <c r="V184" s="125"/>
      <c r="W184" s="125"/>
      <c r="X184" s="125"/>
      <c r="Y184" s="125"/>
      <c r="Z184" s="100"/>
      <c r="AA184" s="100"/>
      <c r="AB184" s="100"/>
      <c r="AC184" s="100"/>
      <c r="AD184" s="100"/>
    </row>
    <row r="185" spans="1:54" ht="15.75" x14ac:dyDescent="0.25">
      <c r="A185" s="102"/>
      <c r="B185" s="74"/>
      <c r="D185" s="170"/>
      <c r="E185" s="170"/>
      <c r="J185" s="171"/>
      <c r="K185" s="105"/>
      <c r="L185" s="170"/>
      <c r="N185" s="170"/>
      <c r="P185" s="170"/>
      <c r="R185" s="172"/>
      <c r="S185" s="172"/>
      <c r="T185" s="125"/>
      <c r="U185" s="125"/>
      <c r="V185" s="125"/>
      <c r="W185" s="125"/>
      <c r="X185" s="125"/>
      <c r="Y185" s="125"/>
      <c r="Z185" s="100"/>
      <c r="AA185" s="100"/>
      <c r="AB185" s="100"/>
      <c r="AC185" s="100"/>
      <c r="AD185" s="100"/>
    </row>
    <row r="186" spans="1:54" ht="15.75" x14ac:dyDescent="0.25">
      <c r="A186" s="97">
        <v>1</v>
      </c>
      <c r="B186" s="38" t="s">
        <v>373</v>
      </c>
      <c r="D186" s="170"/>
      <c r="E186" s="170"/>
      <c r="J186" s="171"/>
      <c r="K186" s="105"/>
      <c r="L186" s="170"/>
      <c r="N186" s="170"/>
      <c r="P186" s="170"/>
      <c r="R186" s="172"/>
      <c r="S186" s="172"/>
      <c r="T186" s="125"/>
      <c r="U186" s="125"/>
      <c r="V186" s="125"/>
      <c r="W186" s="125"/>
      <c r="X186" s="125"/>
      <c r="Y186" s="125"/>
      <c r="Z186" s="100"/>
      <c r="AA186" s="100"/>
      <c r="AB186" s="100"/>
      <c r="AC186" s="100"/>
      <c r="AD186" s="100"/>
    </row>
    <row r="187" spans="1:54" x14ac:dyDescent="0.25">
      <c r="D187" s="170"/>
      <c r="E187" s="170"/>
      <c r="J187" s="171"/>
      <c r="K187" s="105"/>
      <c r="L187" s="170"/>
      <c r="N187" s="170"/>
      <c r="P187" s="170"/>
      <c r="R187" s="172"/>
      <c r="S187" s="172"/>
      <c r="T187" s="125"/>
      <c r="U187" s="125"/>
      <c r="V187" s="125"/>
      <c r="W187" s="125"/>
      <c r="X187" s="125"/>
      <c r="Y187" s="125"/>
      <c r="Z187" s="100"/>
      <c r="AA187" s="100"/>
      <c r="AB187" s="100"/>
      <c r="AC187" s="100"/>
      <c r="AD187" s="100"/>
    </row>
    <row r="188" spans="1:54" x14ac:dyDescent="0.25">
      <c r="A188" s="173" t="s">
        <v>374</v>
      </c>
      <c r="B188" s="101" t="s">
        <v>375</v>
      </c>
      <c r="D188" s="170"/>
      <c r="E188" s="170"/>
      <c r="J188" s="171"/>
      <c r="K188" s="105"/>
      <c r="L188" s="170"/>
      <c r="N188" s="170"/>
      <c r="P188" s="170"/>
      <c r="R188" s="172"/>
      <c r="S188" s="172"/>
      <c r="T188" s="125"/>
      <c r="U188" s="125"/>
      <c r="V188" s="125"/>
      <c r="W188" s="125"/>
      <c r="X188" s="125"/>
      <c r="Y188" s="125"/>
      <c r="Z188" s="100"/>
      <c r="AA188" s="100"/>
      <c r="AB188" s="100"/>
      <c r="AC188" s="100"/>
      <c r="AD188" s="100"/>
    </row>
    <row r="189" spans="1:54" s="101" customFormat="1" x14ac:dyDescent="0.25">
      <c r="G189" s="103"/>
      <c r="H189" s="41"/>
      <c r="I189" s="77"/>
      <c r="J189" s="104"/>
      <c r="K189" s="105"/>
      <c r="R189" s="128"/>
      <c r="S189" s="128"/>
      <c r="T189" s="112"/>
      <c r="U189" s="112"/>
      <c r="V189" s="112"/>
      <c r="W189" s="112"/>
      <c r="X189" s="112"/>
      <c r="Y189" s="112"/>
      <c r="Z189" s="144"/>
      <c r="AA189" s="144"/>
      <c r="AB189" s="144"/>
      <c r="AC189" s="144"/>
      <c r="AD189" s="144"/>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1:54" s="101" customFormat="1" x14ac:dyDescent="0.25">
      <c r="G190" s="103"/>
      <c r="H190" s="41"/>
      <c r="I190" s="77"/>
      <c r="J190" s="104"/>
      <c r="K190" s="105"/>
      <c r="R190" s="128"/>
      <c r="S190" s="128"/>
      <c r="T190" s="112"/>
      <c r="U190" s="112"/>
      <c r="V190" s="112"/>
      <c r="W190" s="112"/>
      <c r="X190" s="112"/>
      <c r="Y190" s="112"/>
      <c r="Z190" s="144"/>
      <c r="AA190" s="144"/>
      <c r="AB190" s="144"/>
      <c r="AC190" s="144"/>
      <c r="AD190" s="144"/>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1:54" s="101" customFormat="1" x14ac:dyDescent="0.25">
      <c r="G191" s="103"/>
      <c r="H191" s="41"/>
      <c r="I191" s="77"/>
      <c r="J191" s="104"/>
      <c r="K191" s="105"/>
      <c r="R191" s="128"/>
      <c r="S191" s="128"/>
      <c r="T191" s="112"/>
      <c r="U191" s="112"/>
      <c r="V191" s="112"/>
      <c r="W191" s="112"/>
      <c r="X191" s="112"/>
      <c r="Y191" s="112"/>
      <c r="Z191" s="144"/>
      <c r="AA191" s="144"/>
      <c r="AB191" s="144"/>
      <c r="AC191" s="144"/>
      <c r="AD191" s="144"/>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row r="192" spans="1:54" s="101" customFormat="1" x14ac:dyDescent="0.25">
      <c r="G192" s="103"/>
      <c r="H192" s="41"/>
      <c r="I192" s="77"/>
      <c r="J192" s="104"/>
      <c r="K192" s="105"/>
      <c r="R192" s="128"/>
      <c r="S192" s="128"/>
      <c r="T192" s="112"/>
      <c r="U192" s="112"/>
      <c r="V192" s="112"/>
      <c r="W192" s="112"/>
      <c r="X192" s="112"/>
      <c r="Y192" s="112"/>
      <c r="Z192" s="144"/>
      <c r="AA192" s="144"/>
      <c r="AB192" s="144"/>
      <c r="AC192" s="144"/>
      <c r="AD192" s="144"/>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row>
    <row r="193" spans="7:54" s="101" customFormat="1" x14ac:dyDescent="0.25">
      <c r="G193" s="103"/>
      <c r="H193" s="41"/>
      <c r="I193" s="77"/>
      <c r="J193" s="104"/>
      <c r="K193" s="105"/>
      <c r="R193" s="128"/>
      <c r="S193" s="128"/>
      <c r="T193" s="112"/>
      <c r="U193" s="112"/>
      <c r="V193" s="112"/>
      <c r="W193" s="112"/>
      <c r="X193" s="112"/>
      <c r="Y193" s="112"/>
      <c r="Z193" s="144"/>
      <c r="AA193" s="144"/>
      <c r="AB193" s="144"/>
      <c r="AC193" s="144"/>
      <c r="AD193" s="144"/>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row>
    <row r="194" spans="7:54" s="101" customFormat="1" x14ac:dyDescent="0.25">
      <c r="G194" s="103"/>
      <c r="H194" s="41"/>
      <c r="I194" s="77"/>
      <c r="J194" s="104"/>
      <c r="K194" s="105"/>
      <c r="R194" s="128"/>
      <c r="S194" s="128"/>
      <c r="T194" s="112"/>
      <c r="U194" s="112"/>
      <c r="V194" s="112"/>
      <c r="W194" s="112"/>
      <c r="X194" s="112"/>
      <c r="Y194" s="112"/>
      <c r="Z194" s="144"/>
      <c r="AA194" s="144"/>
      <c r="AB194" s="144"/>
      <c r="AC194" s="144"/>
      <c r="AD194" s="144"/>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row>
    <row r="195" spans="7:54" s="101" customFormat="1" x14ac:dyDescent="0.25">
      <c r="G195" s="103"/>
      <c r="H195" s="41"/>
      <c r="I195" s="77"/>
      <c r="J195" s="104"/>
      <c r="K195" s="105"/>
      <c r="R195" s="128"/>
      <c r="S195" s="128"/>
      <c r="T195" s="112"/>
      <c r="U195" s="112"/>
      <c r="V195" s="112"/>
      <c r="W195" s="112"/>
      <c r="X195" s="112"/>
      <c r="Y195" s="112"/>
      <c r="Z195" s="144"/>
      <c r="AA195" s="144"/>
      <c r="AB195" s="144"/>
      <c r="AC195" s="144"/>
      <c r="AD195" s="144"/>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row>
  </sheetData>
  <mergeCells count="6">
    <mergeCell ref="P7:Q7"/>
    <mergeCell ref="E7:F7"/>
    <mergeCell ref="G7:I7"/>
    <mergeCell ref="J7:K7"/>
    <mergeCell ref="L7:M7"/>
    <mergeCell ref="N7:O7"/>
  </mergeCells>
  <conditionalFormatting sqref="D9 D11:D19 D21:D171">
    <cfRule type="expression" dxfId="11" priority="3">
      <formula>IF($U9,,TRUE)</formula>
    </cfRule>
  </conditionalFormatting>
  <conditionalFormatting sqref="Q11:Q19 Q21:Q171">
    <cfRule type="expression" dxfId="10" priority="4">
      <formula>IF($V11,,TRUE)</formula>
    </cfRule>
  </conditionalFormatting>
  <conditionalFormatting sqref="E21:F171">
    <cfRule type="expression" dxfId="9" priority="2">
      <formula>NOT($T21)</formula>
    </cfRule>
  </conditionalFormatting>
  <conditionalFormatting sqref="A21:Q171">
    <cfRule type="expression" dxfId="8"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1 (April 2016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5"/>
  <sheetViews>
    <sheetView topLeftCell="A143" zoomScale="80" zoomScaleNormal="80" zoomScalePageLayoutView="70" workbookViewId="0">
      <selection activeCell="F166" sqref="F166"/>
    </sheetView>
  </sheetViews>
  <sheetFormatPr defaultRowHeight="15" x14ac:dyDescent="0.25"/>
  <cols>
    <col min="1" max="1" width="28" style="101" customWidth="1"/>
    <col min="2" max="2" width="24.5703125" style="101" customWidth="1"/>
    <col min="3" max="3" width="12" style="101" customWidth="1"/>
    <col min="4" max="4" width="25.85546875" style="101" customWidth="1"/>
    <col min="5" max="6" width="13.28515625" style="101" customWidth="1"/>
    <col min="7" max="7" width="9.7109375" style="103" customWidth="1"/>
    <col min="8" max="8" width="2.7109375" style="41" customWidth="1"/>
    <col min="9" max="9" width="9.7109375" style="77" customWidth="1"/>
    <col min="10" max="10" width="13.28515625" style="101" customWidth="1"/>
    <col min="11" max="11" width="13.28515625" style="42" customWidth="1"/>
    <col min="12" max="17" width="13.28515625" style="101" customWidth="1"/>
    <col min="18" max="20" width="13.28515625" style="112" customWidth="1"/>
    <col min="21" max="21" width="13.28515625" style="137" customWidth="1"/>
    <col min="22" max="22" width="13.28515625" style="138" customWidth="1"/>
    <col min="23" max="23" width="13.28515625" style="139" customWidth="1"/>
    <col min="24" max="24" width="13.28515625" style="112" customWidth="1"/>
    <col min="25" max="25" width="13.28515625" style="126" customWidth="1"/>
    <col min="26" max="16384" width="9.140625" style="100"/>
  </cols>
  <sheetData>
    <row r="1" spans="1:54" s="101" customFormat="1" ht="30" x14ac:dyDescent="0.4">
      <c r="A1" s="149" t="s">
        <v>177</v>
      </c>
      <c r="H1" s="119"/>
      <c r="I1" s="120"/>
      <c r="R1" s="112"/>
      <c r="S1" s="112"/>
      <c r="T1" s="112"/>
      <c r="U1" s="112"/>
      <c r="V1" s="112"/>
      <c r="W1" s="112"/>
      <c r="X1" s="112"/>
      <c r="Y1" s="125"/>
    </row>
    <row r="2" spans="1:54" s="101" customFormat="1" ht="27" x14ac:dyDescent="0.35">
      <c r="A2" s="86" t="s">
        <v>211</v>
      </c>
      <c r="G2" s="103"/>
      <c r="H2" s="41"/>
      <c r="I2" s="77"/>
      <c r="K2" s="42"/>
      <c r="R2" s="128"/>
      <c r="S2" s="128"/>
      <c r="T2" s="112"/>
      <c r="U2" s="112"/>
      <c r="V2" s="112"/>
      <c r="W2" s="112"/>
      <c r="X2" s="112"/>
      <c r="Y2" s="125"/>
    </row>
    <row r="3" spans="1:54" s="101" customFormat="1" ht="15.75" customHeight="1" x14ac:dyDescent="0.35">
      <c r="A3" s="87"/>
      <c r="G3" s="103"/>
      <c r="H3" s="41"/>
      <c r="I3" s="77"/>
      <c r="K3" s="42"/>
      <c r="R3" s="128"/>
      <c r="S3" s="128"/>
      <c r="T3" s="112"/>
      <c r="U3" s="112"/>
      <c r="V3" s="112"/>
      <c r="W3" s="112"/>
      <c r="X3" s="112"/>
      <c r="Y3" s="125"/>
    </row>
    <row r="4" spans="1:54" s="101" customFormat="1" ht="15.75" x14ac:dyDescent="0.25">
      <c r="A4" s="39" t="s">
        <v>163</v>
      </c>
      <c r="H4" s="119"/>
      <c r="I4" s="120"/>
      <c r="R4" s="112"/>
      <c r="S4" s="112"/>
      <c r="T4" s="112"/>
      <c r="U4" s="112"/>
      <c r="V4" s="112"/>
      <c r="W4" s="112"/>
      <c r="X4" s="112"/>
      <c r="Y4" s="125"/>
    </row>
    <row r="5" spans="1:54" s="101" customFormat="1" x14ac:dyDescent="0.2">
      <c r="A5" s="40" t="s">
        <v>186</v>
      </c>
      <c r="E5" s="121"/>
      <c r="H5" s="119"/>
      <c r="I5" s="120"/>
      <c r="R5" s="112"/>
      <c r="S5" s="112"/>
      <c r="T5" s="112"/>
      <c r="U5" s="112"/>
      <c r="V5" s="112"/>
      <c r="W5" s="112"/>
      <c r="X5" s="112"/>
      <c r="Y5" s="125"/>
    </row>
    <row r="6" spans="1:54" s="144" customFormat="1" x14ac:dyDescent="0.25">
      <c r="A6" s="111"/>
      <c r="B6" s="111"/>
      <c r="C6" s="111"/>
      <c r="D6" s="111">
        <v>50</v>
      </c>
      <c r="E6" s="111"/>
      <c r="F6" s="111"/>
      <c r="G6" s="140"/>
      <c r="H6" s="141"/>
      <c r="I6" s="142"/>
      <c r="J6" s="111">
        <v>47</v>
      </c>
      <c r="K6" s="143"/>
      <c r="L6" s="111">
        <v>48</v>
      </c>
      <c r="M6" s="111"/>
      <c r="N6" s="111">
        <v>49</v>
      </c>
      <c r="O6" s="111"/>
      <c r="P6" s="111"/>
      <c r="Q6" s="111"/>
      <c r="R6" s="128"/>
      <c r="S6" s="128"/>
      <c r="T6" s="112"/>
      <c r="U6" s="112"/>
      <c r="V6" s="112"/>
      <c r="W6" s="112"/>
      <c r="X6" s="112"/>
      <c r="Y6" s="112"/>
    </row>
    <row r="7" spans="1:54" s="43" customFormat="1" ht="39" customHeight="1" x14ac:dyDescent="0.25">
      <c r="D7" s="127" t="s">
        <v>205</v>
      </c>
      <c r="E7" s="262" t="s">
        <v>204</v>
      </c>
      <c r="F7" s="263"/>
      <c r="G7" s="260" t="s">
        <v>166</v>
      </c>
      <c r="H7" s="264"/>
      <c r="I7" s="261"/>
      <c r="J7" s="265" t="s">
        <v>167</v>
      </c>
      <c r="K7" s="266"/>
      <c r="L7" s="265" t="s">
        <v>168</v>
      </c>
      <c r="M7" s="266"/>
      <c r="N7" s="265" t="s">
        <v>169</v>
      </c>
      <c r="O7" s="266"/>
      <c r="P7" s="260" t="s">
        <v>176</v>
      </c>
      <c r="Q7" s="261"/>
      <c r="R7" s="113" t="s">
        <v>161</v>
      </c>
      <c r="S7" s="113" t="s">
        <v>160</v>
      </c>
      <c r="T7" s="114" t="s">
        <v>175</v>
      </c>
      <c r="U7" s="114" t="s">
        <v>173</v>
      </c>
      <c r="V7" s="115" t="s">
        <v>174</v>
      </c>
      <c r="W7" s="115" t="s">
        <v>170</v>
      </c>
      <c r="X7" s="115" t="s">
        <v>172</v>
      </c>
      <c r="Y7" s="107"/>
    </row>
    <row r="8" spans="1:54" s="90" customFormat="1" ht="35.25" customHeight="1" x14ac:dyDescent="0.2">
      <c r="A8" s="44" t="s">
        <v>203</v>
      </c>
      <c r="B8" s="44" t="s">
        <v>67</v>
      </c>
      <c r="C8" s="44" t="s">
        <v>171</v>
      </c>
      <c r="D8" s="45"/>
      <c r="E8" s="46" t="s">
        <v>164</v>
      </c>
      <c r="F8" s="47" t="s">
        <v>165</v>
      </c>
      <c r="G8" s="122"/>
      <c r="H8" s="123"/>
      <c r="I8" s="124"/>
      <c r="J8" s="46" t="s">
        <v>164</v>
      </c>
      <c r="K8" s="47" t="s">
        <v>165</v>
      </c>
      <c r="L8" s="46" t="s">
        <v>164</v>
      </c>
      <c r="M8" s="47" t="s">
        <v>165</v>
      </c>
      <c r="N8" s="46" t="s">
        <v>164</v>
      </c>
      <c r="O8" s="47" t="s">
        <v>165</v>
      </c>
      <c r="P8" s="48" t="s">
        <v>164</v>
      </c>
      <c r="Q8" s="47" t="s">
        <v>165</v>
      </c>
      <c r="R8" s="113"/>
      <c r="S8" s="113"/>
      <c r="T8" s="113"/>
      <c r="U8" s="113"/>
      <c r="V8" s="113"/>
      <c r="W8" s="113"/>
      <c r="X8" s="113"/>
      <c r="Y8" s="106"/>
    </row>
    <row r="9" spans="1:54" s="53" customFormat="1" ht="33.75" customHeight="1" x14ac:dyDescent="0.25">
      <c r="A9" s="95" t="s">
        <v>212</v>
      </c>
      <c r="B9" s="49"/>
      <c r="C9" s="49"/>
      <c r="D9" s="11">
        <v>151903</v>
      </c>
      <c r="E9" s="12">
        <v>65207</v>
      </c>
      <c r="F9" s="13">
        <v>0.4292673614082671</v>
      </c>
      <c r="G9" s="50">
        <v>0.42678006455266954</v>
      </c>
      <c r="H9" s="51" t="s">
        <v>213</v>
      </c>
      <c r="I9" s="78">
        <v>0.43175823567375393</v>
      </c>
      <c r="J9" s="12">
        <v>44022</v>
      </c>
      <c r="K9" s="13">
        <v>0.28980336135560192</v>
      </c>
      <c r="L9" s="12">
        <v>21185</v>
      </c>
      <c r="M9" s="13">
        <v>0.13946400005266518</v>
      </c>
      <c r="N9" s="12">
        <v>65013</v>
      </c>
      <c r="O9" s="13">
        <v>0.42799023060769043</v>
      </c>
      <c r="P9" s="14">
        <v>130220</v>
      </c>
      <c r="Q9" s="13">
        <v>0.85725759201595753</v>
      </c>
      <c r="R9" s="129">
        <v>149675.75</v>
      </c>
      <c r="S9" s="130">
        <v>1.4880500014197356E-2</v>
      </c>
      <c r="T9" s="131" t="b">
        <v>1</v>
      </c>
      <c r="U9" s="131" t="b">
        <v>1</v>
      </c>
      <c r="V9" s="116" t="b">
        <v>1</v>
      </c>
      <c r="W9" s="116" t="b">
        <v>1</v>
      </c>
      <c r="X9" s="116"/>
      <c r="Y9" s="109"/>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s="90" customFormat="1" ht="24.95" customHeight="1" x14ac:dyDescent="0.25">
      <c r="D10" s="15" t="s">
        <v>159</v>
      </c>
      <c r="E10" s="15" t="s">
        <v>159</v>
      </c>
      <c r="F10" s="90" t="s">
        <v>159</v>
      </c>
      <c r="G10" s="54" t="s">
        <v>159</v>
      </c>
      <c r="H10" s="54" t="s">
        <v>159</v>
      </c>
      <c r="I10" s="79" t="s">
        <v>159</v>
      </c>
      <c r="J10" s="15" t="s">
        <v>159</v>
      </c>
      <c r="K10" s="4" t="s">
        <v>159</v>
      </c>
      <c r="L10" s="15" t="s">
        <v>159</v>
      </c>
      <c r="M10" s="4" t="s">
        <v>159</v>
      </c>
      <c r="N10" s="15" t="s">
        <v>159</v>
      </c>
      <c r="O10" s="4" t="s">
        <v>159</v>
      </c>
      <c r="P10" s="15"/>
      <c r="Q10" s="4" t="s">
        <v>159</v>
      </c>
      <c r="R10" s="117"/>
      <c r="S10" s="113" t="s">
        <v>159</v>
      </c>
      <c r="T10" s="113"/>
      <c r="U10" s="113"/>
      <c r="V10" s="115"/>
      <c r="W10" s="115"/>
      <c r="X10" s="115"/>
      <c r="Y10" s="106"/>
    </row>
    <row r="11" spans="1:54" s="61" customFormat="1" ht="14.25" customHeight="1" x14ac:dyDescent="0.25">
      <c r="A11" s="55" t="s">
        <v>108</v>
      </c>
      <c r="B11" s="56"/>
      <c r="C11" s="57"/>
      <c r="D11" s="16">
        <v>7071</v>
      </c>
      <c r="E11" s="17">
        <v>2236</v>
      </c>
      <c r="F11" s="18">
        <v>0.31622118512233066</v>
      </c>
      <c r="G11" s="58">
        <v>0.30548516055927821</v>
      </c>
      <c r="H11" s="59" t="s">
        <v>213</v>
      </c>
      <c r="I11" s="80">
        <v>0.32715678412209032</v>
      </c>
      <c r="J11" s="17">
        <v>1632</v>
      </c>
      <c r="K11" s="19">
        <v>0.23080186677980483</v>
      </c>
      <c r="L11" s="20">
        <v>604</v>
      </c>
      <c r="M11" s="21">
        <v>8.5419318342525807E-2</v>
      </c>
      <c r="N11" s="17">
        <v>4577</v>
      </c>
      <c r="O11" s="19">
        <v>0.64729175505586201</v>
      </c>
      <c r="P11" s="17">
        <v>6813</v>
      </c>
      <c r="Q11" s="19">
        <v>0.96351294017819267</v>
      </c>
      <c r="R11" s="117">
        <v>7225.5</v>
      </c>
      <c r="S11" s="118">
        <v>-2.1382603280049824E-2</v>
      </c>
      <c r="T11" s="115" t="b">
        <v>1</v>
      </c>
      <c r="U11" s="115" t="b">
        <v>1</v>
      </c>
      <c r="V11" s="115" t="b">
        <v>1</v>
      </c>
      <c r="W11" s="115" t="b">
        <v>1</v>
      </c>
      <c r="X11" s="115"/>
      <c r="Y11" s="108"/>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1:54" s="61" customFormat="1" ht="14.25" customHeight="1" x14ac:dyDescent="0.25">
      <c r="A12" s="62" t="s">
        <v>83</v>
      </c>
      <c r="B12" s="90"/>
      <c r="C12" s="63"/>
      <c r="D12" s="22">
        <v>19425</v>
      </c>
      <c r="E12" s="23">
        <v>6967</v>
      </c>
      <c r="F12" s="24" t="s">
        <v>159</v>
      </c>
      <c r="G12" s="64" t="s">
        <v>159</v>
      </c>
      <c r="H12" s="54" t="s">
        <v>159</v>
      </c>
      <c r="I12" s="81" t="s">
        <v>159</v>
      </c>
      <c r="J12" s="23">
        <v>4985</v>
      </c>
      <c r="K12" s="2" t="s">
        <v>159</v>
      </c>
      <c r="L12" s="25">
        <v>1982</v>
      </c>
      <c r="M12" s="4" t="s">
        <v>159</v>
      </c>
      <c r="N12" s="23">
        <v>10637</v>
      </c>
      <c r="O12" s="2" t="s">
        <v>159</v>
      </c>
      <c r="P12" s="23">
        <v>17604</v>
      </c>
      <c r="Q12" s="2">
        <v>0.90625482625482623</v>
      </c>
      <c r="R12" s="117">
        <v>19455.5</v>
      </c>
      <c r="S12" s="118">
        <v>-1.5676800904628511E-3</v>
      </c>
      <c r="T12" s="115" t="b">
        <v>1</v>
      </c>
      <c r="U12" s="115" t="b">
        <v>1</v>
      </c>
      <c r="V12" s="115" t="b">
        <v>0</v>
      </c>
      <c r="W12" s="115" t="b">
        <v>0</v>
      </c>
      <c r="X12" s="115"/>
      <c r="Y12" s="108"/>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1:54" s="61" customFormat="1" ht="14.25" customHeight="1" x14ac:dyDescent="0.25">
      <c r="A13" s="62" t="s">
        <v>122</v>
      </c>
      <c r="B13" s="90"/>
      <c r="C13" s="63"/>
      <c r="D13" s="22">
        <v>16752</v>
      </c>
      <c r="E13" s="23">
        <v>5972</v>
      </c>
      <c r="F13" s="24" t="s">
        <v>159</v>
      </c>
      <c r="G13" s="64" t="s">
        <v>159</v>
      </c>
      <c r="H13" s="54" t="s">
        <v>159</v>
      </c>
      <c r="I13" s="81" t="s">
        <v>159</v>
      </c>
      <c r="J13" s="23">
        <v>4245</v>
      </c>
      <c r="K13" s="2" t="s">
        <v>159</v>
      </c>
      <c r="L13" s="25">
        <v>1727</v>
      </c>
      <c r="M13" s="4" t="s">
        <v>159</v>
      </c>
      <c r="N13" s="23">
        <v>8323</v>
      </c>
      <c r="O13" s="2" t="s">
        <v>159</v>
      </c>
      <c r="P13" s="23">
        <v>14295</v>
      </c>
      <c r="Q13" s="2">
        <v>0.85333094555873923</v>
      </c>
      <c r="R13" s="117">
        <v>16131.75</v>
      </c>
      <c r="S13" s="118">
        <v>3.8449021339904223E-2</v>
      </c>
      <c r="T13" s="115" t="b">
        <v>1</v>
      </c>
      <c r="U13" s="115" t="b">
        <v>1</v>
      </c>
      <c r="V13" s="115" t="b">
        <v>0</v>
      </c>
      <c r="W13" s="115" t="b">
        <v>0</v>
      </c>
      <c r="X13" s="115"/>
      <c r="Y13" s="108"/>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s="61" customFormat="1" ht="14.25" customHeight="1" x14ac:dyDescent="0.25">
      <c r="A14" s="62" t="s">
        <v>98</v>
      </c>
      <c r="B14" s="90"/>
      <c r="C14" s="63"/>
      <c r="D14" s="22">
        <v>13544</v>
      </c>
      <c r="E14" s="23">
        <v>5840</v>
      </c>
      <c r="F14" s="24" t="s">
        <v>159</v>
      </c>
      <c r="G14" s="64" t="s">
        <v>159</v>
      </c>
      <c r="H14" s="54" t="s">
        <v>159</v>
      </c>
      <c r="I14" s="81" t="s">
        <v>159</v>
      </c>
      <c r="J14" s="23">
        <v>3495</v>
      </c>
      <c r="K14" s="2" t="s">
        <v>159</v>
      </c>
      <c r="L14" s="25">
        <v>2345</v>
      </c>
      <c r="M14" s="4" t="s">
        <v>159</v>
      </c>
      <c r="N14" s="23">
        <v>6928</v>
      </c>
      <c r="O14" s="2" t="s">
        <v>159</v>
      </c>
      <c r="P14" s="23">
        <v>12768</v>
      </c>
      <c r="Q14" s="2">
        <v>0.94270525694034257</v>
      </c>
      <c r="R14" s="117">
        <v>13229.5</v>
      </c>
      <c r="S14" s="118">
        <v>2.377262935107147E-2</v>
      </c>
      <c r="T14" s="115" t="b">
        <v>1</v>
      </c>
      <c r="U14" s="115" t="b">
        <v>1</v>
      </c>
      <c r="V14" s="115" t="b">
        <v>0</v>
      </c>
      <c r="W14" s="115" t="b">
        <v>0</v>
      </c>
      <c r="X14" s="115"/>
      <c r="Y14" s="108"/>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s="61" customFormat="1" ht="14.25" customHeight="1" x14ac:dyDescent="0.25">
      <c r="A15" s="62" t="s">
        <v>101</v>
      </c>
      <c r="B15" s="90"/>
      <c r="C15" s="63"/>
      <c r="D15" s="22">
        <v>17562</v>
      </c>
      <c r="E15" s="23">
        <v>7073</v>
      </c>
      <c r="F15" s="24" t="s">
        <v>159</v>
      </c>
      <c r="G15" s="64" t="s">
        <v>159</v>
      </c>
      <c r="H15" s="54" t="s">
        <v>159</v>
      </c>
      <c r="I15" s="81" t="s">
        <v>159</v>
      </c>
      <c r="J15" s="23">
        <v>4675</v>
      </c>
      <c r="K15" s="2" t="s">
        <v>159</v>
      </c>
      <c r="L15" s="25">
        <v>2398</v>
      </c>
      <c r="M15" s="4" t="s">
        <v>159</v>
      </c>
      <c r="N15" s="23">
        <v>8489</v>
      </c>
      <c r="O15" s="2" t="s">
        <v>159</v>
      </c>
      <c r="P15" s="23">
        <v>15562</v>
      </c>
      <c r="Q15" s="2">
        <v>0.8861177542421137</v>
      </c>
      <c r="R15" s="117">
        <v>17741</v>
      </c>
      <c r="S15" s="118">
        <v>-1.0089622907389663E-2</v>
      </c>
      <c r="T15" s="115" t="b">
        <v>1</v>
      </c>
      <c r="U15" s="115" t="b">
        <v>1</v>
      </c>
      <c r="V15" s="115" t="b">
        <v>0</v>
      </c>
      <c r="W15" s="115" t="b">
        <v>0</v>
      </c>
      <c r="X15" s="115"/>
      <c r="Y15" s="108"/>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s="61" customFormat="1" ht="14.25" customHeight="1" x14ac:dyDescent="0.25">
      <c r="A16" s="62" t="s">
        <v>94</v>
      </c>
      <c r="B16" s="90"/>
      <c r="C16" s="63"/>
      <c r="D16" s="22">
        <v>19375</v>
      </c>
      <c r="E16" s="23">
        <v>8970</v>
      </c>
      <c r="F16" s="24" t="s">
        <v>159</v>
      </c>
      <c r="G16" s="64" t="s">
        <v>159</v>
      </c>
      <c r="H16" s="54" t="s">
        <v>159</v>
      </c>
      <c r="I16" s="81" t="s">
        <v>159</v>
      </c>
      <c r="J16" s="23">
        <v>5158</v>
      </c>
      <c r="K16" s="2" t="s">
        <v>159</v>
      </c>
      <c r="L16" s="25">
        <v>3812</v>
      </c>
      <c r="M16" s="4" t="s">
        <v>159</v>
      </c>
      <c r="N16" s="23">
        <v>8612</v>
      </c>
      <c r="O16" s="2" t="s">
        <v>159</v>
      </c>
      <c r="P16" s="23">
        <v>17582</v>
      </c>
      <c r="Q16" s="2">
        <v>0.90745806451612898</v>
      </c>
      <c r="R16" s="117">
        <v>18994</v>
      </c>
      <c r="S16" s="118">
        <v>2.0058965989259766E-2</v>
      </c>
      <c r="T16" s="115" t="b">
        <v>1</v>
      </c>
      <c r="U16" s="115" t="b">
        <v>1</v>
      </c>
      <c r="V16" s="115" t="b">
        <v>0</v>
      </c>
      <c r="W16" s="115" t="b">
        <v>0</v>
      </c>
      <c r="X16" s="115"/>
      <c r="Y16" s="108"/>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1:54" s="61" customFormat="1" ht="14.25" customHeight="1" x14ac:dyDescent="0.25">
      <c r="A17" s="62" t="s">
        <v>69</v>
      </c>
      <c r="B17" s="90"/>
      <c r="C17" s="63"/>
      <c r="D17" s="22">
        <v>22137</v>
      </c>
      <c r="E17" s="23">
        <v>11124</v>
      </c>
      <c r="F17" s="24" t="s">
        <v>159</v>
      </c>
      <c r="G17" s="64" t="s">
        <v>159</v>
      </c>
      <c r="H17" s="54" t="s">
        <v>159</v>
      </c>
      <c r="I17" s="81" t="s">
        <v>159</v>
      </c>
      <c r="J17" s="23">
        <v>7456</v>
      </c>
      <c r="K17" s="2" t="s">
        <v>159</v>
      </c>
      <c r="L17" s="25">
        <v>3668</v>
      </c>
      <c r="M17" s="4" t="s">
        <v>159</v>
      </c>
      <c r="N17" s="23">
        <v>4248</v>
      </c>
      <c r="O17" s="2" t="s">
        <v>159</v>
      </c>
      <c r="P17" s="23">
        <v>15372</v>
      </c>
      <c r="Q17" s="2">
        <v>0.69440303564168582</v>
      </c>
      <c r="R17" s="117">
        <v>21797.75</v>
      </c>
      <c r="S17" s="118">
        <v>1.5563532933444965E-2</v>
      </c>
      <c r="T17" s="115" t="b">
        <v>1</v>
      </c>
      <c r="U17" s="115" t="b">
        <v>1</v>
      </c>
      <c r="V17" s="115" t="b">
        <v>0</v>
      </c>
      <c r="W17" s="115" t="b">
        <v>0</v>
      </c>
      <c r="X17" s="115"/>
      <c r="Y17" s="108"/>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s="61" customFormat="1" ht="14.25" customHeight="1" x14ac:dyDescent="0.25">
      <c r="A18" s="62" t="s">
        <v>113</v>
      </c>
      <c r="B18" s="90"/>
      <c r="C18" s="63"/>
      <c r="D18" s="22">
        <v>21528</v>
      </c>
      <c r="E18" s="23">
        <v>10490</v>
      </c>
      <c r="F18" s="24" t="s">
        <v>159</v>
      </c>
      <c r="G18" s="64" t="s">
        <v>159</v>
      </c>
      <c r="H18" s="54" t="s">
        <v>159</v>
      </c>
      <c r="I18" s="81" t="s">
        <v>159</v>
      </c>
      <c r="J18" s="23">
        <v>7344</v>
      </c>
      <c r="K18" s="2" t="s">
        <v>159</v>
      </c>
      <c r="L18" s="25">
        <v>3146</v>
      </c>
      <c r="M18" s="4" t="s">
        <v>159</v>
      </c>
      <c r="N18" s="23">
        <v>7177</v>
      </c>
      <c r="O18" s="2" t="s">
        <v>159</v>
      </c>
      <c r="P18" s="23">
        <v>17667</v>
      </c>
      <c r="Q18" s="2">
        <v>0.82065217391304346</v>
      </c>
      <c r="R18" s="117">
        <v>20437</v>
      </c>
      <c r="S18" s="118">
        <v>5.3383569016979007E-2</v>
      </c>
      <c r="T18" s="115" t="b">
        <v>1</v>
      </c>
      <c r="U18" s="115" t="b">
        <v>1</v>
      </c>
      <c r="V18" s="115" t="b">
        <v>0</v>
      </c>
      <c r="W18" s="115" t="b">
        <v>0</v>
      </c>
      <c r="X18" s="115"/>
      <c r="Y18" s="108"/>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s="61" customFormat="1" ht="14.25" customHeight="1" x14ac:dyDescent="0.25">
      <c r="A19" s="65" t="s">
        <v>117</v>
      </c>
      <c r="B19" s="66"/>
      <c r="C19" s="67"/>
      <c r="D19" s="26">
        <v>14509</v>
      </c>
      <c r="E19" s="27">
        <v>6535</v>
      </c>
      <c r="F19" s="28" t="s">
        <v>159</v>
      </c>
      <c r="G19" s="68" t="s">
        <v>159</v>
      </c>
      <c r="H19" s="69" t="s">
        <v>159</v>
      </c>
      <c r="I19" s="82" t="s">
        <v>159</v>
      </c>
      <c r="J19" s="27">
        <v>5032</v>
      </c>
      <c r="K19" s="29" t="s">
        <v>159</v>
      </c>
      <c r="L19" s="30">
        <v>1503</v>
      </c>
      <c r="M19" s="31" t="s">
        <v>159</v>
      </c>
      <c r="N19" s="27">
        <v>6022</v>
      </c>
      <c r="O19" s="29" t="s">
        <v>159</v>
      </c>
      <c r="P19" s="27">
        <v>12557</v>
      </c>
      <c r="Q19" s="29">
        <v>0.86546281618305876</v>
      </c>
      <c r="R19" s="117">
        <v>14663.75</v>
      </c>
      <c r="S19" s="118">
        <v>-1.0553235018327509E-2</v>
      </c>
      <c r="T19" s="115" t="b">
        <v>1</v>
      </c>
      <c r="U19" s="115" t="b">
        <v>1</v>
      </c>
      <c r="V19" s="115" t="b">
        <v>0</v>
      </c>
      <c r="W19" s="115" t="b">
        <v>0</v>
      </c>
      <c r="X19" s="115"/>
      <c r="Y19" s="108"/>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s="90" customFormat="1" ht="24.95" customHeight="1" x14ac:dyDescent="0.25">
      <c r="D20" s="90" t="s">
        <v>159</v>
      </c>
      <c r="E20" s="90" t="s">
        <v>159</v>
      </c>
      <c r="F20" s="90" t="s">
        <v>159</v>
      </c>
      <c r="G20" s="54" t="s">
        <v>159</v>
      </c>
      <c r="H20" s="54" t="s">
        <v>159</v>
      </c>
      <c r="I20" s="79" t="s">
        <v>159</v>
      </c>
      <c r="J20" s="90" t="s">
        <v>159</v>
      </c>
      <c r="K20" s="4" t="s">
        <v>159</v>
      </c>
      <c r="L20" s="90" t="s">
        <v>159</v>
      </c>
      <c r="M20" s="4" t="s">
        <v>159</v>
      </c>
      <c r="N20" s="90" t="s">
        <v>159</v>
      </c>
      <c r="O20" s="4" t="s">
        <v>159</v>
      </c>
      <c r="Q20" s="4" t="s">
        <v>159</v>
      </c>
      <c r="R20" s="132"/>
      <c r="S20" s="133" t="s">
        <v>159</v>
      </c>
      <c r="T20" s="113"/>
      <c r="U20" s="113"/>
      <c r="V20" s="115"/>
      <c r="W20" s="115"/>
      <c r="X20" s="115"/>
      <c r="Y20" s="106"/>
    </row>
    <row r="21" spans="1:54" s="60" customFormat="1" ht="14.25" customHeight="1" x14ac:dyDescent="0.25">
      <c r="A21" s="70" t="s">
        <v>162</v>
      </c>
      <c r="B21" s="56" t="s">
        <v>108</v>
      </c>
      <c r="C21" s="56" t="s">
        <v>214</v>
      </c>
      <c r="D21" s="16">
        <v>1426</v>
      </c>
      <c r="E21" s="17">
        <v>422</v>
      </c>
      <c r="F21" s="18">
        <v>0.2959326788218794</v>
      </c>
      <c r="G21" s="71">
        <v>0.27281496468054772</v>
      </c>
      <c r="H21" s="59" t="s">
        <v>213</v>
      </c>
      <c r="I21" s="83">
        <v>0.32014690083982794</v>
      </c>
      <c r="J21" s="17">
        <v>307</v>
      </c>
      <c r="K21" s="18">
        <v>0.21528751753155681</v>
      </c>
      <c r="L21" s="17">
        <v>115</v>
      </c>
      <c r="M21" s="18">
        <v>8.0645161290322578E-2</v>
      </c>
      <c r="N21" s="32">
        <v>1004</v>
      </c>
      <c r="O21" s="19">
        <v>0.70406732117812065</v>
      </c>
      <c r="P21" s="17">
        <v>1426</v>
      </c>
      <c r="Q21" s="19">
        <v>1</v>
      </c>
      <c r="R21" s="117">
        <v>1362</v>
      </c>
      <c r="S21" s="118">
        <v>4.6989720998531569E-2</v>
      </c>
      <c r="T21" s="115" t="b">
        <v>1</v>
      </c>
      <c r="U21" s="115" t="b">
        <v>1</v>
      </c>
      <c r="V21" s="115" t="b">
        <v>1</v>
      </c>
      <c r="W21" s="115" t="b">
        <v>1</v>
      </c>
      <c r="X21" s="115" t="b">
        <v>1</v>
      </c>
      <c r="Y21" s="108"/>
    </row>
    <row r="22" spans="1:54" s="60" customFormat="1" ht="14.25" customHeight="1" x14ac:dyDescent="0.25">
      <c r="A22" s="91" t="s">
        <v>28</v>
      </c>
      <c r="B22" s="90" t="s">
        <v>108</v>
      </c>
      <c r="C22" s="90" t="s">
        <v>215</v>
      </c>
      <c r="D22" s="22">
        <v>316</v>
      </c>
      <c r="E22" s="23">
        <v>99</v>
      </c>
      <c r="F22" s="24">
        <v>0.31329113924050633</v>
      </c>
      <c r="G22" s="72">
        <v>0.26465171261361603</v>
      </c>
      <c r="H22" s="54" t="s">
        <v>213</v>
      </c>
      <c r="I22" s="79">
        <v>0.36641550289032582</v>
      </c>
      <c r="J22" s="33">
        <v>72</v>
      </c>
      <c r="K22" s="2">
        <v>0.22784810126582278</v>
      </c>
      <c r="L22" s="33">
        <v>27</v>
      </c>
      <c r="M22" s="2">
        <v>8.5443037974683542E-2</v>
      </c>
      <c r="N22" s="34">
        <v>216</v>
      </c>
      <c r="O22" s="2">
        <v>0.68354430379746833</v>
      </c>
      <c r="P22" s="23">
        <v>315</v>
      </c>
      <c r="Q22" s="2">
        <v>0.99683544303797467</v>
      </c>
      <c r="R22" s="134">
        <v>301</v>
      </c>
      <c r="S22" s="118">
        <v>4.9833887043189369E-2</v>
      </c>
      <c r="T22" s="115" t="b">
        <v>1</v>
      </c>
      <c r="U22" s="115" t="b">
        <v>1</v>
      </c>
      <c r="V22" s="115" t="b">
        <v>1</v>
      </c>
      <c r="W22" s="115" t="b">
        <v>1</v>
      </c>
      <c r="X22" s="115" t="b">
        <v>1</v>
      </c>
      <c r="Y22" s="108"/>
    </row>
    <row r="23" spans="1:54" s="60" customFormat="1" ht="14.25" customHeight="1" x14ac:dyDescent="0.25">
      <c r="A23" s="91" t="s">
        <v>5</v>
      </c>
      <c r="B23" s="90" t="s">
        <v>108</v>
      </c>
      <c r="C23" s="90" t="s">
        <v>216</v>
      </c>
      <c r="D23" s="22">
        <v>584</v>
      </c>
      <c r="E23" s="33">
        <v>209</v>
      </c>
      <c r="F23" s="24">
        <v>0.35787671232876711</v>
      </c>
      <c r="G23" s="72">
        <v>0.32004235791595814</v>
      </c>
      <c r="H23" s="54" t="s">
        <v>213</v>
      </c>
      <c r="I23" s="79">
        <v>0.39756857695579612</v>
      </c>
      <c r="J23" s="33">
        <v>164</v>
      </c>
      <c r="K23" s="2">
        <v>0.28082191780821919</v>
      </c>
      <c r="L23" s="33">
        <v>45</v>
      </c>
      <c r="M23" s="2">
        <v>7.7054794520547948E-2</v>
      </c>
      <c r="N23" s="34">
        <v>346</v>
      </c>
      <c r="O23" s="2">
        <v>0.59246575342465757</v>
      </c>
      <c r="P23" s="23">
        <v>555</v>
      </c>
      <c r="Q23" s="2">
        <v>0.95034246575342463</v>
      </c>
      <c r="R23" s="117">
        <v>572.25</v>
      </c>
      <c r="S23" s="118">
        <v>2.0532983835736131E-2</v>
      </c>
      <c r="T23" s="115" t="b">
        <v>1</v>
      </c>
      <c r="U23" s="115" t="b">
        <v>1</v>
      </c>
      <c r="V23" s="115" t="b">
        <v>1</v>
      </c>
      <c r="W23" s="115" t="b">
        <v>1</v>
      </c>
      <c r="X23" s="115" t="b">
        <v>1</v>
      </c>
      <c r="Y23" s="108"/>
    </row>
    <row r="24" spans="1:54" s="60" customFormat="1" ht="14.25" customHeight="1" x14ac:dyDescent="0.25">
      <c r="A24" s="91" t="s">
        <v>129</v>
      </c>
      <c r="B24" s="90" t="s">
        <v>108</v>
      </c>
      <c r="C24" s="90" t="s">
        <v>217</v>
      </c>
      <c r="D24" s="22">
        <v>265</v>
      </c>
      <c r="E24" s="33">
        <v>38</v>
      </c>
      <c r="F24" s="24" t="s">
        <v>159</v>
      </c>
      <c r="G24" s="72" t="s">
        <v>159</v>
      </c>
      <c r="H24" s="54" t="s">
        <v>159</v>
      </c>
      <c r="I24" s="79" t="s">
        <v>159</v>
      </c>
      <c r="J24" s="33">
        <v>22</v>
      </c>
      <c r="K24" s="2" t="s">
        <v>159</v>
      </c>
      <c r="L24" s="33">
        <v>16</v>
      </c>
      <c r="M24" s="2" t="s">
        <v>159</v>
      </c>
      <c r="N24" s="34">
        <v>166</v>
      </c>
      <c r="O24" s="2" t="s">
        <v>159</v>
      </c>
      <c r="P24" s="23">
        <v>204</v>
      </c>
      <c r="Q24" s="2">
        <v>0.76981132075471703</v>
      </c>
      <c r="R24" s="117">
        <v>266.25</v>
      </c>
      <c r="S24" s="118">
        <v>-4.6948356807511738E-3</v>
      </c>
      <c r="T24" s="115" t="b">
        <v>1</v>
      </c>
      <c r="U24" s="115" t="b">
        <v>1</v>
      </c>
      <c r="V24" s="115" t="b">
        <v>0</v>
      </c>
      <c r="W24" s="115" t="b">
        <v>0</v>
      </c>
      <c r="X24" s="115" t="b">
        <v>1</v>
      </c>
      <c r="Y24" s="108"/>
    </row>
    <row r="25" spans="1:54" s="60" customFormat="1" ht="14.25" customHeight="1" x14ac:dyDescent="0.25">
      <c r="A25" s="91" t="s">
        <v>131</v>
      </c>
      <c r="B25" s="90" t="s">
        <v>108</v>
      </c>
      <c r="C25" s="90" t="s">
        <v>218</v>
      </c>
      <c r="D25" s="22">
        <v>504</v>
      </c>
      <c r="E25" s="33">
        <v>152</v>
      </c>
      <c r="F25" s="24">
        <v>0.30158730158730157</v>
      </c>
      <c r="G25" s="72">
        <v>0.26314398374643527</v>
      </c>
      <c r="H25" s="54" t="s">
        <v>213</v>
      </c>
      <c r="I25" s="79">
        <v>0.34303232083405605</v>
      </c>
      <c r="J25" s="33">
        <v>109</v>
      </c>
      <c r="K25" s="2">
        <v>0.21626984126984128</v>
      </c>
      <c r="L25" s="33">
        <v>43</v>
      </c>
      <c r="M25" s="2">
        <v>8.531746031746032E-2</v>
      </c>
      <c r="N25" s="34">
        <v>352</v>
      </c>
      <c r="O25" s="2">
        <v>0.69841269841269837</v>
      </c>
      <c r="P25" s="23">
        <v>504</v>
      </c>
      <c r="Q25" s="2">
        <v>1</v>
      </c>
      <c r="R25" s="117">
        <v>491.5</v>
      </c>
      <c r="S25" s="118">
        <v>2.5432349949135302E-2</v>
      </c>
      <c r="T25" s="115" t="b">
        <v>1</v>
      </c>
      <c r="U25" s="115" t="b">
        <v>1</v>
      </c>
      <c r="V25" s="115" t="b">
        <v>1</v>
      </c>
      <c r="W25" s="115" t="b">
        <v>1</v>
      </c>
      <c r="X25" s="115" t="b">
        <v>1</v>
      </c>
      <c r="Y25" s="108"/>
    </row>
    <row r="26" spans="1:54" s="60" customFormat="1" ht="14.25" customHeight="1" x14ac:dyDescent="0.25">
      <c r="A26" s="91" t="s">
        <v>109</v>
      </c>
      <c r="B26" s="90" t="s">
        <v>108</v>
      </c>
      <c r="C26" s="90" t="s">
        <v>219</v>
      </c>
      <c r="D26" s="22">
        <v>853</v>
      </c>
      <c r="E26" s="33">
        <v>418</v>
      </c>
      <c r="F26" s="24">
        <v>0.49003516998827668</v>
      </c>
      <c r="G26" s="72">
        <v>0.45660782064647837</v>
      </c>
      <c r="H26" s="54" t="s">
        <v>213</v>
      </c>
      <c r="I26" s="79">
        <v>0.52355186954475286</v>
      </c>
      <c r="J26" s="33">
        <v>283</v>
      </c>
      <c r="K26" s="2">
        <v>0.33177022274325907</v>
      </c>
      <c r="L26" s="33">
        <v>135</v>
      </c>
      <c r="M26" s="2">
        <v>0.15826494724501758</v>
      </c>
      <c r="N26" s="34">
        <v>434</v>
      </c>
      <c r="O26" s="2">
        <v>0.50879249706916763</v>
      </c>
      <c r="P26" s="23">
        <v>852</v>
      </c>
      <c r="Q26" s="2">
        <v>0.9988276670574443</v>
      </c>
      <c r="R26" s="117">
        <v>846.25</v>
      </c>
      <c r="S26" s="118">
        <v>7.9763663220088626E-3</v>
      </c>
      <c r="T26" s="115" t="b">
        <v>1</v>
      </c>
      <c r="U26" s="115" t="b">
        <v>1</v>
      </c>
      <c r="V26" s="115" t="b">
        <v>1</v>
      </c>
      <c r="W26" s="115" t="b">
        <v>1</v>
      </c>
      <c r="X26" s="115" t="b">
        <v>1</v>
      </c>
      <c r="Y26" s="108"/>
    </row>
    <row r="27" spans="1:54" s="60" customFormat="1" ht="14.25" customHeight="1" x14ac:dyDescent="0.25">
      <c r="A27" s="91" t="s">
        <v>110</v>
      </c>
      <c r="B27" s="90" t="s">
        <v>108</v>
      </c>
      <c r="C27" s="90" t="s">
        <v>220</v>
      </c>
      <c r="D27" s="22">
        <v>616</v>
      </c>
      <c r="E27" s="33">
        <v>237</v>
      </c>
      <c r="F27" s="24">
        <v>0.38474025974025972</v>
      </c>
      <c r="G27" s="72">
        <v>0.34714597343317427</v>
      </c>
      <c r="H27" s="54" t="s">
        <v>213</v>
      </c>
      <c r="I27" s="79">
        <v>0.4237631873219514</v>
      </c>
      <c r="J27" s="33">
        <v>173</v>
      </c>
      <c r="K27" s="2">
        <v>0.28084415584415584</v>
      </c>
      <c r="L27" s="33">
        <v>64</v>
      </c>
      <c r="M27" s="2">
        <v>0.1038961038961039</v>
      </c>
      <c r="N27" s="34">
        <v>378</v>
      </c>
      <c r="O27" s="2">
        <v>0.61363636363636365</v>
      </c>
      <c r="P27" s="23">
        <v>615</v>
      </c>
      <c r="Q27" s="2">
        <v>0.99837662337662336</v>
      </c>
      <c r="R27" s="117">
        <v>578.5</v>
      </c>
      <c r="S27" s="118">
        <v>6.482281763180639E-2</v>
      </c>
      <c r="T27" s="115" t="b">
        <v>1</v>
      </c>
      <c r="U27" s="115" t="b">
        <v>1</v>
      </c>
      <c r="V27" s="115" t="b">
        <v>1</v>
      </c>
      <c r="W27" s="115" t="b">
        <v>1</v>
      </c>
      <c r="X27" s="115" t="b">
        <v>1</v>
      </c>
      <c r="Y27" s="108"/>
    </row>
    <row r="28" spans="1:54" s="60" customFormat="1" ht="14.25" customHeight="1" x14ac:dyDescent="0.25">
      <c r="A28" s="91" t="s">
        <v>112</v>
      </c>
      <c r="B28" s="90" t="s">
        <v>108</v>
      </c>
      <c r="C28" s="90" t="s">
        <v>221</v>
      </c>
      <c r="D28" s="22">
        <v>733</v>
      </c>
      <c r="E28" s="33">
        <v>258</v>
      </c>
      <c r="F28" s="24">
        <v>0.35197817189631653</v>
      </c>
      <c r="G28" s="72">
        <v>0.31825754590351241</v>
      </c>
      <c r="H28" s="54" t="s">
        <v>213</v>
      </c>
      <c r="I28" s="79">
        <v>0.38724219572706048</v>
      </c>
      <c r="J28" s="33">
        <v>205</v>
      </c>
      <c r="K28" s="2">
        <v>0.27967257844474763</v>
      </c>
      <c r="L28" s="33">
        <v>53</v>
      </c>
      <c r="M28" s="2">
        <v>7.2305593451568895E-2</v>
      </c>
      <c r="N28" s="34">
        <v>472</v>
      </c>
      <c r="O28" s="2">
        <v>0.64392905866302863</v>
      </c>
      <c r="P28" s="23">
        <v>730</v>
      </c>
      <c r="Q28" s="2">
        <v>0.99590723055934516</v>
      </c>
      <c r="R28" s="117">
        <v>709</v>
      </c>
      <c r="S28" s="118">
        <v>3.3850493653032443E-2</v>
      </c>
      <c r="T28" s="115" t="b">
        <v>1</v>
      </c>
      <c r="U28" s="115" t="b">
        <v>1</v>
      </c>
      <c r="V28" s="115" t="b">
        <v>1</v>
      </c>
      <c r="W28" s="115" t="b">
        <v>1</v>
      </c>
      <c r="X28" s="115" t="b">
        <v>1</v>
      </c>
      <c r="Y28" s="108"/>
    </row>
    <row r="29" spans="1:54" s="60" customFormat="1" ht="14.25" customHeight="1" x14ac:dyDescent="0.25">
      <c r="A29" s="91" t="s">
        <v>130</v>
      </c>
      <c r="B29" s="90" t="s">
        <v>108</v>
      </c>
      <c r="C29" s="90" t="s">
        <v>222</v>
      </c>
      <c r="D29" s="22">
        <v>364</v>
      </c>
      <c r="E29" s="33">
        <v>86</v>
      </c>
      <c r="F29" s="24">
        <v>0.23626373626373626</v>
      </c>
      <c r="G29" s="72">
        <v>0.19552088979790136</v>
      </c>
      <c r="H29" s="54" t="s">
        <v>213</v>
      </c>
      <c r="I29" s="79">
        <v>0.28251510805955821</v>
      </c>
      <c r="J29" s="33">
        <v>69</v>
      </c>
      <c r="K29" s="2">
        <v>0.18956043956043955</v>
      </c>
      <c r="L29" s="33">
        <v>17</v>
      </c>
      <c r="M29" s="2">
        <v>4.6703296703296704E-2</v>
      </c>
      <c r="N29" s="34">
        <v>278</v>
      </c>
      <c r="O29" s="2">
        <v>0.76373626373626369</v>
      </c>
      <c r="P29" s="23">
        <v>364</v>
      </c>
      <c r="Q29" s="2">
        <v>1</v>
      </c>
      <c r="R29" s="117">
        <v>369.25</v>
      </c>
      <c r="S29" s="118">
        <v>-1.4218009478672985E-2</v>
      </c>
      <c r="T29" s="115" t="b">
        <v>1</v>
      </c>
      <c r="U29" s="115" t="b">
        <v>1</v>
      </c>
      <c r="V29" s="115" t="b">
        <v>1</v>
      </c>
      <c r="W29" s="115" t="b">
        <v>1</v>
      </c>
      <c r="X29" s="115" t="b">
        <v>1</v>
      </c>
      <c r="Y29" s="108"/>
    </row>
    <row r="30" spans="1:54" s="60" customFormat="1" ht="14.25" customHeight="1" x14ac:dyDescent="0.25">
      <c r="A30" s="91" t="s">
        <v>111</v>
      </c>
      <c r="B30" s="90" t="s">
        <v>108</v>
      </c>
      <c r="C30" s="90" t="s">
        <v>223</v>
      </c>
      <c r="D30" s="22">
        <v>411</v>
      </c>
      <c r="E30" s="33">
        <v>84</v>
      </c>
      <c r="F30" s="24" t="s">
        <v>159</v>
      </c>
      <c r="G30" s="72" t="s">
        <v>159</v>
      </c>
      <c r="H30" s="54" t="s">
        <v>159</v>
      </c>
      <c r="I30" s="79" t="s">
        <v>159</v>
      </c>
      <c r="J30" s="33">
        <v>54</v>
      </c>
      <c r="K30" s="2" t="s">
        <v>159</v>
      </c>
      <c r="L30" s="33">
        <v>30</v>
      </c>
      <c r="M30" s="2" t="s">
        <v>159</v>
      </c>
      <c r="N30" s="34">
        <v>263</v>
      </c>
      <c r="O30" s="2" t="s">
        <v>159</v>
      </c>
      <c r="P30" s="23">
        <v>347</v>
      </c>
      <c r="Q30" s="2">
        <v>0.84428223844282235</v>
      </c>
      <c r="R30" s="117">
        <v>409.25</v>
      </c>
      <c r="S30" s="118">
        <v>4.2761148442272447E-3</v>
      </c>
      <c r="T30" s="115" t="b">
        <v>1</v>
      </c>
      <c r="U30" s="115" t="b">
        <v>1</v>
      </c>
      <c r="V30" s="115" t="b">
        <v>0</v>
      </c>
      <c r="W30" s="115" t="b">
        <v>0</v>
      </c>
      <c r="X30" s="115" t="b">
        <v>1</v>
      </c>
      <c r="Y30" s="108"/>
    </row>
    <row r="31" spans="1:54" s="60" customFormat="1" ht="14.25" customHeight="1" x14ac:dyDescent="0.25">
      <c r="A31" s="91" t="s">
        <v>132</v>
      </c>
      <c r="B31" s="90" t="s">
        <v>108</v>
      </c>
      <c r="C31" s="90" t="s">
        <v>224</v>
      </c>
      <c r="D31" s="22">
        <v>265</v>
      </c>
      <c r="E31" s="33">
        <v>38</v>
      </c>
      <c r="F31" s="24" t="s">
        <v>159</v>
      </c>
      <c r="G31" s="72" t="s">
        <v>159</v>
      </c>
      <c r="H31" s="54" t="s">
        <v>159</v>
      </c>
      <c r="I31" s="79" t="s">
        <v>159</v>
      </c>
      <c r="J31" s="33">
        <v>22</v>
      </c>
      <c r="K31" s="2" t="s">
        <v>159</v>
      </c>
      <c r="L31" s="33">
        <v>16</v>
      </c>
      <c r="M31" s="2" t="s">
        <v>159</v>
      </c>
      <c r="N31" s="34">
        <v>166</v>
      </c>
      <c r="O31" s="2" t="s">
        <v>159</v>
      </c>
      <c r="P31" s="23">
        <v>204</v>
      </c>
      <c r="Q31" s="2">
        <v>0.76981132075471703</v>
      </c>
      <c r="R31" s="117">
        <v>574.5</v>
      </c>
      <c r="S31" s="118">
        <v>-0.53872932985204525</v>
      </c>
      <c r="T31" s="115" t="b">
        <v>1</v>
      </c>
      <c r="U31" s="115" t="b">
        <v>0</v>
      </c>
      <c r="V31" s="115" t="b">
        <v>0</v>
      </c>
      <c r="W31" s="115" t="b">
        <v>0</v>
      </c>
      <c r="X31" s="115" t="b">
        <v>1</v>
      </c>
      <c r="Y31" s="108"/>
    </row>
    <row r="32" spans="1:54" s="60" customFormat="1" ht="14.25" customHeight="1" x14ac:dyDescent="0.25">
      <c r="A32" s="91" t="s">
        <v>29</v>
      </c>
      <c r="B32" s="90" t="s">
        <v>108</v>
      </c>
      <c r="C32" s="90" t="s">
        <v>225</v>
      </c>
      <c r="D32" s="22">
        <v>734</v>
      </c>
      <c r="E32" s="33">
        <v>195</v>
      </c>
      <c r="F32" s="24" t="s">
        <v>159</v>
      </c>
      <c r="G32" s="72" t="s">
        <v>159</v>
      </c>
      <c r="H32" s="54" t="s">
        <v>159</v>
      </c>
      <c r="I32" s="79" t="s">
        <v>159</v>
      </c>
      <c r="J32" s="33">
        <v>152</v>
      </c>
      <c r="K32" s="2" t="s">
        <v>159</v>
      </c>
      <c r="L32" s="33">
        <v>43</v>
      </c>
      <c r="M32" s="2" t="s">
        <v>159</v>
      </c>
      <c r="N32" s="34">
        <v>502</v>
      </c>
      <c r="O32" s="2" t="s">
        <v>159</v>
      </c>
      <c r="P32" s="23">
        <v>697</v>
      </c>
      <c r="Q32" s="2">
        <v>0.94959128065395093</v>
      </c>
      <c r="R32" s="117">
        <v>745.75</v>
      </c>
      <c r="S32" s="118">
        <v>-1.5755950385517935E-2</v>
      </c>
      <c r="T32" s="115" t="b">
        <v>1</v>
      </c>
      <c r="U32" s="115" t="b">
        <v>1</v>
      </c>
      <c r="V32" s="115" t="b">
        <v>0</v>
      </c>
      <c r="W32" s="115" t="b">
        <v>0</v>
      </c>
      <c r="X32" s="115" t="b">
        <v>1</v>
      </c>
      <c r="Y32" s="108"/>
    </row>
    <row r="33" spans="1:25" s="60" customFormat="1" ht="14.25" customHeight="1" x14ac:dyDescent="0.25">
      <c r="A33" s="91" t="s">
        <v>156</v>
      </c>
      <c r="B33" s="90" t="s">
        <v>83</v>
      </c>
      <c r="C33" s="90" t="s">
        <v>226</v>
      </c>
      <c r="D33" s="22">
        <v>556</v>
      </c>
      <c r="E33" s="33">
        <v>169</v>
      </c>
      <c r="F33" s="24" t="s">
        <v>159</v>
      </c>
      <c r="G33" s="72" t="s">
        <v>159</v>
      </c>
      <c r="H33" s="54" t="s">
        <v>159</v>
      </c>
      <c r="I33" s="79" t="s">
        <v>159</v>
      </c>
      <c r="J33" s="33">
        <v>110</v>
      </c>
      <c r="K33" s="2" t="s">
        <v>159</v>
      </c>
      <c r="L33" s="33">
        <v>59</v>
      </c>
      <c r="M33" s="2" t="s">
        <v>159</v>
      </c>
      <c r="N33" s="34">
        <v>252</v>
      </c>
      <c r="O33" s="2" t="s">
        <v>159</v>
      </c>
      <c r="P33" s="23">
        <v>421</v>
      </c>
      <c r="Q33" s="2">
        <v>0.7571942446043165</v>
      </c>
      <c r="R33" s="117">
        <v>543.25</v>
      </c>
      <c r="S33" s="118">
        <v>2.3469857340082834E-2</v>
      </c>
      <c r="T33" s="115" t="b">
        <v>1</v>
      </c>
      <c r="U33" s="115" t="b">
        <v>1</v>
      </c>
      <c r="V33" s="115" t="b">
        <v>0</v>
      </c>
      <c r="W33" s="115" t="b">
        <v>0</v>
      </c>
      <c r="X33" s="115" t="b">
        <v>1</v>
      </c>
      <c r="Y33" s="108"/>
    </row>
    <row r="34" spans="1:25" s="60" customFormat="1" ht="14.25" customHeight="1" x14ac:dyDescent="0.25">
      <c r="A34" s="91" t="s">
        <v>157</v>
      </c>
      <c r="B34" s="90" t="s">
        <v>83</v>
      </c>
      <c r="C34" s="90" t="s">
        <v>227</v>
      </c>
      <c r="D34" s="22">
        <v>439</v>
      </c>
      <c r="E34" s="33">
        <v>131</v>
      </c>
      <c r="F34" s="24" t="s">
        <v>159</v>
      </c>
      <c r="G34" s="72" t="s">
        <v>159</v>
      </c>
      <c r="H34" s="54" t="s">
        <v>159</v>
      </c>
      <c r="I34" s="79" t="s">
        <v>159</v>
      </c>
      <c r="J34" s="33">
        <v>87</v>
      </c>
      <c r="K34" s="2" t="s">
        <v>159</v>
      </c>
      <c r="L34" s="33">
        <v>44</v>
      </c>
      <c r="M34" s="2" t="s">
        <v>159</v>
      </c>
      <c r="N34" s="34">
        <v>247</v>
      </c>
      <c r="O34" s="2" t="s">
        <v>159</v>
      </c>
      <c r="P34" s="23">
        <v>378</v>
      </c>
      <c r="Q34" s="2">
        <v>0.86104783599088841</v>
      </c>
      <c r="R34" s="117">
        <v>422.25</v>
      </c>
      <c r="S34" s="118">
        <v>3.966844286560095E-2</v>
      </c>
      <c r="T34" s="115" t="b">
        <v>1</v>
      </c>
      <c r="U34" s="115" t="b">
        <v>1</v>
      </c>
      <c r="V34" s="115" t="b">
        <v>0</v>
      </c>
      <c r="W34" s="115" t="b">
        <v>0</v>
      </c>
      <c r="X34" s="115" t="b">
        <v>1</v>
      </c>
      <c r="Y34" s="108"/>
    </row>
    <row r="35" spans="1:25" s="60" customFormat="1" ht="14.25" customHeight="1" x14ac:dyDescent="0.25">
      <c r="A35" s="91" t="s">
        <v>82</v>
      </c>
      <c r="B35" s="90" t="s">
        <v>83</v>
      </c>
      <c r="C35" s="90" t="s">
        <v>228</v>
      </c>
      <c r="D35" s="22">
        <v>925</v>
      </c>
      <c r="E35" s="33">
        <v>410</v>
      </c>
      <c r="F35" s="24">
        <v>0.44324324324324327</v>
      </c>
      <c r="G35" s="72">
        <v>0.41153003754417206</v>
      </c>
      <c r="H35" s="54" t="s">
        <v>213</v>
      </c>
      <c r="I35" s="79">
        <v>0.47542591279280633</v>
      </c>
      <c r="J35" s="33">
        <v>276</v>
      </c>
      <c r="K35" s="2">
        <v>0.29837837837837838</v>
      </c>
      <c r="L35" s="33">
        <v>134</v>
      </c>
      <c r="M35" s="2">
        <v>0.14486486486486486</v>
      </c>
      <c r="N35" s="34">
        <v>501</v>
      </c>
      <c r="O35" s="2">
        <v>0.54162162162162164</v>
      </c>
      <c r="P35" s="23">
        <v>911</v>
      </c>
      <c r="Q35" s="2">
        <v>0.98486486486486491</v>
      </c>
      <c r="R35" s="117">
        <v>948.25</v>
      </c>
      <c r="S35" s="118">
        <v>-2.4518850514104931E-2</v>
      </c>
      <c r="T35" s="115" t="b">
        <v>1</v>
      </c>
      <c r="U35" s="115" t="b">
        <v>1</v>
      </c>
      <c r="V35" s="115" t="b">
        <v>1</v>
      </c>
      <c r="W35" s="115" t="b">
        <v>1</v>
      </c>
      <c r="X35" s="115" t="b">
        <v>1</v>
      </c>
      <c r="Y35" s="108"/>
    </row>
    <row r="36" spans="1:25" s="60" customFormat="1" ht="14.25" customHeight="1" x14ac:dyDescent="0.25">
      <c r="A36" s="91" t="s">
        <v>84</v>
      </c>
      <c r="B36" s="90" t="s">
        <v>83</v>
      </c>
      <c r="C36" s="90" t="s">
        <v>229</v>
      </c>
      <c r="D36" s="22">
        <v>584</v>
      </c>
      <c r="E36" s="33">
        <v>231</v>
      </c>
      <c r="F36" s="24">
        <v>0.39554794520547948</v>
      </c>
      <c r="G36" s="72">
        <v>0.35669721005272909</v>
      </c>
      <c r="H36" s="54" t="s">
        <v>213</v>
      </c>
      <c r="I36" s="79">
        <v>0.43576383846747585</v>
      </c>
      <c r="J36" s="33">
        <v>176</v>
      </c>
      <c r="K36" s="2">
        <v>0.30136986301369861</v>
      </c>
      <c r="L36" s="33">
        <v>55</v>
      </c>
      <c r="M36" s="2">
        <v>9.4178082191780824E-2</v>
      </c>
      <c r="N36" s="34">
        <v>340</v>
      </c>
      <c r="O36" s="2">
        <v>0.5821917808219178</v>
      </c>
      <c r="P36" s="23">
        <v>571</v>
      </c>
      <c r="Q36" s="2">
        <v>0.97773972602739723</v>
      </c>
      <c r="R36" s="117">
        <v>595</v>
      </c>
      <c r="S36" s="118">
        <v>-1.8487394957983194E-2</v>
      </c>
      <c r="T36" s="115" t="b">
        <v>1</v>
      </c>
      <c r="U36" s="115" t="b">
        <v>1</v>
      </c>
      <c r="V36" s="115" t="b">
        <v>1</v>
      </c>
      <c r="W36" s="115" t="b">
        <v>1</v>
      </c>
      <c r="X36" s="115" t="b">
        <v>1</v>
      </c>
      <c r="Y36" s="108"/>
    </row>
    <row r="37" spans="1:25" s="60" customFormat="1" ht="14.25" customHeight="1" x14ac:dyDescent="0.25">
      <c r="A37" s="91" t="s">
        <v>92</v>
      </c>
      <c r="B37" s="90" t="s">
        <v>83</v>
      </c>
      <c r="C37" s="90" t="s">
        <v>230</v>
      </c>
      <c r="D37" s="22">
        <v>918</v>
      </c>
      <c r="E37" s="33">
        <v>429</v>
      </c>
      <c r="F37" s="24">
        <v>0.4673202614379085</v>
      </c>
      <c r="G37" s="72">
        <v>0.43524840658112213</v>
      </c>
      <c r="H37" s="54" t="s">
        <v>213</v>
      </c>
      <c r="I37" s="79">
        <v>0.49966447954925691</v>
      </c>
      <c r="J37" s="33">
        <v>334</v>
      </c>
      <c r="K37" s="2">
        <v>0.36383442265795207</v>
      </c>
      <c r="L37" s="33">
        <v>95</v>
      </c>
      <c r="M37" s="2">
        <v>0.10348583877995643</v>
      </c>
      <c r="N37" s="34">
        <v>462</v>
      </c>
      <c r="O37" s="2">
        <v>0.50326797385620914</v>
      </c>
      <c r="P37" s="23">
        <v>891</v>
      </c>
      <c r="Q37" s="2">
        <v>0.97058823529411764</v>
      </c>
      <c r="R37" s="117">
        <v>970.5</v>
      </c>
      <c r="S37" s="118">
        <v>-5.4095826893353939E-2</v>
      </c>
      <c r="T37" s="115" t="b">
        <v>1</v>
      </c>
      <c r="U37" s="115" t="b">
        <v>1</v>
      </c>
      <c r="V37" s="115" t="b">
        <v>1</v>
      </c>
      <c r="W37" s="115" t="b">
        <v>1</v>
      </c>
      <c r="X37" s="115" t="b">
        <v>1</v>
      </c>
      <c r="Y37" s="108"/>
    </row>
    <row r="38" spans="1:25" s="60" customFormat="1" ht="14.25" customHeight="1" x14ac:dyDescent="0.25">
      <c r="A38" s="91" t="s">
        <v>93</v>
      </c>
      <c r="B38" s="90" t="s">
        <v>83</v>
      </c>
      <c r="C38" s="90" t="s">
        <v>231</v>
      </c>
      <c r="D38" s="22">
        <v>458</v>
      </c>
      <c r="E38" s="33" t="s">
        <v>159</v>
      </c>
      <c r="F38" s="24" t="s">
        <v>159</v>
      </c>
      <c r="G38" s="72" t="s">
        <v>159</v>
      </c>
      <c r="H38" s="54" t="s">
        <v>159</v>
      </c>
      <c r="I38" s="79" t="s">
        <v>159</v>
      </c>
      <c r="J38" s="33" t="s">
        <v>371</v>
      </c>
      <c r="K38" s="2" t="s">
        <v>159</v>
      </c>
      <c r="L38" s="33" t="s">
        <v>371</v>
      </c>
      <c r="M38" s="2" t="s">
        <v>159</v>
      </c>
      <c r="N38" s="34" t="s">
        <v>371</v>
      </c>
      <c r="O38" s="2" t="s">
        <v>159</v>
      </c>
      <c r="P38" s="23" t="s">
        <v>159</v>
      </c>
      <c r="Q38" s="2" t="s">
        <v>159</v>
      </c>
      <c r="R38" s="117">
        <v>898.75</v>
      </c>
      <c r="S38" s="118">
        <v>-0.49040333796940194</v>
      </c>
      <c r="T38" s="115" t="b">
        <v>0</v>
      </c>
      <c r="U38" s="115" t="b">
        <v>0</v>
      </c>
      <c r="V38" s="115" t="b">
        <v>0</v>
      </c>
      <c r="W38" s="115" t="b">
        <v>0</v>
      </c>
      <c r="X38" s="115" t="b">
        <v>1</v>
      </c>
      <c r="Y38" s="108"/>
    </row>
    <row r="39" spans="1:25" s="60" customFormat="1" ht="14.25" customHeight="1" x14ac:dyDescent="0.25">
      <c r="A39" s="91" t="s">
        <v>57</v>
      </c>
      <c r="B39" s="90" t="s">
        <v>83</v>
      </c>
      <c r="C39" s="90" t="s">
        <v>232</v>
      </c>
      <c r="D39" s="22">
        <v>1219</v>
      </c>
      <c r="E39" s="33" t="s">
        <v>159</v>
      </c>
      <c r="F39" s="24" t="s">
        <v>159</v>
      </c>
      <c r="G39" s="72" t="s">
        <v>159</v>
      </c>
      <c r="H39" s="54" t="s">
        <v>159</v>
      </c>
      <c r="I39" s="79" t="s">
        <v>159</v>
      </c>
      <c r="J39" s="33" t="s">
        <v>371</v>
      </c>
      <c r="K39" s="2" t="s">
        <v>159</v>
      </c>
      <c r="L39" s="33" t="s">
        <v>371</v>
      </c>
      <c r="M39" s="2" t="s">
        <v>159</v>
      </c>
      <c r="N39" s="34" t="s">
        <v>371</v>
      </c>
      <c r="O39" s="2" t="s">
        <v>159</v>
      </c>
      <c r="P39" s="23" t="s">
        <v>159</v>
      </c>
      <c r="Q39" s="2" t="s">
        <v>159</v>
      </c>
      <c r="R39" s="117">
        <v>1206.25</v>
      </c>
      <c r="S39" s="118">
        <v>1.0569948186528497E-2</v>
      </c>
      <c r="T39" s="115" t="b">
        <v>0</v>
      </c>
      <c r="U39" s="115" t="b">
        <v>1</v>
      </c>
      <c r="V39" s="115" t="b">
        <v>0</v>
      </c>
      <c r="W39" s="115" t="b">
        <v>0</v>
      </c>
      <c r="X39" s="115" t="b">
        <v>1</v>
      </c>
      <c r="Y39" s="108"/>
    </row>
    <row r="40" spans="1:25" s="60" customFormat="1" ht="14.25" customHeight="1" x14ac:dyDescent="0.25">
      <c r="A40" s="91" t="s">
        <v>33</v>
      </c>
      <c r="B40" s="90" t="s">
        <v>83</v>
      </c>
      <c r="C40" s="90" t="s">
        <v>233</v>
      </c>
      <c r="D40" s="22">
        <v>388</v>
      </c>
      <c r="E40" s="33">
        <v>76</v>
      </c>
      <c r="F40" s="24" t="s">
        <v>159</v>
      </c>
      <c r="G40" s="72" t="s">
        <v>159</v>
      </c>
      <c r="H40" s="54" t="s">
        <v>159</v>
      </c>
      <c r="I40" s="79" t="s">
        <v>159</v>
      </c>
      <c r="J40" s="33">
        <v>51</v>
      </c>
      <c r="K40" s="2" t="s">
        <v>159</v>
      </c>
      <c r="L40" s="33">
        <v>25</v>
      </c>
      <c r="M40" s="2" t="s">
        <v>159</v>
      </c>
      <c r="N40" s="34">
        <v>283</v>
      </c>
      <c r="O40" s="2" t="s">
        <v>159</v>
      </c>
      <c r="P40" s="23">
        <v>359</v>
      </c>
      <c r="Q40" s="2">
        <v>0.92525773195876293</v>
      </c>
      <c r="R40" s="117">
        <v>388.5</v>
      </c>
      <c r="S40" s="118">
        <v>-1.287001287001287E-3</v>
      </c>
      <c r="T40" s="115" t="b">
        <v>1</v>
      </c>
      <c r="U40" s="115" t="b">
        <v>1</v>
      </c>
      <c r="V40" s="115" t="b">
        <v>0</v>
      </c>
      <c r="W40" s="115" t="b">
        <v>0</v>
      </c>
      <c r="X40" s="115" t="b">
        <v>1</v>
      </c>
      <c r="Y40" s="108"/>
    </row>
    <row r="41" spans="1:25" s="60" customFormat="1" ht="14.25" customHeight="1" x14ac:dyDescent="0.25">
      <c r="A41" s="91" t="s">
        <v>89</v>
      </c>
      <c r="B41" s="90" t="s">
        <v>83</v>
      </c>
      <c r="C41" s="90" t="s">
        <v>234</v>
      </c>
      <c r="D41" s="22">
        <v>436</v>
      </c>
      <c r="E41" s="33">
        <v>78</v>
      </c>
      <c r="F41" s="24" t="s">
        <v>159</v>
      </c>
      <c r="G41" s="72" t="s">
        <v>159</v>
      </c>
      <c r="H41" s="54" t="s">
        <v>159</v>
      </c>
      <c r="I41" s="79" t="s">
        <v>159</v>
      </c>
      <c r="J41" s="33">
        <v>53</v>
      </c>
      <c r="K41" s="2" t="s">
        <v>159</v>
      </c>
      <c r="L41" s="33">
        <v>25</v>
      </c>
      <c r="M41" s="2" t="s">
        <v>159</v>
      </c>
      <c r="N41" s="34">
        <v>312</v>
      </c>
      <c r="O41" s="2" t="s">
        <v>159</v>
      </c>
      <c r="P41" s="23">
        <v>390</v>
      </c>
      <c r="Q41" s="2">
        <v>0.89449541284403666</v>
      </c>
      <c r="R41" s="117">
        <v>449</v>
      </c>
      <c r="S41" s="118">
        <v>-2.8953229398663696E-2</v>
      </c>
      <c r="T41" s="115" t="b">
        <v>1</v>
      </c>
      <c r="U41" s="115" t="b">
        <v>1</v>
      </c>
      <c r="V41" s="115" t="b">
        <v>0</v>
      </c>
      <c r="W41" s="115" t="b">
        <v>0</v>
      </c>
      <c r="X41" s="115" t="b">
        <v>1</v>
      </c>
      <c r="Y41" s="108"/>
    </row>
    <row r="42" spans="1:25" s="60" customFormat="1" ht="14.25" customHeight="1" x14ac:dyDescent="0.25">
      <c r="A42" s="91" t="s">
        <v>43</v>
      </c>
      <c r="B42" s="90" t="s">
        <v>83</v>
      </c>
      <c r="C42" s="90" t="s">
        <v>235</v>
      </c>
      <c r="D42" s="22">
        <v>3211</v>
      </c>
      <c r="E42" s="33">
        <v>927</v>
      </c>
      <c r="F42" s="24" t="s">
        <v>159</v>
      </c>
      <c r="G42" s="72" t="s">
        <v>159</v>
      </c>
      <c r="H42" s="54" t="s">
        <v>159</v>
      </c>
      <c r="I42" s="79" t="s">
        <v>159</v>
      </c>
      <c r="J42" s="33">
        <v>663</v>
      </c>
      <c r="K42" s="2" t="s">
        <v>159</v>
      </c>
      <c r="L42" s="33">
        <v>264</v>
      </c>
      <c r="M42" s="2" t="s">
        <v>159</v>
      </c>
      <c r="N42" s="34">
        <v>1682</v>
      </c>
      <c r="O42" s="2" t="s">
        <v>159</v>
      </c>
      <c r="P42" s="23">
        <v>2609</v>
      </c>
      <c r="Q42" s="2">
        <v>0.81251946434132671</v>
      </c>
      <c r="R42" s="117">
        <v>3293.25</v>
      </c>
      <c r="S42" s="118">
        <v>-2.4975328323085098E-2</v>
      </c>
      <c r="T42" s="115" t="b">
        <v>1</v>
      </c>
      <c r="U42" s="115" t="b">
        <v>1</v>
      </c>
      <c r="V42" s="115" t="b">
        <v>0</v>
      </c>
      <c r="W42" s="115" t="b">
        <v>0</v>
      </c>
      <c r="X42" s="115" t="b">
        <v>1</v>
      </c>
      <c r="Y42" s="108"/>
    </row>
    <row r="43" spans="1:25" s="60" customFormat="1" ht="14.25" customHeight="1" x14ac:dyDescent="0.25">
      <c r="A43" s="91" t="s">
        <v>90</v>
      </c>
      <c r="B43" s="90" t="s">
        <v>83</v>
      </c>
      <c r="C43" s="90" t="s">
        <v>236</v>
      </c>
      <c r="D43" s="22">
        <v>1428</v>
      </c>
      <c r="E43" s="33">
        <v>513</v>
      </c>
      <c r="F43" s="24">
        <v>0.3592436974789916</v>
      </c>
      <c r="G43" s="72">
        <v>0.33476758786785205</v>
      </c>
      <c r="H43" s="54" t="s">
        <v>213</v>
      </c>
      <c r="I43" s="79">
        <v>0.38447507162945094</v>
      </c>
      <c r="J43" s="33">
        <v>354</v>
      </c>
      <c r="K43" s="2">
        <v>0.24789915966386555</v>
      </c>
      <c r="L43" s="33">
        <v>159</v>
      </c>
      <c r="M43" s="2">
        <v>0.11134453781512606</v>
      </c>
      <c r="N43" s="34">
        <v>905</v>
      </c>
      <c r="O43" s="2">
        <v>0.63375350140056019</v>
      </c>
      <c r="P43" s="23">
        <v>1418</v>
      </c>
      <c r="Q43" s="2">
        <v>0.99299719887955185</v>
      </c>
      <c r="R43" s="117">
        <v>1449.5</v>
      </c>
      <c r="S43" s="118">
        <v>-1.4832700931355639E-2</v>
      </c>
      <c r="T43" s="115" t="b">
        <v>1</v>
      </c>
      <c r="U43" s="115" t="b">
        <v>1</v>
      </c>
      <c r="V43" s="115" t="b">
        <v>1</v>
      </c>
      <c r="W43" s="115" t="b">
        <v>1</v>
      </c>
      <c r="X43" s="115" t="b">
        <v>1</v>
      </c>
      <c r="Y43" s="108"/>
    </row>
    <row r="44" spans="1:25" s="60" customFormat="1" ht="14.25" customHeight="1" x14ac:dyDescent="0.25">
      <c r="A44" s="91" t="s">
        <v>85</v>
      </c>
      <c r="B44" s="90" t="s">
        <v>83</v>
      </c>
      <c r="C44" s="90" t="s">
        <v>237</v>
      </c>
      <c r="D44" s="22">
        <v>2181</v>
      </c>
      <c r="E44" s="33">
        <v>820</v>
      </c>
      <c r="F44" s="24" t="s">
        <v>159</v>
      </c>
      <c r="G44" s="72" t="s">
        <v>159</v>
      </c>
      <c r="H44" s="54" t="s">
        <v>159</v>
      </c>
      <c r="I44" s="79" t="s">
        <v>159</v>
      </c>
      <c r="J44" s="33">
        <v>511</v>
      </c>
      <c r="K44" s="2" t="s">
        <v>159</v>
      </c>
      <c r="L44" s="33">
        <v>309</v>
      </c>
      <c r="M44" s="2" t="s">
        <v>159</v>
      </c>
      <c r="N44" s="34">
        <v>641</v>
      </c>
      <c r="O44" s="2" t="s">
        <v>159</v>
      </c>
      <c r="P44" s="23">
        <v>1461</v>
      </c>
      <c r="Q44" s="2">
        <v>0.66987620357634114</v>
      </c>
      <c r="R44" s="117">
        <v>1972.75</v>
      </c>
      <c r="S44" s="118">
        <v>0.10556329996198201</v>
      </c>
      <c r="T44" s="115" t="b">
        <v>1</v>
      </c>
      <c r="U44" s="115" t="b">
        <v>1</v>
      </c>
      <c r="V44" s="115" t="b">
        <v>0</v>
      </c>
      <c r="W44" s="115" t="b">
        <v>0</v>
      </c>
      <c r="X44" s="115" t="b">
        <v>1</v>
      </c>
      <c r="Y44" s="108"/>
    </row>
    <row r="45" spans="1:25" s="60" customFormat="1" ht="14.25" customHeight="1" x14ac:dyDescent="0.25">
      <c r="A45" s="91" t="s">
        <v>36</v>
      </c>
      <c r="B45" s="90" t="s">
        <v>83</v>
      </c>
      <c r="C45" s="90" t="s">
        <v>238</v>
      </c>
      <c r="D45" s="22">
        <v>845</v>
      </c>
      <c r="E45" s="33">
        <v>328</v>
      </c>
      <c r="F45" s="24">
        <v>0.3881656804733728</v>
      </c>
      <c r="G45" s="72">
        <v>0.35588400894064726</v>
      </c>
      <c r="H45" s="54" t="s">
        <v>213</v>
      </c>
      <c r="I45" s="79">
        <v>0.42145957149358365</v>
      </c>
      <c r="J45" s="33">
        <v>198</v>
      </c>
      <c r="K45" s="2">
        <v>0.23431952662721894</v>
      </c>
      <c r="L45" s="33">
        <v>130</v>
      </c>
      <c r="M45" s="2">
        <v>0.15384615384615385</v>
      </c>
      <c r="N45" s="34">
        <v>485</v>
      </c>
      <c r="O45" s="2">
        <v>0.57396449704142016</v>
      </c>
      <c r="P45" s="23">
        <v>813</v>
      </c>
      <c r="Q45" s="2">
        <v>0.96213017751479291</v>
      </c>
      <c r="R45" s="117">
        <v>830.25</v>
      </c>
      <c r="S45" s="118">
        <v>1.7765733212887685E-2</v>
      </c>
      <c r="T45" s="115" t="b">
        <v>1</v>
      </c>
      <c r="U45" s="115" t="b">
        <v>1</v>
      </c>
      <c r="V45" s="115" t="b">
        <v>1</v>
      </c>
      <c r="W45" s="115" t="b">
        <v>1</v>
      </c>
      <c r="X45" s="115" t="b">
        <v>1</v>
      </c>
      <c r="Y45" s="108"/>
    </row>
    <row r="46" spans="1:25" s="60" customFormat="1" ht="14.25" customHeight="1" x14ac:dyDescent="0.25">
      <c r="A46" s="91" t="s">
        <v>40</v>
      </c>
      <c r="B46" s="90" t="s">
        <v>83</v>
      </c>
      <c r="C46" s="90" t="s">
        <v>239</v>
      </c>
      <c r="D46" s="22">
        <v>725</v>
      </c>
      <c r="E46" s="33">
        <v>278</v>
      </c>
      <c r="F46" s="24">
        <v>0.38344827586206898</v>
      </c>
      <c r="G46" s="72">
        <v>0.34875763896686063</v>
      </c>
      <c r="H46" s="54" t="s">
        <v>213</v>
      </c>
      <c r="I46" s="79">
        <v>0.41936751643600106</v>
      </c>
      <c r="J46" s="33">
        <v>188</v>
      </c>
      <c r="K46" s="2">
        <v>0.25931034482758619</v>
      </c>
      <c r="L46" s="33">
        <v>90</v>
      </c>
      <c r="M46" s="2">
        <v>0.12413793103448276</v>
      </c>
      <c r="N46" s="34">
        <v>443</v>
      </c>
      <c r="O46" s="2">
        <v>0.61103448275862071</v>
      </c>
      <c r="P46" s="23">
        <v>721</v>
      </c>
      <c r="Q46" s="2">
        <v>0.99448275862068969</v>
      </c>
      <c r="R46" s="117">
        <v>718.5</v>
      </c>
      <c r="S46" s="118">
        <v>9.046624913013222E-3</v>
      </c>
      <c r="T46" s="115" t="b">
        <v>1</v>
      </c>
      <c r="U46" s="115" t="b">
        <v>1</v>
      </c>
      <c r="V46" s="115" t="b">
        <v>1</v>
      </c>
      <c r="W46" s="115" t="b">
        <v>1</v>
      </c>
      <c r="X46" s="115" t="b">
        <v>1</v>
      </c>
      <c r="Y46" s="108"/>
    </row>
    <row r="47" spans="1:25" s="60" customFormat="1" ht="14.25" customHeight="1" x14ac:dyDescent="0.25">
      <c r="A47" s="91" t="s">
        <v>10</v>
      </c>
      <c r="B47" s="90" t="s">
        <v>83</v>
      </c>
      <c r="C47" s="90" t="s">
        <v>240</v>
      </c>
      <c r="D47" s="22">
        <v>917</v>
      </c>
      <c r="E47" s="33">
        <v>398</v>
      </c>
      <c r="F47" s="24">
        <v>0.43402399127589969</v>
      </c>
      <c r="G47" s="72">
        <v>0.40228613272956787</v>
      </c>
      <c r="H47" s="54" t="s">
        <v>213</v>
      </c>
      <c r="I47" s="79">
        <v>0.46631231183334027</v>
      </c>
      <c r="J47" s="33">
        <v>318</v>
      </c>
      <c r="K47" s="2">
        <v>0.34678298800436202</v>
      </c>
      <c r="L47" s="33">
        <v>80</v>
      </c>
      <c r="M47" s="2">
        <v>8.7241003271537623E-2</v>
      </c>
      <c r="N47" s="34">
        <v>489</v>
      </c>
      <c r="O47" s="2">
        <v>0.53326063249727373</v>
      </c>
      <c r="P47" s="23">
        <v>887</v>
      </c>
      <c r="Q47" s="2">
        <v>0.96728462377317337</v>
      </c>
      <c r="R47" s="117">
        <v>874.5</v>
      </c>
      <c r="S47" s="118">
        <v>4.859919954259577E-2</v>
      </c>
      <c r="T47" s="115" t="b">
        <v>1</v>
      </c>
      <c r="U47" s="115" t="b">
        <v>1</v>
      </c>
      <c r="V47" s="115" t="b">
        <v>1</v>
      </c>
      <c r="W47" s="115" t="b">
        <v>1</v>
      </c>
      <c r="X47" s="115" t="b">
        <v>1</v>
      </c>
      <c r="Y47" s="108"/>
    </row>
    <row r="48" spans="1:25" s="60" customFormat="1" ht="14.25" customHeight="1" x14ac:dyDescent="0.25">
      <c r="A48" s="91" t="s">
        <v>91</v>
      </c>
      <c r="B48" s="90" t="s">
        <v>83</v>
      </c>
      <c r="C48" s="90" t="s">
        <v>241</v>
      </c>
      <c r="D48" s="22">
        <v>629</v>
      </c>
      <c r="E48" s="33">
        <v>209</v>
      </c>
      <c r="F48" s="24">
        <v>0.33227344992050872</v>
      </c>
      <c r="G48" s="72">
        <v>0.29657900493685257</v>
      </c>
      <c r="H48" s="54" t="s">
        <v>213</v>
      </c>
      <c r="I48" s="79">
        <v>0.37000415414820415</v>
      </c>
      <c r="J48" s="33">
        <v>164</v>
      </c>
      <c r="K48" s="2">
        <v>0.26073131955484896</v>
      </c>
      <c r="L48" s="33">
        <v>45</v>
      </c>
      <c r="M48" s="2">
        <v>7.1542130365659776E-2</v>
      </c>
      <c r="N48" s="34">
        <v>404</v>
      </c>
      <c r="O48" s="2">
        <v>0.64228934817170114</v>
      </c>
      <c r="P48" s="23">
        <v>613</v>
      </c>
      <c r="Q48" s="2">
        <v>0.9745627980922098</v>
      </c>
      <c r="R48" s="117">
        <v>728.75</v>
      </c>
      <c r="S48" s="118">
        <v>-0.13687821612349915</v>
      </c>
      <c r="T48" s="115" t="b">
        <v>1</v>
      </c>
      <c r="U48" s="115" t="b">
        <v>1</v>
      </c>
      <c r="V48" s="115" t="b">
        <v>1</v>
      </c>
      <c r="W48" s="115" t="b">
        <v>1</v>
      </c>
      <c r="X48" s="115" t="b">
        <v>1</v>
      </c>
      <c r="Y48" s="108"/>
    </row>
    <row r="49" spans="1:25" s="60" customFormat="1" ht="14.25" customHeight="1" x14ac:dyDescent="0.25">
      <c r="A49" s="91" t="s">
        <v>21</v>
      </c>
      <c r="B49" s="90" t="s">
        <v>83</v>
      </c>
      <c r="C49" s="90" t="s">
        <v>242</v>
      </c>
      <c r="D49" s="22">
        <v>477</v>
      </c>
      <c r="E49" s="33">
        <v>103</v>
      </c>
      <c r="F49" s="24" t="s">
        <v>159</v>
      </c>
      <c r="G49" s="72" t="s">
        <v>159</v>
      </c>
      <c r="H49" s="54" t="s">
        <v>159</v>
      </c>
      <c r="I49" s="79" t="s">
        <v>159</v>
      </c>
      <c r="J49" s="33">
        <v>79</v>
      </c>
      <c r="K49" s="2" t="s">
        <v>159</v>
      </c>
      <c r="L49" s="33">
        <v>24</v>
      </c>
      <c r="M49" s="2" t="s">
        <v>159</v>
      </c>
      <c r="N49" s="34">
        <v>346</v>
      </c>
      <c r="O49" s="2" t="s">
        <v>159</v>
      </c>
      <c r="P49" s="23">
        <v>449</v>
      </c>
      <c r="Q49" s="2">
        <v>0.94129979035639411</v>
      </c>
      <c r="R49" s="117">
        <v>511.5</v>
      </c>
      <c r="S49" s="118">
        <v>-6.7448680351906154E-2</v>
      </c>
      <c r="T49" s="115" t="b">
        <v>1</v>
      </c>
      <c r="U49" s="115" t="b">
        <v>1</v>
      </c>
      <c r="V49" s="115" t="b">
        <v>0</v>
      </c>
      <c r="W49" s="115" t="b">
        <v>0</v>
      </c>
      <c r="X49" s="115" t="b">
        <v>1</v>
      </c>
      <c r="Y49" s="108"/>
    </row>
    <row r="50" spans="1:25" s="60" customFormat="1" ht="14.25" customHeight="1" x14ac:dyDescent="0.25">
      <c r="A50" s="91" t="s">
        <v>86</v>
      </c>
      <c r="B50" s="90" t="s">
        <v>83</v>
      </c>
      <c r="C50" s="90" t="s">
        <v>243</v>
      </c>
      <c r="D50" s="22">
        <v>881</v>
      </c>
      <c r="E50" s="33">
        <v>468</v>
      </c>
      <c r="F50" s="24">
        <v>0.53121452894438137</v>
      </c>
      <c r="G50" s="72">
        <v>0.49819831108313933</v>
      </c>
      <c r="H50" s="54" t="s">
        <v>213</v>
      </c>
      <c r="I50" s="79">
        <v>0.56395971672141598</v>
      </c>
      <c r="J50" s="33">
        <v>404</v>
      </c>
      <c r="K50" s="2">
        <v>0.45856980703745742</v>
      </c>
      <c r="L50" s="33">
        <v>64</v>
      </c>
      <c r="M50" s="2">
        <v>7.2644721906923948E-2</v>
      </c>
      <c r="N50" s="34">
        <v>413</v>
      </c>
      <c r="O50" s="2">
        <v>0.46878547105561863</v>
      </c>
      <c r="P50" s="23">
        <v>881</v>
      </c>
      <c r="Q50" s="2">
        <v>1</v>
      </c>
      <c r="R50" s="117">
        <v>871.75</v>
      </c>
      <c r="S50" s="118">
        <v>1.061084026383711E-2</v>
      </c>
      <c r="T50" s="115" t="b">
        <v>1</v>
      </c>
      <c r="U50" s="115" t="b">
        <v>1</v>
      </c>
      <c r="V50" s="115" t="b">
        <v>1</v>
      </c>
      <c r="W50" s="115" t="b">
        <v>1</v>
      </c>
      <c r="X50" s="115" t="b">
        <v>1</v>
      </c>
      <c r="Y50" s="108"/>
    </row>
    <row r="51" spans="1:25" s="60" customFormat="1" ht="14.25" customHeight="1" x14ac:dyDescent="0.25">
      <c r="A51" s="91" t="s">
        <v>34</v>
      </c>
      <c r="B51" s="90" t="s">
        <v>83</v>
      </c>
      <c r="C51" s="90" t="s">
        <v>244</v>
      </c>
      <c r="D51" s="22">
        <v>710</v>
      </c>
      <c r="E51" s="33">
        <v>229</v>
      </c>
      <c r="F51" s="24">
        <v>0.32253521126760565</v>
      </c>
      <c r="G51" s="72">
        <v>0.28918600235908837</v>
      </c>
      <c r="H51" s="54" t="s">
        <v>213</v>
      </c>
      <c r="I51" s="79">
        <v>0.35779443442260539</v>
      </c>
      <c r="J51" s="33">
        <v>164</v>
      </c>
      <c r="K51" s="2">
        <v>0.23098591549295774</v>
      </c>
      <c r="L51" s="33">
        <v>65</v>
      </c>
      <c r="M51" s="2">
        <v>9.154929577464789E-2</v>
      </c>
      <c r="N51" s="34">
        <v>473</v>
      </c>
      <c r="O51" s="2">
        <v>0.66619718309859155</v>
      </c>
      <c r="P51" s="23">
        <v>702</v>
      </c>
      <c r="Q51" s="2">
        <v>0.9887323943661972</v>
      </c>
      <c r="R51" s="117">
        <v>726.25</v>
      </c>
      <c r="S51" s="118">
        <v>-2.2375215146299483E-2</v>
      </c>
      <c r="T51" s="115" t="b">
        <v>1</v>
      </c>
      <c r="U51" s="115" t="b">
        <v>1</v>
      </c>
      <c r="V51" s="115" t="b">
        <v>1</v>
      </c>
      <c r="W51" s="115" t="b">
        <v>1</v>
      </c>
      <c r="X51" s="115" t="b">
        <v>1</v>
      </c>
      <c r="Y51" s="108"/>
    </row>
    <row r="52" spans="1:25" s="60" customFormat="1" ht="14.25" customHeight="1" x14ac:dyDescent="0.25">
      <c r="A52" s="91" t="s">
        <v>87</v>
      </c>
      <c r="B52" s="90" t="s">
        <v>83</v>
      </c>
      <c r="C52" s="90" t="s">
        <v>245</v>
      </c>
      <c r="D52" s="22">
        <v>715</v>
      </c>
      <c r="E52" s="33">
        <v>369</v>
      </c>
      <c r="F52" s="24" t="s">
        <v>159</v>
      </c>
      <c r="G52" s="72" t="s">
        <v>159</v>
      </c>
      <c r="H52" s="54" t="s">
        <v>159</v>
      </c>
      <c r="I52" s="79" t="s">
        <v>159</v>
      </c>
      <c r="J52" s="33">
        <v>274</v>
      </c>
      <c r="K52" s="2" t="s">
        <v>159</v>
      </c>
      <c r="L52" s="33">
        <v>95</v>
      </c>
      <c r="M52" s="2" t="s">
        <v>159</v>
      </c>
      <c r="N52" s="34">
        <v>304</v>
      </c>
      <c r="O52" s="2" t="s">
        <v>159</v>
      </c>
      <c r="P52" s="23">
        <v>673</v>
      </c>
      <c r="Q52" s="2">
        <v>0.94125874125874121</v>
      </c>
      <c r="R52" s="117">
        <v>720.25</v>
      </c>
      <c r="S52" s="118">
        <v>-7.2891357167650123E-3</v>
      </c>
      <c r="T52" s="115" t="b">
        <v>1</v>
      </c>
      <c r="U52" s="115" t="b">
        <v>1</v>
      </c>
      <c r="V52" s="115" t="b">
        <v>0</v>
      </c>
      <c r="W52" s="115" t="b">
        <v>0</v>
      </c>
      <c r="X52" s="115" t="b">
        <v>1</v>
      </c>
      <c r="Y52" s="108"/>
    </row>
    <row r="53" spans="1:25" s="60" customFormat="1" ht="14.25" customHeight="1" x14ac:dyDescent="0.25">
      <c r="A53" s="91" t="s">
        <v>158</v>
      </c>
      <c r="B53" s="90" t="s">
        <v>83</v>
      </c>
      <c r="C53" s="90" t="s">
        <v>246</v>
      </c>
      <c r="D53" s="22">
        <v>603</v>
      </c>
      <c r="E53" s="33">
        <v>238</v>
      </c>
      <c r="F53" s="24">
        <v>0.3946932006633499</v>
      </c>
      <c r="G53" s="72">
        <v>0.35646499044483054</v>
      </c>
      <c r="H53" s="54" t="s">
        <v>213</v>
      </c>
      <c r="I53" s="79">
        <v>0.43425464784948514</v>
      </c>
      <c r="J53" s="33">
        <v>182</v>
      </c>
      <c r="K53" s="2">
        <v>0.30182421227197348</v>
      </c>
      <c r="L53" s="33">
        <v>56</v>
      </c>
      <c r="M53" s="2">
        <v>9.2868988391376445E-2</v>
      </c>
      <c r="N53" s="34">
        <v>361</v>
      </c>
      <c r="O53" s="2">
        <v>0.59867330016583753</v>
      </c>
      <c r="P53" s="23">
        <v>599</v>
      </c>
      <c r="Q53" s="2">
        <v>0.99336650082918743</v>
      </c>
      <c r="R53" s="117">
        <v>601.25</v>
      </c>
      <c r="S53" s="118">
        <v>2.9106029106029108E-3</v>
      </c>
      <c r="T53" s="115" t="b">
        <v>1</v>
      </c>
      <c r="U53" s="115" t="b">
        <v>1</v>
      </c>
      <c r="V53" s="115" t="b">
        <v>1</v>
      </c>
      <c r="W53" s="115" t="b">
        <v>1</v>
      </c>
      <c r="X53" s="115" t="b">
        <v>1</v>
      </c>
      <c r="Y53" s="108"/>
    </row>
    <row r="54" spans="1:25" s="60" customFormat="1" ht="14.25" customHeight="1" x14ac:dyDescent="0.25">
      <c r="A54" s="91" t="s">
        <v>88</v>
      </c>
      <c r="B54" s="90" t="s">
        <v>83</v>
      </c>
      <c r="C54" s="90" t="s">
        <v>247</v>
      </c>
      <c r="D54" s="22">
        <v>956</v>
      </c>
      <c r="E54" s="33">
        <v>295</v>
      </c>
      <c r="F54" s="24">
        <v>0.30857740585774057</v>
      </c>
      <c r="G54" s="72">
        <v>0.28011199434987949</v>
      </c>
      <c r="H54" s="54" t="s">
        <v>213</v>
      </c>
      <c r="I54" s="79">
        <v>0.33857503293305891</v>
      </c>
      <c r="J54" s="33">
        <v>200</v>
      </c>
      <c r="K54" s="2">
        <v>0.20920502092050208</v>
      </c>
      <c r="L54" s="33">
        <v>95</v>
      </c>
      <c r="M54" s="2">
        <v>9.9372384937238489E-2</v>
      </c>
      <c r="N54" s="34">
        <v>661</v>
      </c>
      <c r="O54" s="2">
        <v>0.69142259414225937</v>
      </c>
      <c r="P54" s="23">
        <v>956</v>
      </c>
      <c r="Q54" s="2">
        <v>1</v>
      </c>
      <c r="R54" s="117">
        <v>929</v>
      </c>
      <c r="S54" s="118">
        <v>2.9063509149623249E-2</v>
      </c>
      <c r="T54" s="115" t="b">
        <v>1</v>
      </c>
      <c r="U54" s="115" t="b">
        <v>1</v>
      </c>
      <c r="V54" s="115" t="b">
        <v>1</v>
      </c>
      <c r="W54" s="115" t="b">
        <v>1</v>
      </c>
      <c r="X54" s="115" t="b">
        <v>1</v>
      </c>
      <c r="Y54" s="108"/>
    </row>
    <row r="55" spans="1:25" s="60" customFormat="1" ht="14.25" customHeight="1" x14ac:dyDescent="0.25">
      <c r="A55" s="91" t="s">
        <v>42</v>
      </c>
      <c r="B55" s="90" t="s">
        <v>83</v>
      </c>
      <c r="C55" s="90" t="s">
        <v>248</v>
      </c>
      <c r="D55" s="22">
        <v>901</v>
      </c>
      <c r="E55" s="33">
        <v>268</v>
      </c>
      <c r="F55" s="24">
        <v>0.29744728079911209</v>
      </c>
      <c r="G55" s="72">
        <v>0.26850920063754619</v>
      </c>
      <c r="H55" s="54" t="s">
        <v>213</v>
      </c>
      <c r="I55" s="79">
        <v>0.32810521568714895</v>
      </c>
      <c r="J55" s="33">
        <v>199</v>
      </c>
      <c r="K55" s="2">
        <v>0.22086570477247502</v>
      </c>
      <c r="L55" s="33">
        <v>69</v>
      </c>
      <c r="M55" s="2">
        <v>7.6581576026637066E-2</v>
      </c>
      <c r="N55" s="34">
        <v>633</v>
      </c>
      <c r="O55" s="2">
        <v>0.70255271920088791</v>
      </c>
      <c r="P55" s="23">
        <v>901</v>
      </c>
      <c r="Q55" s="2">
        <v>1</v>
      </c>
      <c r="R55" s="117">
        <v>911.25</v>
      </c>
      <c r="S55" s="118">
        <v>-1.1248285322359396E-2</v>
      </c>
      <c r="T55" s="115" t="b">
        <v>1</v>
      </c>
      <c r="U55" s="115" t="b">
        <v>1</v>
      </c>
      <c r="V55" s="115" t="b">
        <v>1</v>
      </c>
      <c r="W55" s="115" t="b">
        <v>1</v>
      </c>
      <c r="X55" s="115" t="b">
        <v>1</v>
      </c>
      <c r="Y55" s="108"/>
    </row>
    <row r="56" spans="1:25" s="60" customFormat="1" ht="14.25" customHeight="1" x14ac:dyDescent="0.25">
      <c r="A56" s="91" t="s">
        <v>121</v>
      </c>
      <c r="B56" s="90" t="s">
        <v>122</v>
      </c>
      <c r="C56" s="90" t="s">
        <v>249</v>
      </c>
      <c r="D56" s="22">
        <v>773</v>
      </c>
      <c r="E56" s="33">
        <v>228</v>
      </c>
      <c r="F56" s="24">
        <v>0.29495472186287192</v>
      </c>
      <c r="G56" s="72">
        <v>0.26388491971882644</v>
      </c>
      <c r="H56" s="54" t="s">
        <v>213</v>
      </c>
      <c r="I56" s="79">
        <v>0.32805241009203268</v>
      </c>
      <c r="J56" s="33">
        <v>170</v>
      </c>
      <c r="K56" s="2">
        <v>0.21992238033635186</v>
      </c>
      <c r="L56" s="33">
        <v>58</v>
      </c>
      <c r="M56" s="2">
        <v>7.5032341526520052E-2</v>
      </c>
      <c r="N56" s="34">
        <v>545</v>
      </c>
      <c r="O56" s="2">
        <v>0.70504527813712803</v>
      </c>
      <c r="P56" s="23">
        <v>773</v>
      </c>
      <c r="Q56" s="2">
        <v>1</v>
      </c>
      <c r="R56" s="117">
        <v>689.5</v>
      </c>
      <c r="S56" s="118">
        <v>0.1211022480058013</v>
      </c>
      <c r="T56" s="115" t="b">
        <v>1</v>
      </c>
      <c r="U56" s="115" t="b">
        <v>1</v>
      </c>
      <c r="V56" s="115" t="b">
        <v>1</v>
      </c>
      <c r="W56" s="115" t="b">
        <v>1</v>
      </c>
      <c r="X56" s="115" t="b">
        <v>1</v>
      </c>
      <c r="Y56" s="108"/>
    </row>
    <row r="57" spans="1:25" s="60" customFormat="1" ht="14.25" customHeight="1" x14ac:dyDescent="0.25">
      <c r="A57" s="91" t="s">
        <v>64</v>
      </c>
      <c r="B57" s="90" t="s">
        <v>122</v>
      </c>
      <c r="C57" s="90" t="s">
        <v>250</v>
      </c>
      <c r="D57" s="22">
        <v>2043</v>
      </c>
      <c r="E57" s="33">
        <v>822</v>
      </c>
      <c r="F57" s="24">
        <v>0.4023494860499266</v>
      </c>
      <c r="G57" s="72">
        <v>0.38128820465358476</v>
      </c>
      <c r="H57" s="54" t="s">
        <v>213</v>
      </c>
      <c r="I57" s="79">
        <v>0.42377730333652242</v>
      </c>
      <c r="J57" s="33">
        <v>514</v>
      </c>
      <c r="K57" s="2">
        <v>0.25159079784630445</v>
      </c>
      <c r="L57" s="33">
        <v>308</v>
      </c>
      <c r="M57" s="2">
        <v>0.15075868820362212</v>
      </c>
      <c r="N57" s="34">
        <v>1135</v>
      </c>
      <c r="O57" s="2">
        <v>0.55555555555555558</v>
      </c>
      <c r="P57" s="23">
        <v>1957</v>
      </c>
      <c r="Q57" s="2">
        <v>0.95790504160548218</v>
      </c>
      <c r="R57" s="117">
        <v>2011.75</v>
      </c>
      <c r="S57" s="118">
        <v>1.5533739281719895E-2</v>
      </c>
      <c r="T57" s="115" t="b">
        <v>1</v>
      </c>
      <c r="U57" s="115" t="b">
        <v>1</v>
      </c>
      <c r="V57" s="115" t="b">
        <v>1</v>
      </c>
      <c r="W57" s="115" t="b">
        <v>1</v>
      </c>
      <c r="X57" s="115" t="b">
        <v>1</v>
      </c>
      <c r="Y57" s="108"/>
    </row>
    <row r="58" spans="1:25" s="60" customFormat="1" ht="14.25" customHeight="1" x14ac:dyDescent="0.25">
      <c r="A58" s="91" t="s">
        <v>126</v>
      </c>
      <c r="B58" s="90" t="s">
        <v>122</v>
      </c>
      <c r="C58" s="90" t="s">
        <v>251</v>
      </c>
      <c r="D58" s="22">
        <v>612</v>
      </c>
      <c r="E58" s="33">
        <v>236</v>
      </c>
      <c r="F58" s="24">
        <v>0.38562091503267976</v>
      </c>
      <c r="G58" s="72">
        <v>0.34788521684160512</v>
      </c>
      <c r="H58" s="54" t="s">
        <v>213</v>
      </c>
      <c r="I58" s="79">
        <v>0.42478354718072447</v>
      </c>
      <c r="J58" s="33">
        <v>159</v>
      </c>
      <c r="K58" s="2">
        <v>0.25980392156862747</v>
      </c>
      <c r="L58" s="33">
        <v>77</v>
      </c>
      <c r="M58" s="2">
        <v>0.12581699346405228</v>
      </c>
      <c r="N58" s="34">
        <v>355</v>
      </c>
      <c r="O58" s="2">
        <v>0.58006535947712423</v>
      </c>
      <c r="P58" s="23">
        <v>591</v>
      </c>
      <c r="Q58" s="2">
        <v>0.96568627450980393</v>
      </c>
      <c r="R58" s="117">
        <v>617.25</v>
      </c>
      <c r="S58" s="118">
        <v>-8.5054678007290396E-3</v>
      </c>
      <c r="T58" s="115" t="b">
        <v>1</v>
      </c>
      <c r="U58" s="115" t="b">
        <v>1</v>
      </c>
      <c r="V58" s="115" t="b">
        <v>1</v>
      </c>
      <c r="W58" s="115" t="b">
        <v>1</v>
      </c>
      <c r="X58" s="115" t="b">
        <v>1</v>
      </c>
      <c r="Y58" s="108"/>
    </row>
    <row r="59" spans="1:25" s="60" customFormat="1" ht="14.25" customHeight="1" x14ac:dyDescent="0.25">
      <c r="A59" s="91" t="s">
        <v>123</v>
      </c>
      <c r="B59" s="90" t="s">
        <v>122</v>
      </c>
      <c r="C59" s="90" t="s">
        <v>252</v>
      </c>
      <c r="D59" s="22">
        <v>1015</v>
      </c>
      <c r="E59" s="33">
        <v>316</v>
      </c>
      <c r="F59" s="24">
        <v>0.31133004926108376</v>
      </c>
      <c r="G59" s="72">
        <v>0.28360028958659222</v>
      </c>
      <c r="H59" s="54" t="s">
        <v>213</v>
      </c>
      <c r="I59" s="79">
        <v>0.34048253833118675</v>
      </c>
      <c r="J59" s="33">
        <v>209</v>
      </c>
      <c r="K59" s="2">
        <v>0.20591133004926107</v>
      </c>
      <c r="L59" s="33">
        <v>107</v>
      </c>
      <c r="M59" s="2">
        <v>0.10541871921182266</v>
      </c>
      <c r="N59" s="34">
        <v>684</v>
      </c>
      <c r="O59" s="2">
        <v>0.67389162561576355</v>
      </c>
      <c r="P59" s="23">
        <v>1000</v>
      </c>
      <c r="Q59" s="2">
        <v>0.98522167487684731</v>
      </c>
      <c r="R59" s="117">
        <v>917.25</v>
      </c>
      <c r="S59" s="118">
        <v>0.1065685472880894</v>
      </c>
      <c r="T59" s="115" t="b">
        <v>1</v>
      </c>
      <c r="U59" s="115" t="b">
        <v>1</v>
      </c>
      <c r="V59" s="115" t="b">
        <v>1</v>
      </c>
      <c r="W59" s="115" t="b">
        <v>1</v>
      </c>
      <c r="X59" s="115" t="b">
        <v>1</v>
      </c>
      <c r="Y59" s="108"/>
    </row>
    <row r="60" spans="1:25" s="60" customFormat="1" ht="14.25" customHeight="1" x14ac:dyDescent="0.25">
      <c r="A60" s="91" t="s">
        <v>47</v>
      </c>
      <c r="B60" s="90" t="s">
        <v>122</v>
      </c>
      <c r="C60" s="90" t="s">
        <v>253</v>
      </c>
      <c r="D60" s="22">
        <v>745</v>
      </c>
      <c r="E60" s="33">
        <v>311</v>
      </c>
      <c r="F60" s="24">
        <v>0.41744966442953019</v>
      </c>
      <c r="G60" s="72">
        <v>0.38255049729640184</v>
      </c>
      <c r="H60" s="54" t="s">
        <v>213</v>
      </c>
      <c r="I60" s="79">
        <v>0.45319577642927383</v>
      </c>
      <c r="J60" s="33">
        <v>242</v>
      </c>
      <c r="K60" s="2">
        <v>0.32483221476510066</v>
      </c>
      <c r="L60" s="33">
        <v>69</v>
      </c>
      <c r="M60" s="2">
        <v>9.261744966442953E-2</v>
      </c>
      <c r="N60" s="34">
        <v>418</v>
      </c>
      <c r="O60" s="2">
        <v>0.56107382550335572</v>
      </c>
      <c r="P60" s="23">
        <v>729</v>
      </c>
      <c r="Q60" s="2">
        <v>0.97852348993288596</v>
      </c>
      <c r="R60" s="117">
        <v>752.25</v>
      </c>
      <c r="S60" s="118">
        <v>-9.6377534064473244E-3</v>
      </c>
      <c r="T60" s="115" t="b">
        <v>1</v>
      </c>
      <c r="U60" s="115" t="b">
        <v>1</v>
      </c>
      <c r="V60" s="115" t="b">
        <v>1</v>
      </c>
      <c r="W60" s="115" t="b">
        <v>1</v>
      </c>
      <c r="X60" s="115" t="b">
        <v>1</v>
      </c>
      <c r="Y60" s="108"/>
    </row>
    <row r="61" spans="1:25" s="60" customFormat="1" ht="14.25" customHeight="1" x14ac:dyDescent="0.25">
      <c r="A61" s="91" t="s">
        <v>137</v>
      </c>
      <c r="B61" s="90" t="s">
        <v>122</v>
      </c>
      <c r="C61" s="90" t="s">
        <v>254</v>
      </c>
      <c r="D61" s="22">
        <v>1068</v>
      </c>
      <c r="E61" s="33">
        <v>330</v>
      </c>
      <c r="F61" s="24">
        <v>0.3089887640449438</v>
      </c>
      <c r="G61" s="72">
        <v>0.2820020383891374</v>
      </c>
      <c r="H61" s="54" t="s">
        <v>213</v>
      </c>
      <c r="I61" s="79">
        <v>0.33734465076682546</v>
      </c>
      <c r="J61" s="33">
        <v>223</v>
      </c>
      <c r="K61" s="2">
        <v>0.20880149812734083</v>
      </c>
      <c r="L61" s="33">
        <v>107</v>
      </c>
      <c r="M61" s="2">
        <v>0.10018726591760299</v>
      </c>
      <c r="N61" s="34">
        <v>723</v>
      </c>
      <c r="O61" s="2">
        <v>0.6769662921348315</v>
      </c>
      <c r="P61" s="23">
        <v>1053</v>
      </c>
      <c r="Q61" s="2">
        <v>0.9859550561797753</v>
      </c>
      <c r="R61" s="117">
        <v>900.25</v>
      </c>
      <c r="S61" s="118">
        <v>0.18633712857539572</v>
      </c>
      <c r="T61" s="115" t="b">
        <v>1</v>
      </c>
      <c r="U61" s="115" t="b">
        <v>1</v>
      </c>
      <c r="V61" s="115" t="b">
        <v>1</v>
      </c>
      <c r="W61" s="115" t="b">
        <v>1</v>
      </c>
      <c r="X61" s="115" t="b">
        <v>1</v>
      </c>
      <c r="Y61" s="108"/>
    </row>
    <row r="62" spans="1:25" s="60" customFormat="1" ht="14.25" customHeight="1" x14ac:dyDescent="0.25">
      <c r="A62" s="91" t="s">
        <v>60</v>
      </c>
      <c r="B62" s="90" t="s">
        <v>122</v>
      </c>
      <c r="C62" s="90" t="s">
        <v>255</v>
      </c>
      <c r="D62" s="22">
        <v>1553</v>
      </c>
      <c r="E62" s="33">
        <v>258</v>
      </c>
      <c r="F62" s="24" t="s">
        <v>159</v>
      </c>
      <c r="G62" s="72" t="s">
        <v>159</v>
      </c>
      <c r="H62" s="54" t="s">
        <v>159</v>
      </c>
      <c r="I62" s="79" t="s">
        <v>159</v>
      </c>
      <c r="J62" s="33">
        <v>188</v>
      </c>
      <c r="K62" s="2" t="s">
        <v>159</v>
      </c>
      <c r="L62" s="33">
        <v>70</v>
      </c>
      <c r="M62" s="2" t="s">
        <v>159</v>
      </c>
      <c r="N62" s="34">
        <v>297</v>
      </c>
      <c r="O62" s="2" t="s">
        <v>159</v>
      </c>
      <c r="P62" s="23">
        <v>555</v>
      </c>
      <c r="Q62" s="2">
        <v>0.35737282678686411</v>
      </c>
      <c r="R62" s="117">
        <v>1387.75</v>
      </c>
      <c r="S62" s="118">
        <v>0.1190776436678076</v>
      </c>
      <c r="T62" s="115" t="b">
        <v>1</v>
      </c>
      <c r="U62" s="115" t="b">
        <v>1</v>
      </c>
      <c r="V62" s="115" t="b">
        <v>0</v>
      </c>
      <c r="W62" s="115" t="b">
        <v>0</v>
      </c>
      <c r="X62" s="115" t="b">
        <v>1</v>
      </c>
      <c r="Y62" s="108"/>
    </row>
    <row r="63" spans="1:25" s="60" customFormat="1" ht="14.25" customHeight="1" x14ac:dyDescent="0.25">
      <c r="A63" s="91" t="s">
        <v>127</v>
      </c>
      <c r="B63" s="90" t="s">
        <v>122</v>
      </c>
      <c r="C63" s="90" t="s">
        <v>256</v>
      </c>
      <c r="D63" s="22">
        <v>2520</v>
      </c>
      <c r="E63" s="33">
        <v>1069</v>
      </c>
      <c r="F63" s="24" t="s">
        <v>159</v>
      </c>
      <c r="G63" s="72" t="s">
        <v>159</v>
      </c>
      <c r="H63" s="54" t="s">
        <v>159</v>
      </c>
      <c r="I63" s="79" t="s">
        <v>159</v>
      </c>
      <c r="J63" s="33">
        <v>771</v>
      </c>
      <c r="K63" s="2" t="s">
        <v>159</v>
      </c>
      <c r="L63" s="33">
        <v>298</v>
      </c>
      <c r="M63" s="2" t="s">
        <v>159</v>
      </c>
      <c r="N63" s="34">
        <v>1071</v>
      </c>
      <c r="O63" s="2" t="s">
        <v>159</v>
      </c>
      <c r="P63" s="23">
        <v>2140</v>
      </c>
      <c r="Q63" s="2">
        <v>0.84920634920634919</v>
      </c>
      <c r="R63" s="117">
        <v>2551.75</v>
      </c>
      <c r="S63" s="118">
        <v>-1.2442441461741942E-2</v>
      </c>
      <c r="T63" s="115" t="b">
        <v>1</v>
      </c>
      <c r="U63" s="115" t="b">
        <v>1</v>
      </c>
      <c r="V63" s="115" t="b">
        <v>0</v>
      </c>
      <c r="W63" s="115" t="b">
        <v>0</v>
      </c>
      <c r="X63" s="115" t="b">
        <v>1</v>
      </c>
      <c r="Y63" s="108"/>
    </row>
    <row r="64" spans="1:25" s="60" customFormat="1" ht="14.25" customHeight="1" x14ac:dyDescent="0.25">
      <c r="A64" s="91" t="s">
        <v>44</v>
      </c>
      <c r="B64" s="90" t="s">
        <v>122</v>
      </c>
      <c r="C64" s="90" t="s">
        <v>257</v>
      </c>
      <c r="D64" s="22">
        <v>496</v>
      </c>
      <c r="E64" s="33">
        <v>127</v>
      </c>
      <c r="F64" s="24">
        <v>0.25604838709677419</v>
      </c>
      <c r="G64" s="72">
        <v>0.21961554144757572</v>
      </c>
      <c r="H64" s="54" t="s">
        <v>213</v>
      </c>
      <c r="I64" s="79">
        <v>0.29623094201346994</v>
      </c>
      <c r="J64" s="33">
        <v>93</v>
      </c>
      <c r="K64" s="2">
        <v>0.1875</v>
      </c>
      <c r="L64" s="33">
        <v>34</v>
      </c>
      <c r="M64" s="2">
        <v>6.8548387096774188E-2</v>
      </c>
      <c r="N64" s="34">
        <v>353</v>
      </c>
      <c r="O64" s="2">
        <v>0.71169354838709675</v>
      </c>
      <c r="P64" s="23">
        <v>480</v>
      </c>
      <c r="Q64" s="2">
        <v>0.967741935483871</v>
      </c>
      <c r="R64" s="117">
        <v>484</v>
      </c>
      <c r="S64" s="118">
        <v>2.4793388429752067E-2</v>
      </c>
      <c r="T64" s="115" t="b">
        <v>1</v>
      </c>
      <c r="U64" s="115" t="b">
        <v>1</v>
      </c>
      <c r="V64" s="115" t="b">
        <v>1</v>
      </c>
      <c r="W64" s="115" t="b">
        <v>1</v>
      </c>
      <c r="X64" s="115" t="b">
        <v>1</v>
      </c>
      <c r="Y64" s="108"/>
    </row>
    <row r="65" spans="1:25" s="60" customFormat="1" ht="14.25" customHeight="1" x14ac:dyDescent="0.25">
      <c r="A65" s="91" t="s">
        <v>138</v>
      </c>
      <c r="B65" s="90" t="s">
        <v>122</v>
      </c>
      <c r="C65" s="90" t="s">
        <v>258</v>
      </c>
      <c r="D65" s="22">
        <v>463</v>
      </c>
      <c r="E65" s="33">
        <v>106</v>
      </c>
      <c r="F65" s="24">
        <v>0.22894168466522677</v>
      </c>
      <c r="G65" s="72">
        <v>0.19299423515788267</v>
      </c>
      <c r="H65" s="54" t="s">
        <v>213</v>
      </c>
      <c r="I65" s="79">
        <v>0.26935000343210758</v>
      </c>
      <c r="J65" s="33">
        <v>86</v>
      </c>
      <c r="K65" s="2">
        <v>0.18574514038876891</v>
      </c>
      <c r="L65" s="33">
        <v>20</v>
      </c>
      <c r="M65" s="2">
        <v>4.3196544276457881E-2</v>
      </c>
      <c r="N65" s="34">
        <v>357</v>
      </c>
      <c r="O65" s="2">
        <v>0.7710583153347732</v>
      </c>
      <c r="P65" s="23">
        <v>463</v>
      </c>
      <c r="Q65" s="2">
        <v>1</v>
      </c>
      <c r="R65" s="117">
        <v>440.5</v>
      </c>
      <c r="S65" s="118">
        <v>5.1078320090805901E-2</v>
      </c>
      <c r="T65" s="115" t="b">
        <v>1</v>
      </c>
      <c r="U65" s="115" t="b">
        <v>1</v>
      </c>
      <c r="V65" s="115" t="b">
        <v>1</v>
      </c>
      <c r="W65" s="115" t="b">
        <v>1</v>
      </c>
      <c r="X65" s="115" t="b">
        <v>1</v>
      </c>
      <c r="Y65" s="108"/>
    </row>
    <row r="66" spans="1:25" s="60" customFormat="1" ht="14.25" customHeight="1" x14ac:dyDescent="0.25">
      <c r="A66" s="91" t="s">
        <v>15</v>
      </c>
      <c r="B66" s="90" t="s">
        <v>122</v>
      </c>
      <c r="C66" s="90" t="s">
        <v>259</v>
      </c>
      <c r="D66" s="22">
        <v>1431</v>
      </c>
      <c r="E66" s="33">
        <v>586</v>
      </c>
      <c r="F66" s="24" t="s">
        <v>159</v>
      </c>
      <c r="G66" s="72" t="s">
        <v>159</v>
      </c>
      <c r="H66" s="54" t="s">
        <v>159</v>
      </c>
      <c r="I66" s="79" t="s">
        <v>159</v>
      </c>
      <c r="J66" s="33">
        <v>447</v>
      </c>
      <c r="K66" s="2" t="s">
        <v>159</v>
      </c>
      <c r="L66" s="33">
        <v>139</v>
      </c>
      <c r="M66" s="2" t="s">
        <v>159</v>
      </c>
      <c r="N66" s="34">
        <v>665</v>
      </c>
      <c r="O66" s="2" t="s">
        <v>159</v>
      </c>
      <c r="P66" s="23">
        <v>1251</v>
      </c>
      <c r="Q66" s="2">
        <v>0.87421383647798745</v>
      </c>
      <c r="R66" s="117">
        <v>1434</v>
      </c>
      <c r="S66" s="118">
        <v>-2.0920502092050207E-3</v>
      </c>
      <c r="T66" s="115" t="b">
        <v>1</v>
      </c>
      <c r="U66" s="115" t="b">
        <v>1</v>
      </c>
      <c r="V66" s="115" t="b">
        <v>0</v>
      </c>
      <c r="W66" s="115" t="b">
        <v>0</v>
      </c>
      <c r="X66" s="115" t="b">
        <v>1</v>
      </c>
      <c r="Y66" s="108"/>
    </row>
    <row r="67" spans="1:25" s="60" customFormat="1" ht="14.25" customHeight="1" x14ac:dyDescent="0.25">
      <c r="A67" s="91" t="s">
        <v>124</v>
      </c>
      <c r="B67" s="90" t="s">
        <v>122</v>
      </c>
      <c r="C67" s="90" t="s">
        <v>260</v>
      </c>
      <c r="D67" s="22">
        <v>725</v>
      </c>
      <c r="E67" s="33">
        <v>157</v>
      </c>
      <c r="F67" s="24" t="s">
        <v>159</v>
      </c>
      <c r="G67" s="72" t="s">
        <v>159</v>
      </c>
      <c r="H67" s="54" t="s">
        <v>159</v>
      </c>
      <c r="I67" s="79" t="s">
        <v>159</v>
      </c>
      <c r="J67" s="33">
        <v>131</v>
      </c>
      <c r="K67" s="2" t="s">
        <v>159</v>
      </c>
      <c r="L67" s="33">
        <v>26</v>
      </c>
      <c r="M67" s="2" t="s">
        <v>159</v>
      </c>
      <c r="N67" s="34">
        <v>260</v>
      </c>
      <c r="O67" s="2" t="s">
        <v>159</v>
      </c>
      <c r="P67" s="23">
        <v>417</v>
      </c>
      <c r="Q67" s="2">
        <v>0.57517241379310347</v>
      </c>
      <c r="R67" s="117">
        <v>791.25</v>
      </c>
      <c r="S67" s="118">
        <v>-8.3728278041074244E-2</v>
      </c>
      <c r="T67" s="115" t="b">
        <v>1</v>
      </c>
      <c r="U67" s="115" t="b">
        <v>1</v>
      </c>
      <c r="V67" s="115" t="b">
        <v>0</v>
      </c>
      <c r="W67" s="115" t="b">
        <v>0</v>
      </c>
      <c r="X67" s="115" t="b">
        <v>1</v>
      </c>
      <c r="Y67" s="108"/>
    </row>
    <row r="68" spans="1:25" s="60" customFormat="1" ht="14.25" customHeight="1" x14ac:dyDescent="0.25">
      <c r="A68" s="91" t="s">
        <v>125</v>
      </c>
      <c r="B68" s="90" t="s">
        <v>122</v>
      </c>
      <c r="C68" s="90" t="s">
        <v>261</v>
      </c>
      <c r="D68" s="22">
        <v>1640</v>
      </c>
      <c r="E68" s="33">
        <v>863</v>
      </c>
      <c r="F68" s="24" t="s">
        <v>159</v>
      </c>
      <c r="G68" s="72" t="s">
        <v>159</v>
      </c>
      <c r="H68" s="54" t="s">
        <v>159</v>
      </c>
      <c r="I68" s="79" t="s">
        <v>159</v>
      </c>
      <c r="J68" s="33">
        <v>595</v>
      </c>
      <c r="K68" s="2" t="s">
        <v>159</v>
      </c>
      <c r="L68" s="33">
        <v>268</v>
      </c>
      <c r="M68" s="2" t="s">
        <v>159</v>
      </c>
      <c r="N68" s="34">
        <v>676</v>
      </c>
      <c r="O68" s="2" t="s">
        <v>159</v>
      </c>
      <c r="P68" s="23">
        <v>1539</v>
      </c>
      <c r="Q68" s="2">
        <v>0.93841463414634141</v>
      </c>
      <c r="R68" s="117">
        <v>1627.5</v>
      </c>
      <c r="S68" s="118">
        <v>7.6804915514592934E-3</v>
      </c>
      <c r="T68" s="115" t="b">
        <v>1</v>
      </c>
      <c r="U68" s="115" t="b">
        <v>1</v>
      </c>
      <c r="V68" s="115" t="b">
        <v>0</v>
      </c>
      <c r="W68" s="115" t="b">
        <v>0</v>
      </c>
      <c r="X68" s="115" t="b">
        <v>1</v>
      </c>
      <c r="Y68" s="108"/>
    </row>
    <row r="69" spans="1:25" s="60" customFormat="1" ht="14.25" customHeight="1" x14ac:dyDescent="0.25">
      <c r="A69" s="91" t="s">
        <v>128</v>
      </c>
      <c r="B69" s="90" t="s">
        <v>122</v>
      </c>
      <c r="C69" s="90" t="s">
        <v>262</v>
      </c>
      <c r="D69" s="22">
        <v>1060</v>
      </c>
      <c r="E69" s="33">
        <v>406</v>
      </c>
      <c r="F69" s="24">
        <v>0.38301886792452833</v>
      </c>
      <c r="G69" s="72">
        <v>0.35422660359551938</v>
      </c>
      <c r="H69" s="54" t="s">
        <v>213</v>
      </c>
      <c r="I69" s="79">
        <v>0.41265595400388394</v>
      </c>
      <c r="J69" s="33">
        <v>289</v>
      </c>
      <c r="K69" s="2">
        <v>0.27264150943396226</v>
      </c>
      <c r="L69" s="33">
        <v>117</v>
      </c>
      <c r="M69" s="2">
        <v>0.11037735849056604</v>
      </c>
      <c r="N69" s="34">
        <v>649</v>
      </c>
      <c r="O69" s="2">
        <v>0.61226415094339626</v>
      </c>
      <c r="P69" s="23">
        <v>1055</v>
      </c>
      <c r="Q69" s="2">
        <v>0.99528301886792447</v>
      </c>
      <c r="R69" s="117">
        <v>1017</v>
      </c>
      <c r="S69" s="118">
        <v>4.2281219272369712E-2</v>
      </c>
      <c r="T69" s="115" t="b">
        <v>1</v>
      </c>
      <c r="U69" s="115" t="b">
        <v>1</v>
      </c>
      <c r="V69" s="115" t="b">
        <v>1</v>
      </c>
      <c r="W69" s="115" t="b">
        <v>1</v>
      </c>
      <c r="X69" s="115" t="b">
        <v>1</v>
      </c>
      <c r="Y69" s="108"/>
    </row>
    <row r="70" spans="1:25" s="60" customFormat="1" ht="14.25" customHeight="1" x14ac:dyDescent="0.25">
      <c r="A70" s="91" t="s">
        <v>35</v>
      </c>
      <c r="B70" s="110" t="s">
        <v>122</v>
      </c>
      <c r="C70" s="110" t="s">
        <v>263</v>
      </c>
      <c r="D70" s="22">
        <v>608</v>
      </c>
      <c r="E70" s="33">
        <v>157</v>
      </c>
      <c r="F70" s="24" t="s">
        <v>159</v>
      </c>
      <c r="G70" s="72" t="s">
        <v>159</v>
      </c>
      <c r="H70" s="54" t="s">
        <v>159</v>
      </c>
      <c r="I70" s="79" t="s">
        <v>159</v>
      </c>
      <c r="J70" s="33">
        <v>128</v>
      </c>
      <c r="K70" s="2" t="s">
        <v>159</v>
      </c>
      <c r="L70" s="33">
        <v>29</v>
      </c>
      <c r="M70" s="2" t="s">
        <v>159</v>
      </c>
      <c r="N70" s="34">
        <v>135</v>
      </c>
      <c r="O70" s="2" t="s">
        <v>159</v>
      </c>
      <c r="P70" s="23">
        <v>292</v>
      </c>
      <c r="Q70" s="2">
        <v>0.48026315789473684</v>
      </c>
      <c r="R70" s="117">
        <v>509.75</v>
      </c>
      <c r="S70" s="118">
        <v>0.19274153997057381</v>
      </c>
      <c r="T70" s="115" t="b">
        <v>1</v>
      </c>
      <c r="U70" s="115" t="b">
        <v>1</v>
      </c>
      <c r="V70" s="115" t="b">
        <v>0</v>
      </c>
      <c r="W70" s="115" t="b">
        <v>0</v>
      </c>
      <c r="X70" s="115" t="b">
        <v>1</v>
      </c>
      <c r="Y70" s="108"/>
    </row>
    <row r="71" spans="1:25" s="60" customFormat="1" ht="14.25" customHeight="1" x14ac:dyDescent="0.25">
      <c r="A71" s="91" t="s">
        <v>18</v>
      </c>
      <c r="B71" s="90" t="s">
        <v>98</v>
      </c>
      <c r="C71" s="90" t="s">
        <v>264</v>
      </c>
      <c r="D71" s="22">
        <v>887</v>
      </c>
      <c r="E71" s="33">
        <v>366</v>
      </c>
      <c r="F71" s="24">
        <v>0.41262683201803835</v>
      </c>
      <c r="G71" s="72">
        <v>0.38067304506633698</v>
      </c>
      <c r="H71" s="54" t="s">
        <v>213</v>
      </c>
      <c r="I71" s="79">
        <v>0.44533415468254905</v>
      </c>
      <c r="J71" s="33">
        <v>228</v>
      </c>
      <c r="K71" s="2">
        <v>0.25704622322435172</v>
      </c>
      <c r="L71" s="33">
        <v>138</v>
      </c>
      <c r="M71" s="2">
        <v>0.1555806087936866</v>
      </c>
      <c r="N71" s="34">
        <v>510</v>
      </c>
      <c r="O71" s="2">
        <v>0.5749718151071026</v>
      </c>
      <c r="P71" s="23">
        <v>876</v>
      </c>
      <c r="Q71" s="2">
        <v>0.98759864712514089</v>
      </c>
      <c r="R71" s="117">
        <v>864.75</v>
      </c>
      <c r="S71" s="118">
        <v>2.5729979762937265E-2</v>
      </c>
      <c r="T71" s="115" t="b">
        <v>1</v>
      </c>
      <c r="U71" s="115" t="b">
        <v>1</v>
      </c>
      <c r="V71" s="115" t="b">
        <v>1</v>
      </c>
      <c r="W71" s="115" t="b">
        <v>1</v>
      </c>
      <c r="X71" s="115" t="b">
        <v>1</v>
      </c>
      <c r="Y71" s="108"/>
    </row>
    <row r="72" spans="1:25" s="60" customFormat="1" ht="14.25" customHeight="1" x14ac:dyDescent="0.25">
      <c r="A72" s="91" t="s">
        <v>97</v>
      </c>
      <c r="B72" s="90" t="s">
        <v>98</v>
      </c>
      <c r="C72" s="90" t="s">
        <v>265</v>
      </c>
      <c r="D72" s="22">
        <v>1997</v>
      </c>
      <c r="E72" s="33">
        <v>807</v>
      </c>
      <c r="F72" s="24">
        <v>0.40410615923885829</v>
      </c>
      <c r="G72" s="72">
        <v>0.38278772339489547</v>
      </c>
      <c r="H72" s="54" t="s">
        <v>213</v>
      </c>
      <c r="I72" s="79">
        <v>0.42579281240340705</v>
      </c>
      <c r="J72" s="33">
        <v>586</v>
      </c>
      <c r="K72" s="2">
        <v>0.29344016024036051</v>
      </c>
      <c r="L72" s="33">
        <v>221</v>
      </c>
      <c r="M72" s="2">
        <v>0.11066599899849774</v>
      </c>
      <c r="N72" s="34">
        <v>1184</v>
      </c>
      <c r="O72" s="2">
        <v>0.59288933400100152</v>
      </c>
      <c r="P72" s="23">
        <v>1991</v>
      </c>
      <c r="Q72" s="2">
        <v>0.99699549323985981</v>
      </c>
      <c r="R72" s="117">
        <v>1956.25</v>
      </c>
      <c r="S72" s="118">
        <v>2.0830670926517574E-2</v>
      </c>
      <c r="T72" s="115" t="b">
        <v>1</v>
      </c>
      <c r="U72" s="115" t="b">
        <v>1</v>
      </c>
      <c r="V72" s="115" t="b">
        <v>1</v>
      </c>
      <c r="W72" s="115" t="b">
        <v>1</v>
      </c>
      <c r="X72" s="115" t="b">
        <v>1</v>
      </c>
      <c r="Y72" s="108"/>
    </row>
    <row r="73" spans="1:25" s="60" customFormat="1" ht="14.25" customHeight="1" x14ac:dyDescent="0.25">
      <c r="A73" s="91" t="s">
        <v>144</v>
      </c>
      <c r="B73" s="90" t="s">
        <v>98</v>
      </c>
      <c r="C73" s="90" t="s">
        <v>266</v>
      </c>
      <c r="D73" s="22">
        <v>1329</v>
      </c>
      <c r="E73" s="33">
        <v>732</v>
      </c>
      <c r="F73" s="24" t="s">
        <v>159</v>
      </c>
      <c r="G73" s="72" t="s">
        <v>159</v>
      </c>
      <c r="H73" s="54" t="s">
        <v>159</v>
      </c>
      <c r="I73" s="79" t="s">
        <v>159</v>
      </c>
      <c r="J73" s="33">
        <v>484</v>
      </c>
      <c r="K73" s="2" t="s">
        <v>159</v>
      </c>
      <c r="L73" s="33">
        <v>248</v>
      </c>
      <c r="M73" s="2" t="s">
        <v>159</v>
      </c>
      <c r="N73" s="34">
        <v>416</v>
      </c>
      <c r="O73" s="2" t="s">
        <v>159</v>
      </c>
      <c r="P73" s="23">
        <v>1148</v>
      </c>
      <c r="Q73" s="2">
        <v>0.86380737396538754</v>
      </c>
      <c r="R73" s="117">
        <v>1300</v>
      </c>
      <c r="S73" s="118">
        <v>2.2307692307692306E-2</v>
      </c>
      <c r="T73" s="115" t="b">
        <v>1</v>
      </c>
      <c r="U73" s="115" t="b">
        <v>1</v>
      </c>
      <c r="V73" s="115" t="b">
        <v>0</v>
      </c>
      <c r="W73" s="115" t="b">
        <v>0</v>
      </c>
      <c r="X73" s="115" t="b">
        <v>1</v>
      </c>
      <c r="Y73" s="108"/>
    </row>
    <row r="74" spans="1:25" s="60" customFormat="1" ht="14.25" customHeight="1" x14ac:dyDescent="0.25">
      <c r="A74" s="91" t="s">
        <v>99</v>
      </c>
      <c r="B74" s="90" t="s">
        <v>98</v>
      </c>
      <c r="C74" s="90" t="s">
        <v>267</v>
      </c>
      <c r="D74" s="22">
        <v>2038</v>
      </c>
      <c r="E74" s="33">
        <v>800</v>
      </c>
      <c r="F74" s="24" t="s">
        <v>159</v>
      </c>
      <c r="G74" s="72" t="s">
        <v>159</v>
      </c>
      <c r="H74" s="54" t="s">
        <v>159</v>
      </c>
      <c r="I74" s="79" t="s">
        <v>159</v>
      </c>
      <c r="J74" s="33">
        <v>625</v>
      </c>
      <c r="K74" s="2" t="s">
        <v>159</v>
      </c>
      <c r="L74" s="33">
        <v>175</v>
      </c>
      <c r="M74" s="2" t="s">
        <v>159</v>
      </c>
      <c r="N74" s="34">
        <v>871</v>
      </c>
      <c r="O74" s="2" t="s">
        <v>159</v>
      </c>
      <c r="P74" s="23">
        <v>1671</v>
      </c>
      <c r="Q74" s="2">
        <v>0.81992149165848871</v>
      </c>
      <c r="R74" s="117">
        <v>1639.25</v>
      </c>
      <c r="S74" s="118">
        <v>0.24325148696050022</v>
      </c>
      <c r="T74" s="115" t="b">
        <v>1</v>
      </c>
      <c r="U74" s="115" t="b">
        <v>0</v>
      </c>
      <c r="V74" s="115" t="b">
        <v>0</v>
      </c>
      <c r="W74" s="115" t="b">
        <v>0</v>
      </c>
      <c r="X74" s="115" t="b">
        <v>1</v>
      </c>
      <c r="Y74" s="108"/>
    </row>
    <row r="75" spans="1:25" s="60" customFormat="1" ht="14.25" customHeight="1" x14ac:dyDescent="0.25">
      <c r="A75" s="91" t="s">
        <v>12</v>
      </c>
      <c r="B75" s="90" t="s">
        <v>98</v>
      </c>
      <c r="C75" s="90" t="s">
        <v>268</v>
      </c>
      <c r="D75" s="22">
        <v>2076</v>
      </c>
      <c r="E75" s="33">
        <v>805</v>
      </c>
      <c r="F75" s="24">
        <v>0.3877649325626204</v>
      </c>
      <c r="G75" s="72">
        <v>0.36703122040204023</v>
      </c>
      <c r="H75" s="54" t="s">
        <v>213</v>
      </c>
      <c r="I75" s="79">
        <v>0.40891324016072295</v>
      </c>
      <c r="J75" s="33">
        <v>572</v>
      </c>
      <c r="K75" s="2">
        <v>0.27552986512524086</v>
      </c>
      <c r="L75" s="33">
        <v>233</v>
      </c>
      <c r="M75" s="2">
        <v>0.11223506743737957</v>
      </c>
      <c r="N75" s="34">
        <v>1200</v>
      </c>
      <c r="O75" s="2">
        <v>0.5780346820809249</v>
      </c>
      <c r="P75" s="23">
        <v>2005</v>
      </c>
      <c r="Q75" s="2">
        <v>0.96579961464354525</v>
      </c>
      <c r="R75" s="117">
        <v>1917.25</v>
      </c>
      <c r="S75" s="118">
        <v>8.280088668666058E-2</v>
      </c>
      <c r="T75" s="115" t="b">
        <v>1</v>
      </c>
      <c r="U75" s="115" t="b">
        <v>1</v>
      </c>
      <c r="V75" s="115" t="b">
        <v>1</v>
      </c>
      <c r="W75" s="115" t="b">
        <v>1</v>
      </c>
      <c r="X75" s="115" t="b">
        <v>1</v>
      </c>
      <c r="Y75" s="108"/>
    </row>
    <row r="76" spans="1:25" s="60" customFormat="1" ht="14.25" customHeight="1" x14ac:dyDescent="0.25">
      <c r="A76" s="91" t="s">
        <v>25</v>
      </c>
      <c r="B76" s="90" t="s">
        <v>98</v>
      </c>
      <c r="C76" s="90" t="s">
        <v>269</v>
      </c>
      <c r="D76" s="22">
        <v>2161</v>
      </c>
      <c r="E76" s="33">
        <v>970</v>
      </c>
      <c r="F76" s="24">
        <v>0.44886626561776954</v>
      </c>
      <c r="G76" s="72">
        <v>0.42800497172327151</v>
      </c>
      <c r="H76" s="54" t="s">
        <v>213</v>
      </c>
      <c r="I76" s="79">
        <v>0.46990903066266265</v>
      </c>
      <c r="J76" s="33" t="s">
        <v>371</v>
      </c>
      <c r="K76" s="2" t="s">
        <v>159</v>
      </c>
      <c r="L76" s="33">
        <v>970</v>
      </c>
      <c r="M76" s="2">
        <v>0.44886626561776954</v>
      </c>
      <c r="N76" s="34">
        <v>1108</v>
      </c>
      <c r="O76" s="2">
        <v>0.51272559000462747</v>
      </c>
      <c r="P76" s="23">
        <v>2078</v>
      </c>
      <c r="Q76" s="2">
        <v>0.96159185562239702</v>
      </c>
      <c r="R76" s="117">
        <v>2222.25</v>
      </c>
      <c r="S76" s="118">
        <v>-2.7562155473056588E-2</v>
      </c>
      <c r="T76" s="115" t="b">
        <v>1</v>
      </c>
      <c r="U76" s="115" t="b">
        <v>1</v>
      </c>
      <c r="V76" s="115" t="b">
        <v>1</v>
      </c>
      <c r="W76" s="115" t="b">
        <v>1</v>
      </c>
      <c r="X76" s="115" t="b">
        <v>1</v>
      </c>
      <c r="Y76" s="108"/>
    </row>
    <row r="77" spans="1:25" s="60" customFormat="1" ht="14.25" customHeight="1" x14ac:dyDescent="0.25">
      <c r="A77" s="91" t="s">
        <v>143</v>
      </c>
      <c r="B77" s="90" t="s">
        <v>98</v>
      </c>
      <c r="C77" s="90" t="s">
        <v>270</v>
      </c>
      <c r="D77" s="22">
        <v>1106</v>
      </c>
      <c r="E77" s="33">
        <v>533</v>
      </c>
      <c r="F77" s="24">
        <v>0.48191681735985531</v>
      </c>
      <c r="G77" s="72">
        <v>0.45258231472632643</v>
      </c>
      <c r="H77" s="54" t="s">
        <v>213</v>
      </c>
      <c r="I77" s="79">
        <v>0.51137650147927516</v>
      </c>
      <c r="J77" s="33">
        <v>352</v>
      </c>
      <c r="K77" s="2">
        <v>0.31826401446654612</v>
      </c>
      <c r="L77" s="33">
        <v>181</v>
      </c>
      <c r="M77" s="2">
        <v>0.16365280289330922</v>
      </c>
      <c r="N77" s="34">
        <v>572</v>
      </c>
      <c r="O77" s="2">
        <v>0.51717902350813738</v>
      </c>
      <c r="P77" s="23">
        <v>1105</v>
      </c>
      <c r="Q77" s="2">
        <v>0.99909584086799275</v>
      </c>
      <c r="R77" s="117">
        <v>1067.75</v>
      </c>
      <c r="S77" s="118">
        <v>3.5822992273472257E-2</v>
      </c>
      <c r="T77" s="115" t="b">
        <v>1</v>
      </c>
      <c r="U77" s="115" t="b">
        <v>1</v>
      </c>
      <c r="V77" s="115" t="b">
        <v>1</v>
      </c>
      <c r="W77" s="115" t="b">
        <v>1</v>
      </c>
      <c r="X77" s="115" t="b">
        <v>1</v>
      </c>
      <c r="Y77" s="108"/>
    </row>
    <row r="78" spans="1:25" s="60" customFormat="1" ht="14.25" customHeight="1" x14ac:dyDescent="0.25">
      <c r="A78" s="91" t="s">
        <v>100</v>
      </c>
      <c r="B78" s="90" t="s">
        <v>98</v>
      </c>
      <c r="C78" s="90" t="s">
        <v>271</v>
      </c>
      <c r="D78" s="22">
        <v>1845</v>
      </c>
      <c r="E78" s="33">
        <v>774</v>
      </c>
      <c r="F78" s="24">
        <v>0.4195121951219512</v>
      </c>
      <c r="G78" s="72">
        <v>0.39718478701552024</v>
      </c>
      <c r="H78" s="54" t="s">
        <v>213</v>
      </c>
      <c r="I78" s="79">
        <v>0.44217407278122778</v>
      </c>
      <c r="J78" s="33">
        <v>605</v>
      </c>
      <c r="K78" s="2">
        <v>0.32791327913279134</v>
      </c>
      <c r="L78" s="33">
        <v>169</v>
      </c>
      <c r="M78" s="2">
        <v>9.1598915989159896E-2</v>
      </c>
      <c r="N78" s="34">
        <v>1017</v>
      </c>
      <c r="O78" s="2">
        <v>0.551219512195122</v>
      </c>
      <c r="P78" s="23">
        <v>1791</v>
      </c>
      <c r="Q78" s="2">
        <v>0.97073170731707314</v>
      </c>
      <c r="R78" s="117">
        <v>2174.25</v>
      </c>
      <c r="S78" s="118">
        <v>-0.15143152811314245</v>
      </c>
      <c r="T78" s="115" t="b">
        <v>1</v>
      </c>
      <c r="U78" s="115" t="b">
        <v>1</v>
      </c>
      <c r="V78" s="115" t="b">
        <v>1</v>
      </c>
      <c r="W78" s="115" t="b">
        <v>1</v>
      </c>
      <c r="X78" s="115" t="b">
        <v>1</v>
      </c>
      <c r="Y78" s="108"/>
    </row>
    <row r="79" spans="1:25" s="60" customFormat="1" ht="14.25" customHeight="1" x14ac:dyDescent="0.25">
      <c r="A79" s="91" t="s">
        <v>145</v>
      </c>
      <c r="B79" s="90" t="s">
        <v>98</v>
      </c>
      <c r="C79" s="90" t="s">
        <v>272</v>
      </c>
      <c r="D79" s="22">
        <v>105</v>
      </c>
      <c r="E79" s="33">
        <v>53</v>
      </c>
      <c r="F79" s="24">
        <v>0.50476190476190474</v>
      </c>
      <c r="G79" s="72">
        <v>0.4106643580135379</v>
      </c>
      <c r="H79" s="54" t="s">
        <v>213</v>
      </c>
      <c r="I79" s="79">
        <v>0.59852331744428</v>
      </c>
      <c r="J79" s="33">
        <v>43</v>
      </c>
      <c r="K79" s="2">
        <v>0.40952380952380951</v>
      </c>
      <c r="L79" s="33">
        <v>10</v>
      </c>
      <c r="M79" s="2">
        <v>9.5238095238095233E-2</v>
      </c>
      <c r="N79" s="34">
        <v>50</v>
      </c>
      <c r="O79" s="2">
        <v>0.47619047619047616</v>
      </c>
      <c r="P79" s="23">
        <v>103</v>
      </c>
      <c r="Q79" s="2">
        <v>0.98095238095238091</v>
      </c>
      <c r="R79" s="117">
        <v>87.75</v>
      </c>
      <c r="S79" s="118">
        <v>0.19658119658119658</v>
      </c>
      <c r="T79" s="115" t="b">
        <v>1</v>
      </c>
      <c r="U79" s="115" t="b">
        <v>1</v>
      </c>
      <c r="V79" s="115" t="b">
        <v>1</v>
      </c>
      <c r="W79" s="115" t="b">
        <v>1</v>
      </c>
      <c r="X79" s="115" t="b">
        <v>1</v>
      </c>
      <c r="Y79" s="108"/>
    </row>
    <row r="80" spans="1:25" s="60" customFormat="1" ht="14.25" customHeight="1" x14ac:dyDescent="0.25">
      <c r="A80" s="91" t="s">
        <v>3</v>
      </c>
      <c r="B80" s="90" t="s">
        <v>101</v>
      </c>
      <c r="C80" s="90" t="s">
        <v>273</v>
      </c>
      <c r="D80" s="22">
        <v>4073</v>
      </c>
      <c r="E80" s="33">
        <v>2139</v>
      </c>
      <c r="F80" s="24">
        <v>0.52516572550945251</v>
      </c>
      <c r="G80" s="72">
        <v>0.50981329188253388</v>
      </c>
      <c r="H80" s="54" t="s">
        <v>213</v>
      </c>
      <c r="I80" s="79">
        <v>0.54047073364817688</v>
      </c>
      <c r="J80" s="33">
        <v>1161</v>
      </c>
      <c r="K80" s="2">
        <v>0.28504787625828626</v>
      </c>
      <c r="L80" s="33">
        <v>978</v>
      </c>
      <c r="M80" s="2">
        <v>0.24011784925116622</v>
      </c>
      <c r="N80" s="34">
        <v>1750</v>
      </c>
      <c r="O80" s="2">
        <v>0.42965872821016449</v>
      </c>
      <c r="P80" s="23">
        <v>3889</v>
      </c>
      <c r="Q80" s="2">
        <v>0.95482445371961699</v>
      </c>
      <c r="R80" s="117">
        <v>4301.5</v>
      </c>
      <c r="S80" s="118">
        <v>-5.3121004300825295E-2</v>
      </c>
      <c r="T80" s="115" t="b">
        <v>1</v>
      </c>
      <c r="U80" s="115" t="b">
        <v>1</v>
      </c>
      <c r="V80" s="115" t="b">
        <v>1</v>
      </c>
      <c r="W80" s="115" t="b">
        <v>1</v>
      </c>
      <c r="X80" s="115" t="b">
        <v>1</v>
      </c>
      <c r="Y80" s="108"/>
    </row>
    <row r="81" spans="1:25" s="60" customFormat="1" ht="14.25" customHeight="1" x14ac:dyDescent="0.25">
      <c r="A81" s="91" t="s">
        <v>102</v>
      </c>
      <c r="B81" s="90" t="s">
        <v>101</v>
      </c>
      <c r="C81" s="90" t="s">
        <v>274</v>
      </c>
      <c r="D81" s="22">
        <v>1107</v>
      </c>
      <c r="E81" s="33">
        <v>512</v>
      </c>
      <c r="F81" s="24" t="s">
        <v>159</v>
      </c>
      <c r="G81" s="72" t="s">
        <v>159</v>
      </c>
      <c r="H81" s="54" t="s">
        <v>159</v>
      </c>
      <c r="I81" s="79" t="s">
        <v>159</v>
      </c>
      <c r="J81" s="33">
        <v>305</v>
      </c>
      <c r="K81" s="2" t="s">
        <v>159</v>
      </c>
      <c r="L81" s="33">
        <v>207</v>
      </c>
      <c r="M81" s="2" t="s">
        <v>159</v>
      </c>
      <c r="N81" s="34">
        <v>513</v>
      </c>
      <c r="O81" s="2" t="s">
        <v>159</v>
      </c>
      <c r="P81" s="23">
        <v>1025</v>
      </c>
      <c r="Q81" s="2">
        <v>0.92592592592592593</v>
      </c>
      <c r="R81" s="117">
        <v>1137.75</v>
      </c>
      <c r="S81" s="118">
        <v>-2.7027027027027029E-2</v>
      </c>
      <c r="T81" s="115" t="b">
        <v>1</v>
      </c>
      <c r="U81" s="115" t="b">
        <v>1</v>
      </c>
      <c r="V81" s="115" t="b">
        <v>0</v>
      </c>
      <c r="W81" s="115" t="b">
        <v>0</v>
      </c>
      <c r="X81" s="115" t="b">
        <v>1</v>
      </c>
      <c r="Y81" s="108"/>
    </row>
    <row r="82" spans="1:25" s="60" customFormat="1" ht="14.25" customHeight="1" x14ac:dyDescent="0.25">
      <c r="A82" s="91" t="s">
        <v>49</v>
      </c>
      <c r="B82" s="90" t="s">
        <v>101</v>
      </c>
      <c r="C82" s="90" t="s">
        <v>275</v>
      </c>
      <c r="D82" s="22">
        <v>1010</v>
      </c>
      <c r="E82" s="33">
        <v>262</v>
      </c>
      <c r="F82" s="24" t="s">
        <v>159</v>
      </c>
      <c r="G82" s="72" t="s">
        <v>159</v>
      </c>
      <c r="H82" s="54" t="s">
        <v>159</v>
      </c>
      <c r="I82" s="79" t="s">
        <v>159</v>
      </c>
      <c r="J82" s="33">
        <v>171</v>
      </c>
      <c r="K82" s="2" t="s">
        <v>159</v>
      </c>
      <c r="L82" s="33">
        <v>91</v>
      </c>
      <c r="M82" s="2" t="s">
        <v>159</v>
      </c>
      <c r="N82" s="34">
        <v>653</v>
      </c>
      <c r="O82" s="2" t="s">
        <v>159</v>
      </c>
      <c r="P82" s="23">
        <v>915</v>
      </c>
      <c r="Q82" s="2">
        <v>0.90594059405940597</v>
      </c>
      <c r="R82" s="117">
        <v>978</v>
      </c>
      <c r="S82" s="118">
        <v>3.2719836400817999E-2</v>
      </c>
      <c r="T82" s="115" t="b">
        <v>1</v>
      </c>
      <c r="U82" s="115" t="b">
        <v>1</v>
      </c>
      <c r="V82" s="115" t="b">
        <v>0</v>
      </c>
      <c r="W82" s="115" t="b">
        <v>0</v>
      </c>
      <c r="X82" s="115" t="b">
        <v>1</v>
      </c>
      <c r="Y82" s="108"/>
    </row>
    <row r="83" spans="1:25" s="60" customFormat="1" ht="14.25" customHeight="1" x14ac:dyDescent="0.25">
      <c r="A83" s="91" t="s">
        <v>13</v>
      </c>
      <c r="B83" s="90" t="s">
        <v>101</v>
      </c>
      <c r="C83" s="90" t="s">
        <v>276</v>
      </c>
      <c r="D83" s="22">
        <v>420</v>
      </c>
      <c r="E83" s="33">
        <v>219</v>
      </c>
      <c r="F83" s="24">
        <v>0.52142857142857146</v>
      </c>
      <c r="G83" s="72">
        <v>0.4736766607591148</v>
      </c>
      <c r="H83" s="54" t="s">
        <v>213</v>
      </c>
      <c r="I83" s="79">
        <v>0.56879204923939164</v>
      </c>
      <c r="J83" s="33">
        <v>168</v>
      </c>
      <c r="K83" s="2">
        <v>0.4</v>
      </c>
      <c r="L83" s="33">
        <v>51</v>
      </c>
      <c r="M83" s="2">
        <v>0.12142857142857143</v>
      </c>
      <c r="N83" s="34">
        <v>200</v>
      </c>
      <c r="O83" s="2">
        <v>0.47619047619047616</v>
      </c>
      <c r="P83" s="23">
        <v>419</v>
      </c>
      <c r="Q83" s="2">
        <v>0.99761904761904763</v>
      </c>
      <c r="R83" s="117">
        <v>452.25</v>
      </c>
      <c r="S83" s="118">
        <v>-7.1310116086235484E-2</v>
      </c>
      <c r="T83" s="115" t="b">
        <v>1</v>
      </c>
      <c r="U83" s="115" t="b">
        <v>1</v>
      </c>
      <c r="V83" s="115" t="b">
        <v>1</v>
      </c>
      <c r="W83" s="115" t="b">
        <v>1</v>
      </c>
      <c r="X83" s="115" t="b">
        <v>1</v>
      </c>
      <c r="Y83" s="108"/>
    </row>
    <row r="84" spans="1:25" s="60" customFormat="1" ht="14.25" customHeight="1" x14ac:dyDescent="0.25">
      <c r="A84" s="91" t="s">
        <v>65</v>
      </c>
      <c r="B84" s="90" t="s">
        <v>101</v>
      </c>
      <c r="C84" s="90" t="s">
        <v>277</v>
      </c>
      <c r="D84" s="22">
        <v>1234</v>
      </c>
      <c r="E84" s="33">
        <v>369</v>
      </c>
      <c r="F84" s="24" t="s">
        <v>159</v>
      </c>
      <c r="G84" s="72" t="s">
        <v>159</v>
      </c>
      <c r="H84" s="54" t="s">
        <v>159</v>
      </c>
      <c r="I84" s="79" t="s">
        <v>159</v>
      </c>
      <c r="J84" s="33">
        <v>214</v>
      </c>
      <c r="K84" s="2" t="s">
        <v>159</v>
      </c>
      <c r="L84" s="33">
        <v>155</v>
      </c>
      <c r="M84" s="2" t="s">
        <v>159</v>
      </c>
      <c r="N84" s="34">
        <v>537</v>
      </c>
      <c r="O84" s="2" t="s">
        <v>159</v>
      </c>
      <c r="P84" s="23">
        <v>906</v>
      </c>
      <c r="Q84" s="2">
        <v>0.73419773095623986</v>
      </c>
      <c r="R84" s="117">
        <v>1158</v>
      </c>
      <c r="S84" s="118">
        <v>6.563039723661486E-2</v>
      </c>
      <c r="T84" s="115" t="b">
        <v>1</v>
      </c>
      <c r="U84" s="115" t="b">
        <v>1</v>
      </c>
      <c r="V84" s="115" t="b">
        <v>0</v>
      </c>
      <c r="W84" s="115" t="b">
        <v>0</v>
      </c>
      <c r="X84" s="115" t="b">
        <v>1</v>
      </c>
      <c r="Y84" s="108"/>
    </row>
    <row r="85" spans="1:25" s="60" customFormat="1" ht="14.25" customHeight="1" x14ac:dyDescent="0.25">
      <c r="A85" s="91" t="s">
        <v>62</v>
      </c>
      <c r="B85" s="90" t="s">
        <v>101</v>
      </c>
      <c r="C85" s="90" t="s">
        <v>278</v>
      </c>
      <c r="D85" s="22">
        <v>660</v>
      </c>
      <c r="E85" s="33">
        <v>288</v>
      </c>
      <c r="F85" s="24">
        <v>0.43636363636363634</v>
      </c>
      <c r="G85" s="72">
        <v>0.39900417799179938</v>
      </c>
      <c r="H85" s="54" t="s">
        <v>213</v>
      </c>
      <c r="I85" s="79">
        <v>0.47445958525488768</v>
      </c>
      <c r="J85" s="33">
        <v>205</v>
      </c>
      <c r="K85" s="2">
        <v>0.31060606060606061</v>
      </c>
      <c r="L85" s="33">
        <v>83</v>
      </c>
      <c r="M85" s="2">
        <v>0.12575757575757576</v>
      </c>
      <c r="N85" s="34">
        <v>349</v>
      </c>
      <c r="O85" s="2">
        <v>0.52878787878787881</v>
      </c>
      <c r="P85" s="23">
        <v>637</v>
      </c>
      <c r="Q85" s="2">
        <v>0.9651515151515152</v>
      </c>
      <c r="R85" s="117">
        <v>721.75</v>
      </c>
      <c r="S85" s="118">
        <v>-8.5555940422583993E-2</v>
      </c>
      <c r="T85" s="115" t="b">
        <v>1</v>
      </c>
      <c r="U85" s="115" t="b">
        <v>1</v>
      </c>
      <c r="V85" s="115" t="b">
        <v>1</v>
      </c>
      <c r="W85" s="115" t="b">
        <v>1</v>
      </c>
      <c r="X85" s="115" t="b">
        <v>1</v>
      </c>
      <c r="Y85" s="108"/>
    </row>
    <row r="86" spans="1:25" s="60" customFormat="1" ht="14.25" customHeight="1" x14ac:dyDescent="0.25">
      <c r="A86" s="91" t="s">
        <v>103</v>
      </c>
      <c r="B86" s="90" t="s">
        <v>101</v>
      </c>
      <c r="C86" s="90" t="s">
        <v>279</v>
      </c>
      <c r="D86" s="22">
        <v>511</v>
      </c>
      <c r="E86" s="33">
        <v>218</v>
      </c>
      <c r="F86" s="24">
        <v>0.42661448140900193</v>
      </c>
      <c r="G86" s="72">
        <v>0.38443644410415378</v>
      </c>
      <c r="H86" s="54" t="s">
        <v>213</v>
      </c>
      <c r="I86" s="79">
        <v>0.46988764204889916</v>
      </c>
      <c r="J86" s="33">
        <v>150</v>
      </c>
      <c r="K86" s="2">
        <v>0.29354207436399216</v>
      </c>
      <c r="L86" s="33">
        <v>68</v>
      </c>
      <c r="M86" s="2">
        <v>0.13307240704500978</v>
      </c>
      <c r="N86" s="34">
        <v>284</v>
      </c>
      <c r="O86" s="2">
        <v>0.55577299412915848</v>
      </c>
      <c r="P86" s="23">
        <v>502</v>
      </c>
      <c r="Q86" s="2">
        <v>0.98238747553816042</v>
      </c>
      <c r="R86" s="117">
        <v>576</v>
      </c>
      <c r="S86" s="118">
        <v>-0.11284722222222222</v>
      </c>
      <c r="T86" s="115" t="b">
        <v>1</v>
      </c>
      <c r="U86" s="115" t="b">
        <v>1</v>
      </c>
      <c r="V86" s="115" t="b">
        <v>1</v>
      </c>
      <c r="W86" s="115" t="b">
        <v>1</v>
      </c>
      <c r="X86" s="115" t="b">
        <v>1</v>
      </c>
      <c r="Y86" s="108"/>
    </row>
    <row r="87" spans="1:25" s="60" customFormat="1" ht="14.25" customHeight="1" x14ac:dyDescent="0.25">
      <c r="A87" s="91" t="s">
        <v>106</v>
      </c>
      <c r="B87" s="90" t="s">
        <v>101</v>
      </c>
      <c r="C87" s="90" t="s">
        <v>280</v>
      </c>
      <c r="D87" s="22">
        <v>2216</v>
      </c>
      <c r="E87" s="33">
        <v>679</v>
      </c>
      <c r="F87" s="24" t="s">
        <v>159</v>
      </c>
      <c r="G87" s="72" t="s">
        <v>159</v>
      </c>
      <c r="H87" s="54" t="s">
        <v>159</v>
      </c>
      <c r="I87" s="79" t="s">
        <v>159</v>
      </c>
      <c r="J87" s="33">
        <v>507</v>
      </c>
      <c r="K87" s="2" t="s">
        <v>159</v>
      </c>
      <c r="L87" s="33">
        <v>172</v>
      </c>
      <c r="M87" s="2" t="s">
        <v>159</v>
      </c>
      <c r="N87" s="34">
        <v>1093</v>
      </c>
      <c r="O87" s="2" t="s">
        <v>159</v>
      </c>
      <c r="P87" s="23">
        <v>1772</v>
      </c>
      <c r="Q87" s="2">
        <v>0.79963898916967513</v>
      </c>
      <c r="R87" s="117">
        <v>2131.25</v>
      </c>
      <c r="S87" s="118">
        <v>3.9765395894428152E-2</v>
      </c>
      <c r="T87" s="115" t="b">
        <v>1</v>
      </c>
      <c r="U87" s="115" t="b">
        <v>1</v>
      </c>
      <c r="V87" s="115" t="b">
        <v>0</v>
      </c>
      <c r="W87" s="115" t="b">
        <v>0</v>
      </c>
      <c r="X87" s="115" t="b">
        <v>1</v>
      </c>
      <c r="Y87" s="108"/>
    </row>
    <row r="88" spans="1:25" s="60" customFormat="1" ht="14.25" customHeight="1" x14ac:dyDescent="0.25">
      <c r="A88" s="91" t="s">
        <v>155</v>
      </c>
      <c r="B88" s="90" t="s">
        <v>101</v>
      </c>
      <c r="C88" s="90" t="s">
        <v>281</v>
      </c>
      <c r="D88" s="22">
        <v>809</v>
      </c>
      <c r="E88" s="33">
        <v>250</v>
      </c>
      <c r="F88" s="24">
        <v>0.30902348578491967</v>
      </c>
      <c r="G88" s="72">
        <v>0.27814648175599582</v>
      </c>
      <c r="H88" s="54" t="s">
        <v>213</v>
      </c>
      <c r="I88" s="79">
        <v>0.34170558576980353</v>
      </c>
      <c r="J88" s="33">
        <v>174</v>
      </c>
      <c r="K88" s="2">
        <v>0.21508034610630408</v>
      </c>
      <c r="L88" s="33">
        <v>76</v>
      </c>
      <c r="M88" s="2">
        <v>9.3943139678615575E-2</v>
      </c>
      <c r="N88" s="34">
        <v>559</v>
      </c>
      <c r="O88" s="2">
        <v>0.69097651421508033</v>
      </c>
      <c r="P88" s="23">
        <v>809</v>
      </c>
      <c r="Q88" s="2">
        <v>1</v>
      </c>
      <c r="R88" s="117">
        <v>919.5</v>
      </c>
      <c r="S88" s="118">
        <v>-0.12017400761283306</v>
      </c>
      <c r="T88" s="115" t="b">
        <v>1</v>
      </c>
      <c r="U88" s="115" t="b">
        <v>1</v>
      </c>
      <c r="V88" s="115" t="b">
        <v>1</v>
      </c>
      <c r="W88" s="115" t="b">
        <v>1</v>
      </c>
      <c r="X88" s="115" t="b">
        <v>1</v>
      </c>
      <c r="Y88" s="108"/>
    </row>
    <row r="89" spans="1:25" s="60" customFormat="1" ht="14.25" customHeight="1" x14ac:dyDescent="0.25">
      <c r="A89" s="91" t="s">
        <v>26</v>
      </c>
      <c r="B89" s="90" t="s">
        <v>101</v>
      </c>
      <c r="C89" s="90" t="s">
        <v>282</v>
      </c>
      <c r="D89" s="22">
        <v>529</v>
      </c>
      <c r="E89" s="33">
        <v>195</v>
      </c>
      <c r="F89" s="24" t="s">
        <v>159</v>
      </c>
      <c r="G89" s="72" t="s">
        <v>159</v>
      </c>
      <c r="H89" s="54" t="s">
        <v>159</v>
      </c>
      <c r="I89" s="79" t="s">
        <v>159</v>
      </c>
      <c r="J89" s="33">
        <v>127</v>
      </c>
      <c r="K89" s="2" t="s">
        <v>159</v>
      </c>
      <c r="L89" s="33">
        <v>68</v>
      </c>
      <c r="M89" s="2" t="s">
        <v>159</v>
      </c>
      <c r="N89" s="34">
        <v>306</v>
      </c>
      <c r="O89" s="2" t="s">
        <v>159</v>
      </c>
      <c r="P89" s="23">
        <v>501</v>
      </c>
      <c r="Q89" s="2">
        <v>0.947069943289225</v>
      </c>
      <c r="R89" s="117">
        <v>544.25</v>
      </c>
      <c r="S89" s="118">
        <v>-2.8020211299954065E-2</v>
      </c>
      <c r="T89" s="115" t="b">
        <v>1</v>
      </c>
      <c r="U89" s="115" t="b">
        <v>1</v>
      </c>
      <c r="V89" s="115" t="b">
        <v>0</v>
      </c>
      <c r="W89" s="115" t="b">
        <v>0</v>
      </c>
      <c r="X89" s="115" t="b">
        <v>1</v>
      </c>
      <c r="Y89" s="108"/>
    </row>
    <row r="90" spans="1:25" s="60" customFormat="1" ht="14.25" customHeight="1" x14ac:dyDescent="0.25">
      <c r="A90" s="91" t="s">
        <v>104</v>
      </c>
      <c r="B90" s="90" t="s">
        <v>101</v>
      </c>
      <c r="C90" s="90" t="s">
        <v>283</v>
      </c>
      <c r="D90" s="22">
        <v>878</v>
      </c>
      <c r="E90" s="33">
        <v>285</v>
      </c>
      <c r="F90" s="24">
        <v>0.32460136674259682</v>
      </c>
      <c r="G90" s="72">
        <v>0.294452460058506</v>
      </c>
      <c r="H90" s="54" t="s">
        <v>213</v>
      </c>
      <c r="I90" s="79">
        <v>0.35627840894384832</v>
      </c>
      <c r="J90" s="33">
        <v>167</v>
      </c>
      <c r="K90" s="2">
        <v>0.19020501138952164</v>
      </c>
      <c r="L90" s="33">
        <v>118</v>
      </c>
      <c r="M90" s="2">
        <v>0.13439635535307518</v>
      </c>
      <c r="N90" s="34">
        <v>564</v>
      </c>
      <c r="O90" s="2">
        <v>0.64236902050113898</v>
      </c>
      <c r="P90" s="23">
        <v>849</v>
      </c>
      <c r="Q90" s="2">
        <v>0.96697038724373574</v>
      </c>
      <c r="R90" s="117">
        <v>937.75</v>
      </c>
      <c r="S90" s="118">
        <v>-6.3716342308717672E-2</v>
      </c>
      <c r="T90" s="115" t="b">
        <v>1</v>
      </c>
      <c r="U90" s="115" t="b">
        <v>1</v>
      </c>
      <c r="V90" s="115" t="b">
        <v>1</v>
      </c>
      <c r="W90" s="115" t="b">
        <v>1</v>
      </c>
      <c r="X90" s="115" t="b">
        <v>1</v>
      </c>
      <c r="Y90" s="108"/>
    </row>
    <row r="91" spans="1:25" s="60" customFormat="1" ht="14.25" customHeight="1" x14ac:dyDescent="0.25">
      <c r="A91" s="91" t="s">
        <v>107</v>
      </c>
      <c r="B91" s="90" t="s">
        <v>101</v>
      </c>
      <c r="C91" s="90" t="s">
        <v>284</v>
      </c>
      <c r="D91" s="22">
        <v>1722</v>
      </c>
      <c r="E91" s="33">
        <v>713</v>
      </c>
      <c r="F91" s="24" t="s">
        <v>159</v>
      </c>
      <c r="G91" s="72" t="s">
        <v>159</v>
      </c>
      <c r="H91" s="54" t="s">
        <v>159</v>
      </c>
      <c r="I91" s="79" t="s">
        <v>159</v>
      </c>
      <c r="J91" s="33">
        <v>530</v>
      </c>
      <c r="K91" s="2" t="s">
        <v>159</v>
      </c>
      <c r="L91" s="33">
        <v>183</v>
      </c>
      <c r="M91" s="2" t="s">
        <v>159</v>
      </c>
      <c r="N91" s="34">
        <v>812</v>
      </c>
      <c r="O91" s="2" t="s">
        <v>159</v>
      </c>
      <c r="P91" s="23">
        <v>1525</v>
      </c>
      <c r="Q91" s="2">
        <v>0.88559814169570272</v>
      </c>
      <c r="R91" s="117">
        <v>1491.5</v>
      </c>
      <c r="S91" s="118">
        <v>0.15454240697284613</v>
      </c>
      <c r="T91" s="115" t="b">
        <v>1</v>
      </c>
      <c r="U91" s="115" t="b">
        <v>1</v>
      </c>
      <c r="V91" s="115" t="b">
        <v>0</v>
      </c>
      <c r="W91" s="115" t="b">
        <v>0</v>
      </c>
      <c r="X91" s="115" t="b">
        <v>1</v>
      </c>
      <c r="Y91" s="108"/>
    </row>
    <row r="92" spans="1:25" s="60" customFormat="1" ht="14.25" customHeight="1" x14ac:dyDescent="0.25">
      <c r="A92" s="91" t="s">
        <v>105</v>
      </c>
      <c r="B92" s="90" t="s">
        <v>101</v>
      </c>
      <c r="C92" s="90" t="s">
        <v>285</v>
      </c>
      <c r="D92" s="22">
        <v>847</v>
      </c>
      <c r="E92" s="33">
        <v>270</v>
      </c>
      <c r="F92" s="24" t="s">
        <v>159</v>
      </c>
      <c r="G92" s="72" t="s">
        <v>159</v>
      </c>
      <c r="H92" s="54" t="s">
        <v>159</v>
      </c>
      <c r="I92" s="79" t="s">
        <v>159</v>
      </c>
      <c r="J92" s="33">
        <v>270</v>
      </c>
      <c r="K92" s="2" t="s">
        <v>159</v>
      </c>
      <c r="L92" s="33" t="s">
        <v>371</v>
      </c>
      <c r="M92" s="2" t="s">
        <v>159</v>
      </c>
      <c r="N92" s="34" t="s">
        <v>371</v>
      </c>
      <c r="O92" s="2" t="s">
        <v>159</v>
      </c>
      <c r="P92" s="23">
        <v>270</v>
      </c>
      <c r="Q92" s="2">
        <v>0.31877213695395512</v>
      </c>
      <c r="R92" s="117">
        <v>898.5</v>
      </c>
      <c r="S92" s="118">
        <v>-5.7317751808569836E-2</v>
      </c>
      <c r="T92" s="115" t="b">
        <v>1</v>
      </c>
      <c r="U92" s="115" t="b">
        <v>1</v>
      </c>
      <c r="V92" s="115" t="b">
        <v>0</v>
      </c>
      <c r="W92" s="115" t="b">
        <v>0</v>
      </c>
      <c r="X92" s="115" t="b">
        <v>1</v>
      </c>
      <c r="Y92" s="108"/>
    </row>
    <row r="93" spans="1:25" s="60" customFormat="1" ht="14.25" customHeight="1" x14ac:dyDescent="0.25">
      <c r="A93" s="91" t="s">
        <v>66</v>
      </c>
      <c r="B93" s="90" t="s">
        <v>101</v>
      </c>
      <c r="C93" s="90" t="s">
        <v>286</v>
      </c>
      <c r="D93" s="22">
        <v>1546</v>
      </c>
      <c r="E93" s="33">
        <v>674</v>
      </c>
      <c r="F93" s="24">
        <v>0.43596377749029752</v>
      </c>
      <c r="G93" s="72">
        <v>0.41143414489355667</v>
      </c>
      <c r="H93" s="54" t="s">
        <v>213</v>
      </c>
      <c r="I93" s="79">
        <v>0.4608108522491432</v>
      </c>
      <c r="J93" s="33">
        <v>526</v>
      </c>
      <c r="K93" s="2">
        <v>0.34023285899094435</v>
      </c>
      <c r="L93" s="33">
        <v>148</v>
      </c>
      <c r="M93" s="2">
        <v>9.5730918499353168E-2</v>
      </c>
      <c r="N93" s="34">
        <v>869</v>
      </c>
      <c r="O93" s="2">
        <v>0.5620957309184994</v>
      </c>
      <c r="P93" s="23">
        <v>1543</v>
      </c>
      <c r="Q93" s="2">
        <v>0.99805950840879687</v>
      </c>
      <c r="R93" s="117">
        <v>1493</v>
      </c>
      <c r="S93" s="118">
        <v>3.5498995311453452E-2</v>
      </c>
      <c r="T93" s="115" t="b">
        <v>1</v>
      </c>
      <c r="U93" s="115" t="b">
        <v>1</v>
      </c>
      <c r="V93" s="115" t="b">
        <v>1</v>
      </c>
      <c r="W93" s="115" t="b">
        <v>1</v>
      </c>
      <c r="X93" s="115" t="b">
        <v>1</v>
      </c>
      <c r="Y93" s="108"/>
    </row>
    <row r="94" spans="1:25" s="60" customFormat="1" ht="14.25" customHeight="1" x14ac:dyDescent="0.25">
      <c r="A94" s="91" t="s">
        <v>22</v>
      </c>
      <c r="B94" s="90" t="s">
        <v>94</v>
      </c>
      <c r="C94" s="90" t="s">
        <v>287</v>
      </c>
      <c r="D94" s="22">
        <v>542</v>
      </c>
      <c r="E94" s="33">
        <v>278</v>
      </c>
      <c r="F94" s="24">
        <v>0.51291512915129156</v>
      </c>
      <c r="G94" s="72">
        <v>0.47089268558019104</v>
      </c>
      <c r="H94" s="54" t="s">
        <v>213</v>
      </c>
      <c r="I94" s="79">
        <v>0.55475578756849098</v>
      </c>
      <c r="J94" s="33">
        <v>191</v>
      </c>
      <c r="K94" s="2">
        <v>0.35239852398523985</v>
      </c>
      <c r="L94" s="33">
        <v>87</v>
      </c>
      <c r="M94" s="2">
        <v>0.16051660516605165</v>
      </c>
      <c r="N94" s="34">
        <v>261</v>
      </c>
      <c r="O94" s="2">
        <v>0.48154981549815495</v>
      </c>
      <c r="P94" s="23">
        <v>539</v>
      </c>
      <c r="Q94" s="2">
        <v>0.99446494464944646</v>
      </c>
      <c r="R94" s="117">
        <v>541.75</v>
      </c>
      <c r="S94" s="118">
        <v>4.6146746654360867E-4</v>
      </c>
      <c r="T94" s="115" t="b">
        <v>1</v>
      </c>
      <c r="U94" s="115" t="b">
        <v>1</v>
      </c>
      <c r="V94" s="115" t="b">
        <v>1</v>
      </c>
      <c r="W94" s="115" t="b">
        <v>1</v>
      </c>
      <c r="X94" s="115" t="b">
        <v>1</v>
      </c>
      <c r="Y94" s="108"/>
    </row>
    <row r="95" spans="1:25" s="60" customFormat="1" ht="14.25" customHeight="1" x14ac:dyDescent="0.25">
      <c r="A95" s="91" t="s">
        <v>59</v>
      </c>
      <c r="B95" s="90" t="s">
        <v>94</v>
      </c>
      <c r="C95" s="90" t="s">
        <v>288</v>
      </c>
      <c r="D95" s="22">
        <v>1834</v>
      </c>
      <c r="E95" s="33">
        <v>956</v>
      </c>
      <c r="F95" s="24" t="s">
        <v>159</v>
      </c>
      <c r="G95" s="72" t="s">
        <v>159</v>
      </c>
      <c r="H95" s="54" t="s">
        <v>159</v>
      </c>
      <c r="I95" s="79" t="s">
        <v>159</v>
      </c>
      <c r="J95" s="33">
        <v>705</v>
      </c>
      <c r="K95" s="2" t="s">
        <v>159</v>
      </c>
      <c r="L95" s="33">
        <v>251</v>
      </c>
      <c r="M95" s="2" t="s">
        <v>159</v>
      </c>
      <c r="N95" s="34">
        <v>764</v>
      </c>
      <c r="O95" s="2" t="s">
        <v>159</v>
      </c>
      <c r="P95" s="23">
        <v>1720</v>
      </c>
      <c r="Q95" s="2">
        <v>0.93784078516902947</v>
      </c>
      <c r="R95" s="117">
        <v>1829.25</v>
      </c>
      <c r="S95" s="118">
        <v>2.5966926335930026E-3</v>
      </c>
      <c r="T95" s="115" t="b">
        <v>1</v>
      </c>
      <c r="U95" s="115" t="b">
        <v>1</v>
      </c>
      <c r="V95" s="115" t="b">
        <v>0</v>
      </c>
      <c r="W95" s="115" t="b">
        <v>0</v>
      </c>
      <c r="X95" s="115" t="b">
        <v>1</v>
      </c>
      <c r="Y95" s="108"/>
    </row>
    <row r="96" spans="1:25" s="60" customFormat="1" ht="14.25" customHeight="1" x14ac:dyDescent="0.25">
      <c r="A96" s="91" t="s">
        <v>95</v>
      </c>
      <c r="B96" s="90" t="s">
        <v>94</v>
      </c>
      <c r="C96" s="90" t="s">
        <v>289</v>
      </c>
      <c r="D96" s="22">
        <v>837</v>
      </c>
      <c r="E96" s="33">
        <v>395</v>
      </c>
      <c r="F96" s="24">
        <v>0.47192353643966545</v>
      </c>
      <c r="G96" s="72">
        <v>0.4383092178051507</v>
      </c>
      <c r="H96" s="54" t="s">
        <v>213</v>
      </c>
      <c r="I96" s="79">
        <v>0.50579439470472853</v>
      </c>
      <c r="J96" s="33">
        <v>298</v>
      </c>
      <c r="K96" s="2">
        <v>0.35603345280764637</v>
      </c>
      <c r="L96" s="33">
        <v>97</v>
      </c>
      <c r="M96" s="2">
        <v>0.11589008363201912</v>
      </c>
      <c r="N96" s="34">
        <v>429</v>
      </c>
      <c r="O96" s="2">
        <v>0.51254480286738346</v>
      </c>
      <c r="P96" s="23">
        <v>824</v>
      </c>
      <c r="Q96" s="2">
        <v>0.98446833930704902</v>
      </c>
      <c r="R96" s="117">
        <v>799.5</v>
      </c>
      <c r="S96" s="118">
        <v>4.6904315196998121E-2</v>
      </c>
      <c r="T96" s="115" t="b">
        <v>1</v>
      </c>
      <c r="U96" s="115" t="b">
        <v>1</v>
      </c>
      <c r="V96" s="115" t="b">
        <v>1</v>
      </c>
      <c r="W96" s="115" t="b">
        <v>1</v>
      </c>
      <c r="X96" s="115" t="b">
        <v>1</v>
      </c>
      <c r="Y96" s="108"/>
    </row>
    <row r="97" spans="1:25" s="60" customFormat="1" ht="14.25" customHeight="1" x14ac:dyDescent="0.25">
      <c r="A97" s="91" t="s">
        <v>30</v>
      </c>
      <c r="B97" s="90" t="s">
        <v>94</v>
      </c>
      <c r="C97" s="90" t="s">
        <v>290</v>
      </c>
      <c r="D97" s="22">
        <v>4208</v>
      </c>
      <c r="E97" s="33">
        <v>1953</v>
      </c>
      <c r="F97" s="24">
        <v>0.46411596958174905</v>
      </c>
      <c r="G97" s="72">
        <v>0.44908742184402173</v>
      </c>
      <c r="H97" s="54" t="s">
        <v>213</v>
      </c>
      <c r="I97" s="79">
        <v>0.47920997421120415</v>
      </c>
      <c r="J97" s="33">
        <v>1362</v>
      </c>
      <c r="K97" s="2">
        <v>0.32366920152091255</v>
      </c>
      <c r="L97" s="33">
        <v>591</v>
      </c>
      <c r="M97" s="2">
        <v>0.1404467680608365</v>
      </c>
      <c r="N97" s="34">
        <v>2132</v>
      </c>
      <c r="O97" s="2">
        <v>0.50665399239543729</v>
      </c>
      <c r="P97" s="23">
        <v>4085</v>
      </c>
      <c r="Q97" s="2">
        <v>0.97076996197718635</v>
      </c>
      <c r="R97" s="117">
        <v>4057</v>
      </c>
      <c r="S97" s="118">
        <v>3.7219620409169339E-2</v>
      </c>
      <c r="T97" s="115" t="b">
        <v>1</v>
      </c>
      <c r="U97" s="115" t="b">
        <v>1</v>
      </c>
      <c r="V97" s="115" t="b">
        <v>1</v>
      </c>
      <c r="W97" s="115" t="b">
        <v>1</v>
      </c>
      <c r="X97" s="115" t="b">
        <v>1</v>
      </c>
      <c r="Y97" s="108"/>
    </row>
    <row r="98" spans="1:25" s="60" customFormat="1" ht="14.25" customHeight="1" x14ac:dyDescent="0.25">
      <c r="A98" s="91" t="s">
        <v>46</v>
      </c>
      <c r="B98" s="90" t="s">
        <v>94</v>
      </c>
      <c r="C98" s="90" t="s">
        <v>291</v>
      </c>
      <c r="D98" s="22">
        <v>3731</v>
      </c>
      <c r="E98" s="33">
        <v>1550</v>
      </c>
      <c r="F98" s="24" t="s">
        <v>159</v>
      </c>
      <c r="G98" s="72" t="s">
        <v>159</v>
      </c>
      <c r="H98" s="54" t="s">
        <v>159</v>
      </c>
      <c r="I98" s="79" t="s">
        <v>159</v>
      </c>
      <c r="J98" s="33">
        <v>975</v>
      </c>
      <c r="K98" s="2" t="s">
        <v>159</v>
      </c>
      <c r="L98" s="33">
        <v>575</v>
      </c>
      <c r="M98" s="2" t="s">
        <v>159</v>
      </c>
      <c r="N98" s="34">
        <v>887</v>
      </c>
      <c r="O98" s="2" t="s">
        <v>159</v>
      </c>
      <c r="P98" s="23">
        <v>2437</v>
      </c>
      <c r="Q98" s="2">
        <v>0.65317609220048245</v>
      </c>
      <c r="R98" s="117">
        <v>3679.5</v>
      </c>
      <c r="S98" s="118">
        <v>1.3996466911265118E-2</v>
      </c>
      <c r="T98" s="115" t="b">
        <v>1</v>
      </c>
      <c r="U98" s="115" t="b">
        <v>1</v>
      </c>
      <c r="V98" s="115" t="b">
        <v>0</v>
      </c>
      <c r="W98" s="115" t="b">
        <v>0</v>
      </c>
      <c r="X98" s="115" t="b">
        <v>1</v>
      </c>
      <c r="Y98" s="108"/>
    </row>
    <row r="99" spans="1:25" s="60" customFormat="1" ht="14.25" customHeight="1" x14ac:dyDescent="0.25">
      <c r="A99" s="91" t="s">
        <v>141</v>
      </c>
      <c r="B99" s="90" t="s">
        <v>94</v>
      </c>
      <c r="C99" s="90" t="s">
        <v>292</v>
      </c>
      <c r="D99" s="22">
        <v>918</v>
      </c>
      <c r="E99" s="33">
        <v>501</v>
      </c>
      <c r="F99" s="24">
        <v>0.54575163398692805</v>
      </c>
      <c r="G99" s="72">
        <v>0.51341905921540143</v>
      </c>
      <c r="H99" s="54" t="s">
        <v>213</v>
      </c>
      <c r="I99" s="79">
        <v>0.57770290020206783</v>
      </c>
      <c r="J99" s="33">
        <v>310</v>
      </c>
      <c r="K99" s="2">
        <v>0.33769063180827885</v>
      </c>
      <c r="L99" s="33">
        <v>191</v>
      </c>
      <c r="M99" s="2">
        <v>0.20806100217864923</v>
      </c>
      <c r="N99" s="34">
        <v>412</v>
      </c>
      <c r="O99" s="2">
        <v>0.44880174291938996</v>
      </c>
      <c r="P99" s="23">
        <v>913</v>
      </c>
      <c r="Q99" s="2">
        <v>0.99455337690631807</v>
      </c>
      <c r="R99" s="117">
        <v>892.75</v>
      </c>
      <c r="S99" s="118">
        <v>2.8283394007280874E-2</v>
      </c>
      <c r="T99" s="115" t="b">
        <v>1</v>
      </c>
      <c r="U99" s="115" t="b">
        <v>1</v>
      </c>
      <c r="V99" s="115" t="b">
        <v>1</v>
      </c>
      <c r="W99" s="115" t="b">
        <v>1</v>
      </c>
      <c r="X99" s="115" t="b">
        <v>1</v>
      </c>
      <c r="Y99" s="108"/>
    </row>
    <row r="100" spans="1:25" s="60" customFormat="1" ht="14.25" customHeight="1" x14ac:dyDescent="0.25">
      <c r="A100" s="91" t="s">
        <v>146</v>
      </c>
      <c r="B100" s="90" t="s">
        <v>94</v>
      </c>
      <c r="C100" s="90" t="s">
        <v>293</v>
      </c>
      <c r="D100" s="22">
        <v>1040</v>
      </c>
      <c r="E100" s="33">
        <v>487</v>
      </c>
      <c r="F100" s="24" t="s">
        <v>159</v>
      </c>
      <c r="G100" s="72" t="s">
        <v>159</v>
      </c>
      <c r="H100" s="54" t="s">
        <v>159</v>
      </c>
      <c r="I100" s="79" t="s">
        <v>159</v>
      </c>
      <c r="J100" s="33">
        <v>0</v>
      </c>
      <c r="K100" s="2" t="s">
        <v>159</v>
      </c>
      <c r="L100" s="33">
        <v>487</v>
      </c>
      <c r="M100" s="2" t="s">
        <v>159</v>
      </c>
      <c r="N100" s="34">
        <v>367</v>
      </c>
      <c r="O100" s="2" t="s">
        <v>159</v>
      </c>
      <c r="P100" s="23">
        <v>854</v>
      </c>
      <c r="Q100" s="2">
        <v>0.82115384615384612</v>
      </c>
      <c r="R100" s="117">
        <v>964.75</v>
      </c>
      <c r="S100" s="118">
        <v>7.7999481731018394E-2</v>
      </c>
      <c r="T100" s="115" t="b">
        <v>1</v>
      </c>
      <c r="U100" s="115" t="b">
        <v>1</v>
      </c>
      <c r="V100" s="115" t="b">
        <v>0</v>
      </c>
      <c r="W100" s="115" t="b">
        <v>0</v>
      </c>
      <c r="X100" s="115" t="b">
        <v>1</v>
      </c>
      <c r="Y100" s="108"/>
    </row>
    <row r="101" spans="1:25" s="60" customFormat="1" ht="14.25" customHeight="1" x14ac:dyDescent="0.25">
      <c r="A101" s="91" t="s">
        <v>27</v>
      </c>
      <c r="B101" s="90" t="s">
        <v>94</v>
      </c>
      <c r="C101" s="90" t="s">
        <v>294</v>
      </c>
      <c r="D101" s="22">
        <v>2305</v>
      </c>
      <c r="E101" s="33">
        <v>1038</v>
      </c>
      <c r="F101" s="24">
        <v>0.4503253796095445</v>
      </c>
      <c r="G101" s="72">
        <v>0.43011388660722411</v>
      </c>
      <c r="H101" s="54" t="s">
        <v>213</v>
      </c>
      <c r="I101" s="79">
        <v>0.47070217024019229</v>
      </c>
      <c r="J101" s="33" t="s">
        <v>371</v>
      </c>
      <c r="K101" s="2" t="s">
        <v>159</v>
      </c>
      <c r="L101" s="33">
        <v>1038</v>
      </c>
      <c r="M101" s="2">
        <v>0.4503253796095445</v>
      </c>
      <c r="N101" s="34">
        <v>1263</v>
      </c>
      <c r="O101" s="2">
        <v>0.54793926247288505</v>
      </c>
      <c r="P101" s="23">
        <v>2301</v>
      </c>
      <c r="Q101" s="2">
        <v>0.99826464208242949</v>
      </c>
      <c r="R101" s="117">
        <v>2273.25</v>
      </c>
      <c r="S101" s="118">
        <v>1.3966787638843067E-2</v>
      </c>
      <c r="T101" s="115" t="b">
        <v>1</v>
      </c>
      <c r="U101" s="115" t="b">
        <v>1</v>
      </c>
      <c r="V101" s="115" t="b">
        <v>1</v>
      </c>
      <c r="W101" s="115" t="b">
        <v>1</v>
      </c>
      <c r="X101" s="115" t="b">
        <v>1</v>
      </c>
      <c r="Y101" s="108"/>
    </row>
    <row r="102" spans="1:25" s="60" customFormat="1" ht="14.25" customHeight="1" x14ac:dyDescent="0.25">
      <c r="A102" s="91" t="s">
        <v>48</v>
      </c>
      <c r="B102" s="90" t="s">
        <v>94</v>
      </c>
      <c r="C102" s="90" t="s">
        <v>295</v>
      </c>
      <c r="D102" s="22">
        <v>774</v>
      </c>
      <c r="E102" s="33">
        <v>346</v>
      </c>
      <c r="F102" s="24">
        <v>0.44702842377260982</v>
      </c>
      <c r="G102" s="72">
        <v>0.41234916162319024</v>
      </c>
      <c r="H102" s="54" t="s">
        <v>213</v>
      </c>
      <c r="I102" s="79">
        <v>0.48223089827189125</v>
      </c>
      <c r="J102" s="33">
        <v>248</v>
      </c>
      <c r="K102" s="2">
        <v>0.32041343669250644</v>
      </c>
      <c r="L102" s="33">
        <v>98</v>
      </c>
      <c r="M102" s="2">
        <v>0.12661498708010335</v>
      </c>
      <c r="N102" s="34">
        <v>391</v>
      </c>
      <c r="O102" s="2">
        <v>0.5051679586563308</v>
      </c>
      <c r="P102" s="23">
        <v>737</v>
      </c>
      <c r="Q102" s="2">
        <v>0.95219638242894056</v>
      </c>
      <c r="R102" s="117">
        <v>786.25</v>
      </c>
      <c r="S102" s="118">
        <v>-1.5580286168521463E-2</v>
      </c>
      <c r="T102" s="115" t="b">
        <v>1</v>
      </c>
      <c r="U102" s="115" t="b">
        <v>1</v>
      </c>
      <c r="V102" s="115" t="b">
        <v>1</v>
      </c>
      <c r="W102" s="115" t="b">
        <v>1</v>
      </c>
      <c r="X102" s="115" t="b">
        <v>1</v>
      </c>
      <c r="Y102" s="108"/>
    </row>
    <row r="103" spans="1:25" s="60" customFormat="1" ht="14.25" customHeight="1" x14ac:dyDescent="0.25">
      <c r="A103" s="91" t="s">
        <v>31</v>
      </c>
      <c r="B103" s="90" t="s">
        <v>94</v>
      </c>
      <c r="C103" s="90" t="s">
        <v>296</v>
      </c>
      <c r="D103" s="22">
        <v>533</v>
      </c>
      <c r="E103" s="33">
        <v>234</v>
      </c>
      <c r="F103" s="24">
        <v>0.43902439024390244</v>
      </c>
      <c r="G103" s="72">
        <v>0.39747854582348696</v>
      </c>
      <c r="H103" s="54" t="s">
        <v>213</v>
      </c>
      <c r="I103" s="79">
        <v>0.48144287700628347</v>
      </c>
      <c r="J103" s="33">
        <v>176</v>
      </c>
      <c r="K103" s="2">
        <v>0.33020637898686678</v>
      </c>
      <c r="L103" s="33">
        <v>58</v>
      </c>
      <c r="M103" s="2">
        <v>0.10881801125703565</v>
      </c>
      <c r="N103" s="34">
        <v>299</v>
      </c>
      <c r="O103" s="2">
        <v>0.56097560975609762</v>
      </c>
      <c r="P103" s="23">
        <v>533</v>
      </c>
      <c r="Q103" s="2">
        <v>1</v>
      </c>
      <c r="R103" s="117">
        <v>571.25</v>
      </c>
      <c r="S103" s="118">
        <v>-6.695842450765864E-2</v>
      </c>
      <c r="T103" s="115" t="b">
        <v>1</v>
      </c>
      <c r="U103" s="115" t="b">
        <v>1</v>
      </c>
      <c r="V103" s="115" t="b">
        <v>1</v>
      </c>
      <c r="W103" s="115" t="b">
        <v>1</v>
      </c>
      <c r="X103" s="115" t="b">
        <v>1</v>
      </c>
      <c r="Y103" s="108"/>
    </row>
    <row r="104" spans="1:25" s="60" customFormat="1" ht="14.25" customHeight="1" x14ac:dyDescent="0.25">
      <c r="A104" s="91" t="s">
        <v>96</v>
      </c>
      <c r="B104" s="90" t="s">
        <v>94</v>
      </c>
      <c r="C104" s="90" t="s">
        <v>297</v>
      </c>
      <c r="D104" s="22">
        <v>2001</v>
      </c>
      <c r="E104" s="33">
        <v>926</v>
      </c>
      <c r="F104" s="24">
        <v>0.46276861569215394</v>
      </c>
      <c r="G104" s="72">
        <v>0.44101401072699925</v>
      </c>
      <c r="H104" s="54" t="s">
        <v>213</v>
      </c>
      <c r="I104" s="79">
        <v>0.48466589810347449</v>
      </c>
      <c r="J104" s="33">
        <v>684</v>
      </c>
      <c r="K104" s="2">
        <v>0.34182908545727136</v>
      </c>
      <c r="L104" s="33">
        <v>242</v>
      </c>
      <c r="M104" s="2">
        <v>0.12093953023488256</v>
      </c>
      <c r="N104" s="34">
        <v>1073</v>
      </c>
      <c r="O104" s="2">
        <v>0.53623188405797106</v>
      </c>
      <c r="P104" s="23">
        <v>1999</v>
      </c>
      <c r="Q104" s="2">
        <v>0.99900049975012495</v>
      </c>
      <c r="R104" s="117">
        <v>1992</v>
      </c>
      <c r="S104" s="118">
        <v>4.5180722891566263E-3</v>
      </c>
      <c r="T104" s="115" t="b">
        <v>1</v>
      </c>
      <c r="U104" s="115" t="b">
        <v>1</v>
      </c>
      <c r="V104" s="115" t="b">
        <v>1</v>
      </c>
      <c r="W104" s="115" t="b">
        <v>1</v>
      </c>
      <c r="X104" s="115" t="b">
        <v>1</v>
      </c>
      <c r="Y104" s="108"/>
    </row>
    <row r="105" spans="1:25" s="60" customFormat="1" ht="14.25" customHeight="1" x14ac:dyDescent="0.25">
      <c r="A105" s="91" t="s">
        <v>0</v>
      </c>
      <c r="B105" s="90" t="s">
        <v>94</v>
      </c>
      <c r="C105" s="90" t="s">
        <v>298</v>
      </c>
      <c r="D105" s="22">
        <v>652</v>
      </c>
      <c r="E105" s="33">
        <v>306</v>
      </c>
      <c r="F105" s="24">
        <v>0.46932515337423314</v>
      </c>
      <c r="G105" s="72">
        <v>0.4313099908490709</v>
      </c>
      <c r="H105" s="54" t="s">
        <v>213</v>
      </c>
      <c r="I105" s="79">
        <v>0.50769965933082739</v>
      </c>
      <c r="J105" s="33">
        <v>209</v>
      </c>
      <c r="K105" s="2">
        <v>0.32055214723926378</v>
      </c>
      <c r="L105" s="33">
        <v>97</v>
      </c>
      <c r="M105" s="2">
        <v>0.14877300613496933</v>
      </c>
      <c r="N105" s="34">
        <v>334</v>
      </c>
      <c r="O105" s="2">
        <v>0.51226993865030679</v>
      </c>
      <c r="P105" s="23">
        <v>640</v>
      </c>
      <c r="Q105" s="2">
        <v>0.98159509202453987</v>
      </c>
      <c r="R105" s="117">
        <v>606.75</v>
      </c>
      <c r="S105" s="118">
        <v>7.4577667902760617E-2</v>
      </c>
      <c r="T105" s="115" t="b">
        <v>1</v>
      </c>
      <c r="U105" s="115" t="b">
        <v>1</v>
      </c>
      <c r="V105" s="115" t="b">
        <v>1</v>
      </c>
      <c r="W105" s="115" t="b">
        <v>1</v>
      </c>
      <c r="X105" s="115" t="b">
        <v>1</v>
      </c>
      <c r="Y105" s="108"/>
    </row>
    <row r="106" spans="1:25" s="60" customFormat="1" ht="14.25" customHeight="1" x14ac:dyDescent="0.25">
      <c r="A106" s="91" t="s">
        <v>68</v>
      </c>
      <c r="B106" s="90" t="s">
        <v>69</v>
      </c>
      <c r="C106" s="90" t="s">
        <v>299</v>
      </c>
      <c r="D106" s="22">
        <v>985</v>
      </c>
      <c r="E106" s="33">
        <v>571</v>
      </c>
      <c r="F106" s="24">
        <v>0.57969543147208125</v>
      </c>
      <c r="G106" s="72">
        <v>0.54861857577253381</v>
      </c>
      <c r="H106" s="54" t="s">
        <v>213</v>
      </c>
      <c r="I106" s="79">
        <v>0.61015308433488147</v>
      </c>
      <c r="J106" s="33">
        <v>264</v>
      </c>
      <c r="K106" s="2">
        <v>0.26802030456852793</v>
      </c>
      <c r="L106" s="33">
        <v>307</v>
      </c>
      <c r="M106" s="35">
        <v>0.31167512690355331</v>
      </c>
      <c r="N106" s="34">
        <v>378</v>
      </c>
      <c r="O106" s="35">
        <v>0.38375634517766499</v>
      </c>
      <c r="P106" s="23">
        <v>949</v>
      </c>
      <c r="Q106" s="2">
        <v>0.96345177664974624</v>
      </c>
      <c r="R106" s="117">
        <v>921.75</v>
      </c>
      <c r="S106" s="118">
        <v>6.8619473826959584E-2</v>
      </c>
      <c r="T106" s="115" t="b">
        <v>1</v>
      </c>
      <c r="U106" s="115" t="b">
        <v>1</v>
      </c>
      <c r="V106" s="115" t="b">
        <v>1</v>
      </c>
      <c r="W106" s="115" t="b">
        <v>1</v>
      </c>
      <c r="X106" s="115" t="b">
        <v>1</v>
      </c>
      <c r="Y106" s="108"/>
    </row>
    <row r="107" spans="1:25" s="60" customFormat="1" ht="14.25" customHeight="1" x14ac:dyDescent="0.25">
      <c r="A107" s="91" t="s">
        <v>70</v>
      </c>
      <c r="B107" s="90" t="s">
        <v>69</v>
      </c>
      <c r="C107" s="90" t="s">
        <v>300</v>
      </c>
      <c r="D107" s="22" t="s">
        <v>159</v>
      </c>
      <c r="E107" s="33" t="s">
        <v>159</v>
      </c>
      <c r="F107" s="24" t="s">
        <v>159</v>
      </c>
      <c r="G107" s="72" t="s">
        <v>159</v>
      </c>
      <c r="H107" s="54" t="s">
        <v>159</v>
      </c>
      <c r="I107" s="79" t="s">
        <v>159</v>
      </c>
      <c r="J107" s="33" t="s">
        <v>159</v>
      </c>
      <c r="K107" s="2" t="s">
        <v>159</v>
      </c>
      <c r="L107" s="33" t="s">
        <v>159</v>
      </c>
      <c r="M107" s="2" t="s">
        <v>159</v>
      </c>
      <c r="N107" s="34" t="s">
        <v>159</v>
      </c>
      <c r="O107" s="2" t="s">
        <v>159</v>
      </c>
      <c r="P107" s="23" t="s">
        <v>159</v>
      </c>
      <c r="Q107" s="2" t="s">
        <v>159</v>
      </c>
      <c r="R107" s="117">
        <v>1330.25</v>
      </c>
      <c r="S107" s="118" t="s">
        <v>159</v>
      </c>
      <c r="T107" s="115" t="b">
        <v>0</v>
      </c>
      <c r="U107" s="115" t="b">
        <v>0</v>
      </c>
      <c r="V107" s="115" t="b">
        <v>0</v>
      </c>
      <c r="W107" s="115" t="b">
        <v>0</v>
      </c>
      <c r="X107" s="115" t="b">
        <v>1</v>
      </c>
      <c r="Y107" s="108"/>
    </row>
    <row r="108" spans="1:25" s="60" customFormat="1" ht="14.25" customHeight="1" x14ac:dyDescent="0.25">
      <c r="A108" s="91" t="s">
        <v>63</v>
      </c>
      <c r="B108" s="90" t="s">
        <v>69</v>
      </c>
      <c r="C108" s="90" t="s">
        <v>301</v>
      </c>
      <c r="D108" s="22">
        <v>813</v>
      </c>
      <c r="E108" s="33">
        <v>182</v>
      </c>
      <c r="F108" s="24" t="s">
        <v>159</v>
      </c>
      <c r="G108" s="72" t="s">
        <v>159</v>
      </c>
      <c r="H108" s="54" t="s">
        <v>159</v>
      </c>
      <c r="I108" s="79" t="s">
        <v>159</v>
      </c>
      <c r="J108" s="33">
        <v>103</v>
      </c>
      <c r="K108" s="2" t="s">
        <v>159</v>
      </c>
      <c r="L108" s="33">
        <v>79</v>
      </c>
      <c r="M108" s="2" t="s">
        <v>159</v>
      </c>
      <c r="N108" s="34" t="s">
        <v>371</v>
      </c>
      <c r="O108" s="2" t="s">
        <v>159</v>
      </c>
      <c r="P108" s="23">
        <v>182</v>
      </c>
      <c r="Q108" s="2">
        <v>0.22386223862238622</v>
      </c>
      <c r="R108" s="117">
        <v>767.75</v>
      </c>
      <c r="S108" s="118">
        <v>5.8938456528817976E-2</v>
      </c>
      <c r="T108" s="115" t="b">
        <v>1</v>
      </c>
      <c r="U108" s="115" t="b">
        <v>1</v>
      </c>
      <c r="V108" s="115" t="b">
        <v>0</v>
      </c>
      <c r="W108" s="115" t="b">
        <v>0</v>
      </c>
      <c r="X108" s="115" t="b">
        <v>1</v>
      </c>
      <c r="Y108" s="108"/>
    </row>
    <row r="109" spans="1:25" s="60" customFormat="1" ht="14.25" customHeight="1" x14ac:dyDescent="0.25">
      <c r="A109" s="91" t="s">
        <v>8</v>
      </c>
      <c r="B109" s="90" t="s">
        <v>69</v>
      </c>
      <c r="C109" s="90" t="s">
        <v>302</v>
      </c>
      <c r="D109" s="22" t="s">
        <v>159</v>
      </c>
      <c r="E109" s="33" t="s">
        <v>159</v>
      </c>
      <c r="F109" s="24" t="s">
        <v>159</v>
      </c>
      <c r="G109" s="72" t="s">
        <v>159</v>
      </c>
      <c r="H109" s="54" t="s">
        <v>159</v>
      </c>
      <c r="I109" s="79" t="s">
        <v>159</v>
      </c>
      <c r="J109" s="33" t="s">
        <v>159</v>
      </c>
      <c r="K109" s="2" t="s">
        <v>159</v>
      </c>
      <c r="L109" s="33" t="s">
        <v>159</v>
      </c>
      <c r="M109" s="2" t="s">
        <v>159</v>
      </c>
      <c r="N109" s="34" t="s">
        <v>159</v>
      </c>
      <c r="O109" s="2" t="s">
        <v>159</v>
      </c>
      <c r="P109" s="23" t="s">
        <v>159</v>
      </c>
      <c r="Q109" s="2" t="s">
        <v>159</v>
      </c>
      <c r="R109" s="117">
        <v>1277.25</v>
      </c>
      <c r="S109" s="118" t="s">
        <v>159</v>
      </c>
      <c r="T109" s="115" t="b">
        <v>0</v>
      </c>
      <c r="U109" s="115" t="b">
        <v>0</v>
      </c>
      <c r="V109" s="115" t="b">
        <v>0</v>
      </c>
      <c r="W109" s="115" t="b">
        <v>0</v>
      </c>
      <c r="X109" s="115" t="b">
        <v>1</v>
      </c>
      <c r="Y109" s="108"/>
    </row>
    <row r="110" spans="1:25" s="60" customFormat="1" ht="14.25" customHeight="1" x14ac:dyDescent="0.25">
      <c r="A110" s="91" t="s">
        <v>52</v>
      </c>
      <c r="B110" s="90" t="s">
        <v>69</v>
      </c>
      <c r="C110" s="90" t="s">
        <v>303</v>
      </c>
      <c r="D110" s="22">
        <v>682</v>
      </c>
      <c r="E110" s="33">
        <v>399</v>
      </c>
      <c r="F110" s="24" t="s">
        <v>159</v>
      </c>
      <c r="G110" s="72" t="s">
        <v>159</v>
      </c>
      <c r="H110" s="54" t="s">
        <v>159</v>
      </c>
      <c r="I110" s="79" t="s">
        <v>159</v>
      </c>
      <c r="J110" s="33">
        <v>290</v>
      </c>
      <c r="K110" s="2" t="s">
        <v>159</v>
      </c>
      <c r="L110" s="33">
        <v>109</v>
      </c>
      <c r="M110" s="2" t="s">
        <v>159</v>
      </c>
      <c r="N110" s="34">
        <v>263</v>
      </c>
      <c r="O110" s="2" t="s">
        <v>159</v>
      </c>
      <c r="P110" s="23">
        <v>662</v>
      </c>
      <c r="Q110" s="2">
        <v>0.97067448680351909</v>
      </c>
      <c r="R110" s="117">
        <v>1026.75</v>
      </c>
      <c r="S110" s="118">
        <v>-0.33576820063306551</v>
      </c>
      <c r="T110" s="115" t="b">
        <v>1</v>
      </c>
      <c r="U110" s="115" t="b">
        <v>0</v>
      </c>
      <c r="V110" s="115" t="b">
        <v>1</v>
      </c>
      <c r="W110" s="115" t="b">
        <v>0</v>
      </c>
      <c r="X110" s="115" t="b">
        <v>1</v>
      </c>
      <c r="Y110" s="108"/>
    </row>
    <row r="111" spans="1:25" s="60" customFormat="1" ht="14.25" customHeight="1" x14ac:dyDescent="0.25">
      <c r="A111" s="91" t="s">
        <v>58</v>
      </c>
      <c r="B111" s="90" t="s">
        <v>69</v>
      </c>
      <c r="C111" s="90" t="s">
        <v>304</v>
      </c>
      <c r="D111" s="22">
        <v>681</v>
      </c>
      <c r="E111" s="33">
        <v>241</v>
      </c>
      <c r="F111" s="24" t="s">
        <v>159</v>
      </c>
      <c r="G111" s="72" t="s">
        <v>159</v>
      </c>
      <c r="H111" s="54" t="s">
        <v>159</v>
      </c>
      <c r="I111" s="79" t="s">
        <v>159</v>
      </c>
      <c r="J111" s="33">
        <v>146</v>
      </c>
      <c r="K111" s="2" t="s">
        <v>159</v>
      </c>
      <c r="L111" s="33">
        <v>95</v>
      </c>
      <c r="M111" s="2" t="s">
        <v>159</v>
      </c>
      <c r="N111" s="34">
        <v>77</v>
      </c>
      <c r="O111" s="2" t="s">
        <v>159</v>
      </c>
      <c r="P111" s="23">
        <v>318</v>
      </c>
      <c r="Q111" s="2">
        <v>0.46696035242290751</v>
      </c>
      <c r="R111" s="117">
        <v>672</v>
      </c>
      <c r="S111" s="118">
        <v>1.3392857142857142E-2</v>
      </c>
      <c r="T111" s="115" t="b">
        <v>1</v>
      </c>
      <c r="U111" s="115" t="b">
        <v>1</v>
      </c>
      <c r="V111" s="115" t="b">
        <v>0</v>
      </c>
      <c r="W111" s="115" t="b">
        <v>0</v>
      </c>
      <c r="X111" s="115" t="b">
        <v>1</v>
      </c>
      <c r="Y111" s="108"/>
    </row>
    <row r="112" spans="1:25" s="60" customFormat="1" ht="14.25" customHeight="1" x14ac:dyDescent="0.25">
      <c r="A112" s="91" t="s">
        <v>7</v>
      </c>
      <c r="B112" s="90" t="s">
        <v>69</v>
      </c>
      <c r="C112" s="90" t="s">
        <v>305</v>
      </c>
      <c r="D112" s="22">
        <v>1454</v>
      </c>
      <c r="E112" s="33">
        <v>946</v>
      </c>
      <c r="F112" s="24">
        <v>0.65061898211829439</v>
      </c>
      <c r="G112" s="72">
        <v>0.62574482180971691</v>
      </c>
      <c r="H112" s="54" t="s">
        <v>213</v>
      </c>
      <c r="I112" s="79">
        <v>0.67469937076683095</v>
      </c>
      <c r="J112" s="33">
        <v>547</v>
      </c>
      <c r="K112" s="2">
        <v>0.37620357634112794</v>
      </c>
      <c r="L112" s="33">
        <v>399</v>
      </c>
      <c r="M112" s="2">
        <v>0.27441540577716644</v>
      </c>
      <c r="N112" s="34">
        <v>455</v>
      </c>
      <c r="O112" s="2">
        <v>0.31292984869325996</v>
      </c>
      <c r="P112" s="23">
        <v>1401</v>
      </c>
      <c r="Q112" s="2">
        <v>0.96354883081155429</v>
      </c>
      <c r="R112" s="117">
        <v>1428.25</v>
      </c>
      <c r="S112" s="118">
        <v>1.8029056537720987E-2</v>
      </c>
      <c r="T112" s="115" t="b">
        <v>1</v>
      </c>
      <c r="U112" s="115" t="b">
        <v>1</v>
      </c>
      <c r="V112" s="115" t="b">
        <v>1</v>
      </c>
      <c r="W112" s="115" t="b">
        <v>1</v>
      </c>
      <c r="X112" s="115" t="b">
        <v>1</v>
      </c>
      <c r="Y112" s="108"/>
    </row>
    <row r="113" spans="1:25" s="60" customFormat="1" ht="14.25" customHeight="1" x14ac:dyDescent="0.25">
      <c r="A113" s="91" t="s">
        <v>71</v>
      </c>
      <c r="B113" s="90" t="s">
        <v>69</v>
      </c>
      <c r="C113" s="90" t="s">
        <v>306</v>
      </c>
      <c r="D113" s="22" t="s">
        <v>371</v>
      </c>
      <c r="E113" s="33" t="s">
        <v>159</v>
      </c>
      <c r="F113" s="24" t="s">
        <v>159</v>
      </c>
      <c r="G113" s="72" t="s">
        <v>159</v>
      </c>
      <c r="H113" s="54" t="s">
        <v>159</v>
      </c>
      <c r="I113" s="79" t="s">
        <v>159</v>
      </c>
      <c r="J113" s="33" t="s">
        <v>371</v>
      </c>
      <c r="K113" s="2" t="s">
        <v>159</v>
      </c>
      <c r="L113" s="33" t="s">
        <v>371</v>
      </c>
      <c r="M113" s="2" t="s">
        <v>159</v>
      </c>
      <c r="N113" s="34" t="s">
        <v>371</v>
      </c>
      <c r="O113" s="2" t="s">
        <v>159</v>
      </c>
      <c r="P113" s="23" t="s">
        <v>159</v>
      </c>
      <c r="Q113" s="2" t="s">
        <v>159</v>
      </c>
      <c r="R113" s="117">
        <v>1336</v>
      </c>
      <c r="S113" s="118" t="s">
        <v>159</v>
      </c>
      <c r="T113" s="115" t="b">
        <v>0</v>
      </c>
      <c r="U113" s="115" t="b">
        <v>0</v>
      </c>
      <c r="V113" s="115" t="b">
        <v>0</v>
      </c>
      <c r="W113" s="115" t="b">
        <v>0</v>
      </c>
      <c r="X113" s="115" t="b">
        <v>1</v>
      </c>
      <c r="Y113" s="108"/>
    </row>
    <row r="114" spans="1:25" s="60" customFormat="1" ht="14.25" customHeight="1" x14ac:dyDescent="0.25">
      <c r="A114" s="91" t="s">
        <v>72</v>
      </c>
      <c r="B114" s="90" t="s">
        <v>69</v>
      </c>
      <c r="C114" s="90" t="s">
        <v>307</v>
      </c>
      <c r="D114" s="22">
        <v>1288</v>
      </c>
      <c r="E114" s="33" t="s">
        <v>159</v>
      </c>
      <c r="F114" s="24" t="s">
        <v>159</v>
      </c>
      <c r="G114" s="72" t="s">
        <v>159</v>
      </c>
      <c r="H114" s="54" t="s">
        <v>159</v>
      </c>
      <c r="I114" s="79" t="s">
        <v>159</v>
      </c>
      <c r="J114" s="33" t="s">
        <v>371</v>
      </c>
      <c r="K114" s="2" t="s">
        <v>159</v>
      </c>
      <c r="L114" s="33" t="s">
        <v>371</v>
      </c>
      <c r="M114" s="2" t="s">
        <v>159</v>
      </c>
      <c r="N114" s="34">
        <v>262</v>
      </c>
      <c r="O114" s="2" t="s">
        <v>159</v>
      </c>
      <c r="P114" s="23">
        <v>262</v>
      </c>
      <c r="Q114" s="2">
        <v>0.20341614906832298</v>
      </c>
      <c r="R114" s="117">
        <v>1226</v>
      </c>
      <c r="S114" s="118">
        <v>5.0570962479608482E-2</v>
      </c>
      <c r="T114" s="115" t="b">
        <v>0</v>
      </c>
      <c r="U114" s="115" t="b">
        <v>1</v>
      </c>
      <c r="V114" s="115" t="b">
        <v>0</v>
      </c>
      <c r="W114" s="115" t="b">
        <v>0</v>
      </c>
      <c r="X114" s="115" t="b">
        <v>1</v>
      </c>
      <c r="Y114" s="108"/>
    </row>
    <row r="115" spans="1:25" s="60" customFormat="1" ht="14.25" customHeight="1" x14ac:dyDescent="0.25">
      <c r="A115" s="91" t="s">
        <v>73</v>
      </c>
      <c r="B115" s="90" t="s">
        <v>69</v>
      </c>
      <c r="C115" s="90" t="s">
        <v>308</v>
      </c>
      <c r="D115" s="22">
        <v>1096</v>
      </c>
      <c r="E115" s="33">
        <v>375</v>
      </c>
      <c r="F115" s="24" t="s">
        <v>159</v>
      </c>
      <c r="G115" s="72" t="s">
        <v>159</v>
      </c>
      <c r="H115" s="54" t="s">
        <v>159</v>
      </c>
      <c r="I115" s="79" t="s">
        <v>159</v>
      </c>
      <c r="J115" s="33">
        <v>219</v>
      </c>
      <c r="K115" s="2" t="s">
        <v>159</v>
      </c>
      <c r="L115" s="33">
        <v>156</v>
      </c>
      <c r="M115" s="2" t="s">
        <v>159</v>
      </c>
      <c r="N115" s="34">
        <v>145</v>
      </c>
      <c r="O115" s="2" t="s">
        <v>159</v>
      </c>
      <c r="P115" s="23">
        <v>520</v>
      </c>
      <c r="Q115" s="2">
        <v>0.47445255474452552</v>
      </c>
      <c r="R115" s="117">
        <v>1109.75</v>
      </c>
      <c r="S115" s="118">
        <v>-1.2390177968010813E-2</v>
      </c>
      <c r="T115" s="115" t="b">
        <v>1</v>
      </c>
      <c r="U115" s="115" t="b">
        <v>1</v>
      </c>
      <c r="V115" s="115" t="b">
        <v>0</v>
      </c>
      <c r="W115" s="115" t="b">
        <v>0</v>
      </c>
      <c r="X115" s="115" t="b">
        <v>1</v>
      </c>
      <c r="Y115" s="108"/>
    </row>
    <row r="116" spans="1:25" s="60" customFormat="1" ht="14.25" customHeight="1" x14ac:dyDescent="0.25">
      <c r="A116" s="91" t="s">
        <v>309</v>
      </c>
      <c r="B116" s="90" t="s">
        <v>69</v>
      </c>
      <c r="C116" s="90" t="s">
        <v>310</v>
      </c>
      <c r="D116" s="22">
        <v>1107</v>
      </c>
      <c r="E116" s="33">
        <v>649</v>
      </c>
      <c r="F116" s="24" t="s">
        <v>159</v>
      </c>
      <c r="G116" s="72" t="s">
        <v>159</v>
      </c>
      <c r="H116" s="54" t="s">
        <v>159</v>
      </c>
      <c r="I116" s="79" t="s">
        <v>159</v>
      </c>
      <c r="J116" s="33">
        <v>404</v>
      </c>
      <c r="K116" s="2" t="s">
        <v>159</v>
      </c>
      <c r="L116" s="33">
        <v>245</v>
      </c>
      <c r="M116" s="2" t="s">
        <v>159</v>
      </c>
      <c r="N116" s="34">
        <v>128</v>
      </c>
      <c r="O116" s="2" t="s">
        <v>159</v>
      </c>
      <c r="P116" s="23">
        <v>777</v>
      </c>
      <c r="Q116" s="2">
        <v>0.70189701897018975</v>
      </c>
      <c r="R116" s="117">
        <v>1092.25</v>
      </c>
      <c r="S116" s="118">
        <v>1.3504234378576334E-2</v>
      </c>
      <c r="T116" s="115" t="b">
        <v>1</v>
      </c>
      <c r="U116" s="115" t="b">
        <v>1</v>
      </c>
      <c r="V116" s="115" t="b">
        <v>0</v>
      </c>
      <c r="W116" s="115" t="b">
        <v>0</v>
      </c>
      <c r="X116" s="115" t="b">
        <v>1</v>
      </c>
      <c r="Y116" s="108"/>
    </row>
    <row r="117" spans="1:25" s="60" customFormat="1" ht="14.25" customHeight="1" x14ac:dyDescent="0.25">
      <c r="A117" s="91" t="s">
        <v>61</v>
      </c>
      <c r="B117" s="90" t="s">
        <v>69</v>
      </c>
      <c r="C117" s="90" t="s">
        <v>311</v>
      </c>
      <c r="D117" s="22">
        <v>610</v>
      </c>
      <c r="E117" s="33">
        <v>224</v>
      </c>
      <c r="F117" s="24" t="s">
        <v>159</v>
      </c>
      <c r="G117" s="72" t="s">
        <v>159</v>
      </c>
      <c r="H117" s="54" t="s">
        <v>159</v>
      </c>
      <c r="I117" s="79" t="s">
        <v>159</v>
      </c>
      <c r="J117" s="33">
        <v>148</v>
      </c>
      <c r="K117" s="2" t="s">
        <v>159</v>
      </c>
      <c r="L117" s="33">
        <v>76</v>
      </c>
      <c r="M117" s="2" t="s">
        <v>159</v>
      </c>
      <c r="N117" s="34">
        <v>53</v>
      </c>
      <c r="O117" s="2" t="s">
        <v>159</v>
      </c>
      <c r="P117" s="23">
        <v>277</v>
      </c>
      <c r="Q117" s="2">
        <v>0.45409836065573772</v>
      </c>
      <c r="R117" s="117">
        <v>604</v>
      </c>
      <c r="S117" s="118">
        <v>9.9337748344370865E-3</v>
      </c>
      <c r="T117" s="115" t="b">
        <v>1</v>
      </c>
      <c r="U117" s="115" t="b">
        <v>1</v>
      </c>
      <c r="V117" s="115" t="b">
        <v>0</v>
      </c>
      <c r="W117" s="115" t="b">
        <v>0</v>
      </c>
      <c r="X117" s="115" t="b">
        <v>1</v>
      </c>
      <c r="Y117" s="108"/>
    </row>
    <row r="118" spans="1:25" s="60" customFormat="1" ht="14.25" customHeight="1" x14ac:dyDescent="0.25">
      <c r="A118" s="91" t="s">
        <v>19</v>
      </c>
      <c r="B118" s="90" t="s">
        <v>69</v>
      </c>
      <c r="C118" s="90" t="s">
        <v>312</v>
      </c>
      <c r="D118" s="22">
        <v>1020</v>
      </c>
      <c r="E118" s="33" t="s">
        <v>159</v>
      </c>
      <c r="F118" s="24" t="s">
        <v>159</v>
      </c>
      <c r="G118" s="72" t="s">
        <v>159</v>
      </c>
      <c r="H118" s="54" t="s">
        <v>159</v>
      </c>
      <c r="I118" s="79" t="s">
        <v>159</v>
      </c>
      <c r="J118" s="33" t="s">
        <v>371</v>
      </c>
      <c r="K118" s="2" t="s">
        <v>159</v>
      </c>
      <c r="L118" s="33" t="s">
        <v>371</v>
      </c>
      <c r="M118" s="2" t="s">
        <v>159</v>
      </c>
      <c r="N118" s="34" t="s">
        <v>371</v>
      </c>
      <c r="O118" s="2" t="s">
        <v>159</v>
      </c>
      <c r="P118" s="23" t="s">
        <v>159</v>
      </c>
      <c r="Q118" s="2" t="s">
        <v>159</v>
      </c>
      <c r="R118" s="117">
        <v>1022.5</v>
      </c>
      <c r="S118" s="118">
        <v>-2.4449877750611247E-3</v>
      </c>
      <c r="T118" s="115" t="b">
        <v>0</v>
      </c>
      <c r="U118" s="115" t="b">
        <v>1</v>
      </c>
      <c r="V118" s="115" t="b">
        <v>0</v>
      </c>
      <c r="W118" s="115" t="b">
        <v>0</v>
      </c>
      <c r="X118" s="115" t="b">
        <v>1</v>
      </c>
      <c r="Y118" s="108"/>
    </row>
    <row r="119" spans="1:25" s="60" customFormat="1" ht="14.25" customHeight="1" x14ac:dyDescent="0.25">
      <c r="A119" s="91" t="s">
        <v>51</v>
      </c>
      <c r="B119" s="90" t="s">
        <v>69</v>
      </c>
      <c r="C119" s="90" t="s">
        <v>313</v>
      </c>
      <c r="D119" s="22">
        <v>905</v>
      </c>
      <c r="E119" s="33">
        <v>0</v>
      </c>
      <c r="F119" s="24" t="s">
        <v>159</v>
      </c>
      <c r="G119" s="72" t="s">
        <v>159</v>
      </c>
      <c r="H119" s="54" t="s">
        <v>159</v>
      </c>
      <c r="I119" s="79" t="s">
        <v>159</v>
      </c>
      <c r="J119" s="33">
        <v>0</v>
      </c>
      <c r="K119" s="2" t="s">
        <v>159</v>
      </c>
      <c r="L119" s="33">
        <v>0</v>
      </c>
      <c r="M119" s="2" t="s">
        <v>159</v>
      </c>
      <c r="N119" s="34">
        <v>0</v>
      </c>
      <c r="O119" s="2" t="s">
        <v>159</v>
      </c>
      <c r="P119" s="23" t="s">
        <v>159</v>
      </c>
      <c r="Q119" s="2" t="s">
        <v>159</v>
      </c>
      <c r="R119" s="117">
        <v>890.75</v>
      </c>
      <c r="S119" s="118">
        <v>1.5997754701094585E-2</v>
      </c>
      <c r="T119" s="115" t="b">
        <v>1</v>
      </c>
      <c r="U119" s="115" t="b">
        <v>1</v>
      </c>
      <c r="V119" s="115" t="b">
        <v>0</v>
      </c>
      <c r="W119" s="115" t="b">
        <v>0</v>
      </c>
      <c r="X119" s="115" t="b">
        <v>1</v>
      </c>
      <c r="Y119" s="108"/>
    </row>
    <row r="120" spans="1:25" s="60" customFormat="1" ht="14.25" customHeight="1" x14ac:dyDescent="0.25">
      <c r="A120" s="91" t="s">
        <v>53</v>
      </c>
      <c r="B120" s="90" t="s">
        <v>69</v>
      </c>
      <c r="C120" s="90" t="s">
        <v>314</v>
      </c>
      <c r="D120" s="22">
        <v>859</v>
      </c>
      <c r="E120" s="33">
        <v>343</v>
      </c>
      <c r="F120" s="24" t="s">
        <v>159</v>
      </c>
      <c r="G120" s="72" t="s">
        <v>159</v>
      </c>
      <c r="H120" s="54" t="s">
        <v>159</v>
      </c>
      <c r="I120" s="79" t="s">
        <v>159</v>
      </c>
      <c r="J120" s="33">
        <v>173</v>
      </c>
      <c r="K120" s="2" t="s">
        <v>159</v>
      </c>
      <c r="L120" s="33">
        <v>170</v>
      </c>
      <c r="M120" s="2" t="s">
        <v>159</v>
      </c>
      <c r="N120" s="34">
        <v>459</v>
      </c>
      <c r="O120" s="2" t="s">
        <v>159</v>
      </c>
      <c r="P120" s="23">
        <v>802</v>
      </c>
      <c r="Q120" s="2">
        <v>0.93364377182770664</v>
      </c>
      <c r="R120" s="117">
        <v>802.5</v>
      </c>
      <c r="S120" s="118">
        <v>7.0404984423676015E-2</v>
      </c>
      <c r="T120" s="115" t="b">
        <v>1</v>
      </c>
      <c r="U120" s="115" t="b">
        <v>1</v>
      </c>
      <c r="V120" s="115" t="b">
        <v>0</v>
      </c>
      <c r="W120" s="115" t="b">
        <v>0</v>
      </c>
      <c r="X120" s="115" t="b">
        <v>1</v>
      </c>
      <c r="Y120" s="108"/>
    </row>
    <row r="121" spans="1:25" s="60" customFormat="1" ht="14.25" customHeight="1" x14ac:dyDescent="0.25">
      <c r="A121" s="91" t="s">
        <v>17</v>
      </c>
      <c r="B121" s="90" t="s">
        <v>69</v>
      </c>
      <c r="C121" s="90" t="s">
        <v>315</v>
      </c>
      <c r="D121" s="22">
        <v>957</v>
      </c>
      <c r="E121" s="33">
        <v>623</v>
      </c>
      <c r="F121" s="24">
        <v>0.65099268547544409</v>
      </c>
      <c r="G121" s="72">
        <v>0.62024405927127524</v>
      </c>
      <c r="H121" s="54" t="s">
        <v>213</v>
      </c>
      <c r="I121" s="79">
        <v>0.68053396955640377</v>
      </c>
      <c r="J121" s="33">
        <v>376</v>
      </c>
      <c r="K121" s="2">
        <v>0.39289446185997912</v>
      </c>
      <c r="L121" s="33">
        <v>247</v>
      </c>
      <c r="M121" s="2">
        <v>0.25809822361546497</v>
      </c>
      <c r="N121" s="34">
        <v>328</v>
      </c>
      <c r="O121" s="2">
        <v>0.34273772204806685</v>
      </c>
      <c r="P121" s="23">
        <v>951</v>
      </c>
      <c r="Q121" s="2">
        <v>0.99373040752351094</v>
      </c>
      <c r="R121" s="117">
        <v>1109.75</v>
      </c>
      <c r="S121" s="118">
        <v>-0.1376436134264474</v>
      </c>
      <c r="T121" s="115" t="b">
        <v>1</v>
      </c>
      <c r="U121" s="115" t="b">
        <v>1</v>
      </c>
      <c r="V121" s="115" t="b">
        <v>1</v>
      </c>
      <c r="W121" s="115" t="b">
        <v>1</v>
      </c>
      <c r="X121" s="115" t="b">
        <v>1</v>
      </c>
      <c r="Y121" s="108"/>
    </row>
    <row r="122" spans="1:25" s="60" customFormat="1" ht="14.25" customHeight="1" x14ac:dyDescent="0.25">
      <c r="A122" s="91" t="s">
        <v>54</v>
      </c>
      <c r="B122" s="90" t="s">
        <v>69</v>
      </c>
      <c r="C122" s="90" t="s">
        <v>316</v>
      </c>
      <c r="D122" s="22">
        <v>1169</v>
      </c>
      <c r="E122" s="33" t="s">
        <v>159</v>
      </c>
      <c r="F122" s="24" t="s">
        <v>159</v>
      </c>
      <c r="G122" s="72" t="s">
        <v>159</v>
      </c>
      <c r="H122" s="54" t="s">
        <v>159</v>
      </c>
      <c r="I122" s="79" t="s">
        <v>159</v>
      </c>
      <c r="J122" s="33" t="s">
        <v>371</v>
      </c>
      <c r="K122" s="2" t="s">
        <v>159</v>
      </c>
      <c r="L122" s="33" t="s">
        <v>371</v>
      </c>
      <c r="M122" s="2" t="s">
        <v>159</v>
      </c>
      <c r="N122" s="34">
        <v>83</v>
      </c>
      <c r="O122" s="2" t="s">
        <v>159</v>
      </c>
      <c r="P122" s="23">
        <v>83</v>
      </c>
      <c r="Q122" s="2">
        <v>7.1000855431993151E-2</v>
      </c>
      <c r="R122" s="117">
        <v>1069.5</v>
      </c>
      <c r="S122" s="118">
        <v>9.3034128097241708E-2</v>
      </c>
      <c r="T122" s="115" t="b">
        <v>0</v>
      </c>
      <c r="U122" s="115" t="b">
        <v>1</v>
      </c>
      <c r="V122" s="115" t="b">
        <v>0</v>
      </c>
      <c r="W122" s="115" t="b">
        <v>0</v>
      </c>
      <c r="X122" s="115" t="b">
        <v>1</v>
      </c>
      <c r="Y122" s="108"/>
    </row>
    <row r="123" spans="1:25" s="60" customFormat="1" ht="14.25" customHeight="1" x14ac:dyDescent="0.25">
      <c r="A123" s="91" t="s">
        <v>11</v>
      </c>
      <c r="B123" s="90" t="s">
        <v>69</v>
      </c>
      <c r="C123" s="90" t="s">
        <v>317</v>
      </c>
      <c r="D123" s="22">
        <v>688</v>
      </c>
      <c r="E123" s="33">
        <v>163</v>
      </c>
      <c r="F123" s="24" t="s">
        <v>159</v>
      </c>
      <c r="G123" s="72" t="s">
        <v>159</v>
      </c>
      <c r="H123" s="54" t="s">
        <v>159</v>
      </c>
      <c r="I123" s="79" t="s">
        <v>159</v>
      </c>
      <c r="J123" s="33">
        <v>163</v>
      </c>
      <c r="K123" s="2" t="s">
        <v>159</v>
      </c>
      <c r="L123" s="33" t="s">
        <v>371</v>
      </c>
      <c r="M123" s="2" t="s">
        <v>159</v>
      </c>
      <c r="N123" s="34">
        <v>63</v>
      </c>
      <c r="O123" s="2" t="s">
        <v>159</v>
      </c>
      <c r="P123" s="23">
        <v>226</v>
      </c>
      <c r="Q123" s="2">
        <v>0.32848837209302323</v>
      </c>
      <c r="R123" s="117">
        <v>685</v>
      </c>
      <c r="S123" s="118">
        <v>4.3795620437956208E-3</v>
      </c>
      <c r="T123" s="115" t="b">
        <v>1</v>
      </c>
      <c r="U123" s="115" t="b">
        <v>1</v>
      </c>
      <c r="V123" s="115" t="b">
        <v>0</v>
      </c>
      <c r="W123" s="115" t="b">
        <v>0</v>
      </c>
      <c r="X123" s="115" t="b">
        <v>1</v>
      </c>
      <c r="Y123" s="108"/>
    </row>
    <row r="124" spans="1:25" s="60" customFormat="1" ht="14.25" customHeight="1" x14ac:dyDescent="0.25">
      <c r="A124" s="91" t="s">
        <v>74</v>
      </c>
      <c r="B124" s="90" t="s">
        <v>69</v>
      </c>
      <c r="C124" s="90" t="s">
        <v>318</v>
      </c>
      <c r="D124" s="22">
        <v>436</v>
      </c>
      <c r="E124" s="33">
        <v>316</v>
      </c>
      <c r="F124" s="24" t="s">
        <v>159</v>
      </c>
      <c r="G124" s="72" t="s">
        <v>159</v>
      </c>
      <c r="H124" s="54" t="s">
        <v>159</v>
      </c>
      <c r="I124" s="79" t="s">
        <v>159</v>
      </c>
      <c r="J124" s="33">
        <v>216</v>
      </c>
      <c r="K124" s="2" t="s">
        <v>159</v>
      </c>
      <c r="L124" s="33">
        <v>100</v>
      </c>
      <c r="M124" s="2" t="s">
        <v>159</v>
      </c>
      <c r="N124" s="34">
        <v>33</v>
      </c>
      <c r="O124" s="2" t="s">
        <v>159</v>
      </c>
      <c r="P124" s="23">
        <v>349</v>
      </c>
      <c r="Q124" s="2">
        <v>0.80045871559633031</v>
      </c>
      <c r="R124" s="117">
        <v>442.25</v>
      </c>
      <c r="S124" s="118">
        <v>-1.4132278123233465E-2</v>
      </c>
      <c r="T124" s="115" t="b">
        <v>1</v>
      </c>
      <c r="U124" s="115" t="b">
        <v>1</v>
      </c>
      <c r="V124" s="115" t="b">
        <v>0</v>
      </c>
      <c r="W124" s="115" t="b">
        <v>0</v>
      </c>
      <c r="X124" s="115" t="b">
        <v>1</v>
      </c>
      <c r="Y124" s="108"/>
    </row>
    <row r="125" spans="1:25" s="60" customFormat="1" ht="14.25" customHeight="1" x14ac:dyDescent="0.25">
      <c r="A125" s="91" t="s">
        <v>75</v>
      </c>
      <c r="B125" s="90" t="s">
        <v>69</v>
      </c>
      <c r="C125" s="90" t="s">
        <v>319</v>
      </c>
      <c r="D125" s="22">
        <v>424</v>
      </c>
      <c r="E125" s="33">
        <v>314</v>
      </c>
      <c r="F125" s="24" t="s">
        <v>159</v>
      </c>
      <c r="G125" s="72" t="s">
        <v>159</v>
      </c>
      <c r="H125" s="54" t="s">
        <v>159</v>
      </c>
      <c r="I125" s="79" t="s">
        <v>159</v>
      </c>
      <c r="J125" s="33">
        <v>223</v>
      </c>
      <c r="K125" s="2" t="s">
        <v>159</v>
      </c>
      <c r="L125" s="33">
        <v>91</v>
      </c>
      <c r="M125" s="2" t="s">
        <v>159</v>
      </c>
      <c r="N125" s="34">
        <v>92</v>
      </c>
      <c r="O125" s="2" t="s">
        <v>159</v>
      </c>
      <c r="P125" s="23">
        <v>406</v>
      </c>
      <c r="Q125" s="2">
        <v>0.95754716981132071</v>
      </c>
      <c r="R125" s="117">
        <v>553.5</v>
      </c>
      <c r="S125" s="118">
        <v>-0.23396567299006324</v>
      </c>
      <c r="T125" s="115" t="b">
        <v>1</v>
      </c>
      <c r="U125" s="115" t="b">
        <v>0</v>
      </c>
      <c r="V125" s="115" t="b">
        <v>1</v>
      </c>
      <c r="W125" s="115" t="b">
        <v>0</v>
      </c>
      <c r="X125" s="115" t="b">
        <v>1</v>
      </c>
      <c r="Y125" s="108"/>
    </row>
    <row r="126" spans="1:25" s="60" customFormat="1" ht="14.25" customHeight="1" x14ac:dyDescent="0.25">
      <c r="A126" s="91" t="s">
        <v>76</v>
      </c>
      <c r="B126" s="90" t="s">
        <v>69</v>
      </c>
      <c r="C126" s="90" t="s">
        <v>320</v>
      </c>
      <c r="D126" s="22">
        <v>1213</v>
      </c>
      <c r="E126" s="33">
        <v>272</v>
      </c>
      <c r="F126" s="24" t="s">
        <v>159</v>
      </c>
      <c r="G126" s="72" t="s">
        <v>159</v>
      </c>
      <c r="H126" s="54" t="s">
        <v>159</v>
      </c>
      <c r="I126" s="79" t="s">
        <v>159</v>
      </c>
      <c r="J126" s="33">
        <v>272</v>
      </c>
      <c r="K126" s="2" t="s">
        <v>159</v>
      </c>
      <c r="L126" s="33" t="s">
        <v>371</v>
      </c>
      <c r="M126" s="2" t="s">
        <v>159</v>
      </c>
      <c r="N126" s="34">
        <v>43</v>
      </c>
      <c r="O126" s="2" t="s">
        <v>159</v>
      </c>
      <c r="P126" s="23">
        <v>315</v>
      </c>
      <c r="Q126" s="2">
        <v>0.25968672712283597</v>
      </c>
      <c r="R126" s="117">
        <v>1104</v>
      </c>
      <c r="S126" s="118">
        <v>9.8731884057971009E-2</v>
      </c>
      <c r="T126" s="115" t="b">
        <v>1</v>
      </c>
      <c r="U126" s="115" t="b">
        <v>1</v>
      </c>
      <c r="V126" s="115" t="b">
        <v>0</v>
      </c>
      <c r="W126" s="115" t="b">
        <v>0</v>
      </c>
      <c r="X126" s="115" t="b">
        <v>1</v>
      </c>
      <c r="Y126" s="108"/>
    </row>
    <row r="127" spans="1:25" s="60" customFormat="1" ht="14.25" customHeight="1" x14ac:dyDescent="0.25">
      <c r="A127" s="91" t="s">
        <v>77</v>
      </c>
      <c r="B127" s="90" t="s">
        <v>69</v>
      </c>
      <c r="C127" s="90" t="s">
        <v>321</v>
      </c>
      <c r="D127" s="22">
        <v>1153</v>
      </c>
      <c r="E127" s="33">
        <v>881</v>
      </c>
      <c r="F127" s="24">
        <v>0.76409366869037298</v>
      </c>
      <c r="G127" s="72">
        <v>0.73873548571335934</v>
      </c>
      <c r="H127" s="54" t="s">
        <v>213</v>
      </c>
      <c r="I127" s="79">
        <v>0.78769792947632966</v>
      </c>
      <c r="J127" s="33">
        <v>510</v>
      </c>
      <c r="K127" s="2">
        <v>0.44232437120555074</v>
      </c>
      <c r="L127" s="33">
        <v>371</v>
      </c>
      <c r="M127" s="2">
        <v>0.32176929748482219</v>
      </c>
      <c r="N127" s="34">
        <v>256</v>
      </c>
      <c r="O127" s="2">
        <v>0.2220294882914137</v>
      </c>
      <c r="P127" s="23">
        <v>1137</v>
      </c>
      <c r="Q127" s="2">
        <v>0.98612315698178665</v>
      </c>
      <c r="R127" s="117">
        <v>1166.25</v>
      </c>
      <c r="S127" s="118">
        <v>-1.1361200428724544E-2</v>
      </c>
      <c r="T127" s="115" t="b">
        <v>1</v>
      </c>
      <c r="U127" s="115" t="b">
        <v>1</v>
      </c>
      <c r="V127" s="115" t="b">
        <v>1</v>
      </c>
      <c r="W127" s="115" t="b">
        <v>1</v>
      </c>
      <c r="X127" s="115" t="b">
        <v>1</v>
      </c>
      <c r="Y127" s="108"/>
    </row>
    <row r="128" spans="1:25" s="60" customFormat="1" ht="14.25" customHeight="1" x14ac:dyDescent="0.25">
      <c r="A128" s="91" t="s">
        <v>32</v>
      </c>
      <c r="B128" s="90" t="s">
        <v>69</v>
      </c>
      <c r="C128" s="90" t="s">
        <v>322</v>
      </c>
      <c r="D128" s="22">
        <v>895</v>
      </c>
      <c r="E128" s="33">
        <v>615</v>
      </c>
      <c r="F128" s="24" t="s">
        <v>159</v>
      </c>
      <c r="G128" s="72" t="s">
        <v>159</v>
      </c>
      <c r="H128" s="54" t="s">
        <v>159</v>
      </c>
      <c r="I128" s="79" t="s">
        <v>159</v>
      </c>
      <c r="J128" s="33">
        <v>446</v>
      </c>
      <c r="K128" s="2" t="s">
        <v>159</v>
      </c>
      <c r="L128" s="33">
        <v>169</v>
      </c>
      <c r="M128" s="2" t="s">
        <v>159</v>
      </c>
      <c r="N128" s="34">
        <v>216</v>
      </c>
      <c r="O128" s="2" t="s">
        <v>159</v>
      </c>
      <c r="P128" s="23">
        <v>831</v>
      </c>
      <c r="Q128" s="2">
        <v>0.92849162011173181</v>
      </c>
      <c r="R128" s="117">
        <v>806.25</v>
      </c>
      <c r="S128" s="118">
        <v>0.11007751937984496</v>
      </c>
      <c r="T128" s="115" t="b">
        <v>1</v>
      </c>
      <c r="U128" s="115" t="b">
        <v>1</v>
      </c>
      <c r="V128" s="115" t="b">
        <v>0</v>
      </c>
      <c r="W128" s="115" t="b">
        <v>0</v>
      </c>
      <c r="X128" s="115" t="b">
        <v>1</v>
      </c>
      <c r="Y128" s="108"/>
    </row>
    <row r="129" spans="1:25" s="60" customFormat="1" ht="14.25" customHeight="1" x14ac:dyDescent="0.25">
      <c r="A129" s="91" t="s">
        <v>55</v>
      </c>
      <c r="B129" s="90" t="s">
        <v>69</v>
      </c>
      <c r="C129" s="90" t="s">
        <v>323</v>
      </c>
      <c r="D129" s="22">
        <v>1665</v>
      </c>
      <c r="E129" s="33" t="s">
        <v>159</v>
      </c>
      <c r="F129" s="24" t="s">
        <v>159</v>
      </c>
      <c r="G129" s="72" t="s">
        <v>159</v>
      </c>
      <c r="H129" s="54" t="s">
        <v>159</v>
      </c>
      <c r="I129" s="79" t="s">
        <v>159</v>
      </c>
      <c r="J129" s="33" t="s">
        <v>371</v>
      </c>
      <c r="K129" s="2" t="s">
        <v>159</v>
      </c>
      <c r="L129" s="33" t="s">
        <v>371</v>
      </c>
      <c r="M129" s="2" t="s">
        <v>159</v>
      </c>
      <c r="N129" s="34">
        <v>177</v>
      </c>
      <c r="O129" s="2" t="s">
        <v>159</v>
      </c>
      <c r="P129" s="23">
        <v>177</v>
      </c>
      <c r="Q129" s="2">
        <v>0.1063063063063063</v>
      </c>
      <c r="R129" s="117">
        <v>1563</v>
      </c>
      <c r="S129" s="118">
        <v>6.5259117082533583E-2</v>
      </c>
      <c r="T129" s="115" t="b">
        <v>0</v>
      </c>
      <c r="U129" s="115" t="b">
        <v>1</v>
      </c>
      <c r="V129" s="115" t="b">
        <v>0</v>
      </c>
      <c r="W129" s="115" t="b">
        <v>0</v>
      </c>
      <c r="X129" s="115" t="b">
        <v>1</v>
      </c>
      <c r="Y129" s="108"/>
    </row>
    <row r="130" spans="1:25" s="60" customFormat="1" ht="14.25" customHeight="1" x14ac:dyDescent="0.25">
      <c r="A130" s="91" t="s">
        <v>78</v>
      </c>
      <c r="B130" s="90" t="s">
        <v>69</v>
      </c>
      <c r="C130" s="90" t="s">
        <v>324</v>
      </c>
      <c r="D130" s="22">
        <v>1270</v>
      </c>
      <c r="E130" s="33">
        <v>802</v>
      </c>
      <c r="F130" s="24" t="s">
        <v>159</v>
      </c>
      <c r="G130" s="72" t="s">
        <v>159</v>
      </c>
      <c r="H130" s="54" t="s">
        <v>159</v>
      </c>
      <c r="I130" s="79" t="s">
        <v>159</v>
      </c>
      <c r="J130" s="33">
        <v>409</v>
      </c>
      <c r="K130" s="2" t="s">
        <v>159</v>
      </c>
      <c r="L130" s="33">
        <v>393</v>
      </c>
      <c r="M130" s="2" t="s">
        <v>159</v>
      </c>
      <c r="N130" s="34">
        <v>291</v>
      </c>
      <c r="O130" s="2" t="s">
        <v>159</v>
      </c>
      <c r="P130" s="23">
        <v>1093</v>
      </c>
      <c r="Q130" s="2">
        <v>0.8606299212598425</v>
      </c>
      <c r="R130" s="117">
        <v>1142.25</v>
      </c>
      <c r="S130" s="118">
        <v>0.11184066535346902</v>
      </c>
      <c r="T130" s="115" t="b">
        <v>1</v>
      </c>
      <c r="U130" s="115" t="b">
        <v>1</v>
      </c>
      <c r="V130" s="115" t="b">
        <v>0</v>
      </c>
      <c r="W130" s="115" t="b">
        <v>0</v>
      </c>
      <c r="X130" s="115" t="b">
        <v>1</v>
      </c>
      <c r="Y130" s="108"/>
    </row>
    <row r="131" spans="1:25" s="60" customFormat="1" ht="14.25" customHeight="1" x14ac:dyDescent="0.25">
      <c r="A131" s="91" t="s">
        <v>56</v>
      </c>
      <c r="B131" s="90" t="s">
        <v>69</v>
      </c>
      <c r="C131" s="90" t="s">
        <v>325</v>
      </c>
      <c r="D131" s="22">
        <v>657</v>
      </c>
      <c r="E131" s="33">
        <v>57</v>
      </c>
      <c r="F131" s="24" t="s">
        <v>159</v>
      </c>
      <c r="G131" s="72" t="s">
        <v>159</v>
      </c>
      <c r="H131" s="54" t="s">
        <v>159</v>
      </c>
      <c r="I131" s="79" t="s">
        <v>159</v>
      </c>
      <c r="J131" s="33">
        <v>0</v>
      </c>
      <c r="K131" s="2" t="s">
        <v>159</v>
      </c>
      <c r="L131" s="33">
        <v>57</v>
      </c>
      <c r="M131" s="2" t="s">
        <v>159</v>
      </c>
      <c r="N131" s="34">
        <v>27</v>
      </c>
      <c r="O131" s="2" t="s">
        <v>159</v>
      </c>
      <c r="P131" s="23">
        <v>84</v>
      </c>
      <c r="Q131" s="2">
        <v>0.12785388127853881</v>
      </c>
      <c r="R131" s="117">
        <v>678.5</v>
      </c>
      <c r="S131" s="118">
        <v>-3.1687546057479733E-2</v>
      </c>
      <c r="T131" s="115" t="b">
        <v>1</v>
      </c>
      <c r="U131" s="115" t="b">
        <v>1</v>
      </c>
      <c r="V131" s="115" t="b">
        <v>0</v>
      </c>
      <c r="W131" s="115" t="b">
        <v>0</v>
      </c>
      <c r="X131" s="115" t="b">
        <v>1</v>
      </c>
      <c r="Y131" s="108"/>
    </row>
    <row r="132" spans="1:25" s="60" customFormat="1" ht="14.25" customHeight="1" x14ac:dyDescent="0.25">
      <c r="A132" s="91" t="s">
        <v>79</v>
      </c>
      <c r="B132" s="90" t="s">
        <v>69</v>
      </c>
      <c r="C132" s="90" t="s">
        <v>326</v>
      </c>
      <c r="D132" s="22">
        <v>1165</v>
      </c>
      <c r="E132" s="33">
        <v>850</v>
      </c>
      <c r="F132" s="24" t="s">
        <v>159</v>
      </c>
      <c r="G132" s="72" t="s">
        <v>159</v>
      </c>
      <c r="H132" s="54" t="s">
        <v>159</v>
      </c>
      <c r="I132" s="79" t="s">
        <v>159</v>
      </c>
      <c r="J132" s="33">
        <v>850</v>
      </c>
      <c r="K132" s="2" t="s">
        <v>159</v>
      </c>
      <c r="L132" s="33" t="s">
        <v>371</v>
      </c>
      <c r="M132" s="2" t="s">
        <v>159</v>
      </c>
      <c r="N132" s="34">
        <v>95</v>
      </c>
      <c r="O132" s="2" t="s">
        <v>159</v>
      </c>
      <c r="P132" s="23">
        <v>945</v>
      </c>
      <c r="Q132" s="2">
        <v>0.81115879828326176</v>
      </c>
      <c r="R132" s="117">
        <v>1126.25</v>
      </c>
      <c r="S132" s="118">
        <v>3.4406215316315207E-2</v>
      </c>
      <c r="T132" s="115" t="b">
        <v>1</v>
      </c>
      <c r="U132" s="115" t="b">
        <v>1</v>
      </c>
      <c r="V132" s="115" t="b">
        <v>0</v>
      </c>
      <c r="W132" s="115" t="b">
        <v>0</v>
      </c>
      <c r="X132" s="115" t="b">
        <v>1</v>
      </c>
      <c r="Y132" s="108"/>
    </row>
    <row r="133" spans="1:25" s="60" customFormat="1" ht="14.25" customHeight="1" x14ac:dyDescent="0.25">
      <c r="A133" s="91" t="s">
        <v>14</v>
      </c>
      <c r="B133" s="90" t="s">
        <v>69</v>
      </c>
      <c r="C133" s="90" t="s">
        <v>327</v>
      </c>
      <c r="D133" s="22">
        <v>725</v>
      </c>
      <c r="E133" s="33">
        <v>417</v>
      </c>
      <c r="F133" s="24">
        <v>0.57517241379310347</v>
      </c>
      <c r="G133" s="72">
        <v>0.53888703829443296</v>
      </c>
      <c r="H133" s="54" t="s">
        <v>213</v>
      </c>
      <c r="I133" s="79">
        <v>0.61066537626821826</v>
      </c>
      <c r="J133" s="33">
        <v>296</v>
      </c>
      <c r="K133" s="2">
        <v>0.40827586206896554</v>
      </c>
      <c r="L133" s="33">
        <v>121</v>
      </c>
      <c r="M133" s="2">
        <v>0.16689655172413792</v>
      </c>
      <c r="N133" s="34">
        <v>277</v>
      </c>
      <c r="O133" s="2">
        <v>0.3820689655172414</v>
      </c>
      <c r="P133" s="23">
        <v>694</v>
      </c>
      <c r="Q133" s="2">
        <v>0.95724137931034481</v>
      </c>
      <c r="R133" s="117">
        <v>664.75</v>
      </c>
      <c r="S133" s="118">
        <v>9.06355772846935E-2</v>
      </c>
      <c r="T133" s="115" t="b">
        <v>1</v>
      </c>
      <c r="U133" s="115" t="b">
        <v>1</v>
      </c>
      <c r="V133" s="115" t="b">
        <v>1</v>
      </c>
      <c r="W133" s="115" t="b">
        <v>1</v>
      </c>
      <c r="X133" s="115" t="b">
        <v>1</v>
      </c>
      <c r="Y133" s="108"/>
    </row>
    <row r="134" spans="1:25" s="60" customFormat="1" ht="14.25" customHeight="1" x14ac:dyDescent="0.25">
      <c r="A134" s="91" t="s">
        <v>80</v>
      </c>
      <c r="B134" s="90" t="s">
        <v>69</v>
      </c>
      <c r="C134" s="90" t="s">
        <v>328</v>
      </c>
      <c r="D134" s="22">
        <v>1104</v>
      </c>
      <c r="E134" s="33" t="s">
        <v>159</v>
      </c>
      <c r="F134" s="24" t="s">
        <v>159</v>
      </c>
      <c r="G134" s="72" t="s">
        <v>159</v>
      </c>
      <c r="H134" s="54" t="s">
        <v>159</v>
      </c>
      <c r="I134" s="79" t="s">
        <v>159</v>
      </c>
      <c r="J134" s="33" t="s">
        <v>371</v>
      </c>
      <c r="K134" s="2" t="s">
        <v>159</v>
      </c>
      <c r="L134" s="33" t="s">
        <v>371</v>
      </c>
      <c r="M134" s="2" t="s">
        <v>159</v>
      </c>
      <c r="N134" s="34">
        <v>249</v>
      </c>
      <c r="O134" s="2" t="s">
        <v>159</v>
      </c>
      <c r="P134" s="23">
        <v>249</v>
      </c>
      <c r="Q134" s="2">
        <v>0.22554347826086957</v>
      </c>
      <c r="R134" s="117">
        <v>1124.75</v>
      </c>
      <c r="S134" s="118">
        <v>-1.8448544120915761E-2</v>
      </c>
      <c r="T134" s="115" t="b">
        <v>0</v>
      </c>
      <c r="U134" s="115" t="b">
        <v>1</v>
      </c>
      <c r="V134" s="115" t="b">
        <v>0</v>
      </c>
      <c r="W134" s="115" t="b">
        <v>0</v>
      </c>
      <c r="X134" s="115" t="b">
        <v>1</v>
      </c>
      <c r="Y134" s="108"/>
    </row>
    <row r="135" spans="1:25" s="60" customFormat="1" ht="14.25" customHeight="1" x14ac:dyDescent="0.25">
      <c r="A135" s="91" t="s">
        <v>38</v>
      </c>
      <c r="B135" s="90" t="s">
        <v>69</v>
      </c>
      <c r="C135" s="90" t="s">
        <v>329</v>
      </c>
      <c r="D135" s="22">
        <v>1202</v>
      </c>
      <c r="E135" s="33">
        <v>875</v>
      </c>
      <c r="F135" s="24">
        <v>0.72795341098169719</v>
      </c>
      <c r="G135" s="72">
        <v>0.70209922182743423</v>
      </c>
      <c r="H135" s="54" t="s">
        <v>213</v>
      </c>
      <c r="I135" s="79">
        <v>0.75235521411138384</v>
      </c>
      <c r="J135" s="33">
        <v>472</v>
      </c>
      <c r="K135" s="2">
        <v>0.39267886855241263</v>
      </c>
      <c r="L135" s="33">
        <v>403</v>
      </c>
      <c r="M135" s="2">
        <v>0.33527454242928451</v>
      </c>
      <c r="N135" s="34">
        <v>274</v>
      </c>
      <c r="O135" s="2">
        <v>0.22795341098169716</v>
      </c>
      <c r="P135" s="23">
        <v>1149</v>
      </c>
      <c r="Q135" s="2">
        <v>0.95590682196339438</v>
      </c>
      <c r="R135" s="117">
        <v>1104.25</v>
      </c>
      <c r="S135" s="118">
        <v>8.852162100973511E-2</v>
      </c>
      <c r="T135" s="115" t="b">
        <v>1</v>
      </c>
      <c r="U135" s="115" t="b">
        <v>1</v>
      </c>
      <c r="V135" s="115" t="b">
        <v>1</v>
      </c>
      <c r="W135" s="115" t="b">
        <v>1</v>
      </c>
      <c r="X135" s="115" t="b">
        <v>1</v>
      </c>
      <c r="Y135" s="108"/>
    </row>
    <row r="136" spans="1:25" s="60" customFormat="1" ht="14.25" customHeight="1" x14ac:dyDescent="0.25">
      <c r="A136" s="91" t="s">
        <v>24</v>
      </c>
      <c r="B136" s="90" t="s">
        <v>69</v>
      </c>
      <c r="C136" s="90" t="s">
        <v>330</v>
      </c>
      <c r="D136" s="22">
        <v>1399</v>
      </c>
      <c r="E136" s="33">
        <v>797</v>
      </c>
      <c r="F136" s="24" t="s">
        <v>159</v>
      </c>
      <c r="G136" s="72" t="s">
        <v>159</v>
      </c>
      <c r="H136" s="54" t="s">
        <v>159</v>
      </c>
      <c r="I136" s="79" t="s">
        <v>159</v>
      </c>
      <c r="J136" s="33">
        <v>797</v>
      </c>
      <c r="K136" s="2" t="s">
        <v>159</v>
      </c>
      <c r="L136" s="33" t="s">
        <v>371</v>
      </c>
      <c r="M136" s="2" t="s">
        <v>159</v>
      </c>
      <c r="N136" s="34">
        <v>244</v>
      </c>
      <c r="O136" s="2" t="s">
        <v>159</v>
      </c>
      <c r="P136" s="23">
        <v>1041</v>
      </c>
      <c r="Q136" s="2">
        <v>0.74410293066476052</v>
      </c>
      <c r="R136" s="117">
        <v>1264.5</v>
      </c>
      <c r="S136" s="118">
        <v>0.10636615262949782</v>
      </c>
      <c r="T136" s="115" t="b">
        <v>1</v>
      </c>
      <c r="U136" s="115" t="b">
        <v>1</v>
      </c>
      <c r="V136" s="115" t="b">
        <v>0</v>
      </c>
      <c r="W136" s="115" t="b">
        <v>0</v>
      </c>
      <c r="X136" s="115" t="b">
        <v>1</v>
      </c>
      <c r="Y136" s="108"/>
    </row>
    <row r="137" spans="1:25" s="60" customFormat="1" ht="14.25" customHeight="1" x14ac:dyDescent="0.25">
      <c r="A137" s="91" t="s">
        <v>81</v>
      </c>
      <c r="B137" s="90" t="s">
        <v>69</v>
      </c>
      <c r="C137" s="90" t="s">
        <v>331</v>
      </c>
      <c r="D137" s="22">
        <v>761</v>
      </c>
      <c r="E137" s="33">
        <v>212</v>
      </c>
      <c r="F137" s="24" t="s">
        <v>159</v>
      </c>
      <c r="G137" s="72" t="s">
        <v>159</v>
      </c>
      <c r="H137" s="54" t="s">
        <v>159</v>
      </c>
      <c r="I137" s="79" t="s">
        <v>159</v>
      </c>
      <c r="J137" s="33">
        <v>132</v>
      </c>
      <c r="K137" s="2" t="s">
        <v>159</v>
      </c>
      <c r="L137" s="33">
        <v>80</v>
      </c>
      <c r="M137" s="2" t="s">
        <v>159</v>
      </c>
      <c r="N137" s="34">
        <v>51</v>
      </c>
      <c r="O137" s="2" t="s">
        <v>159</v>
      </c>
      <c r="P137" s="23">
        <v>263</v>
      </c>
      <c r="Q137" s="2">
        <v>0.34559789750328518</v>
      </c>
      <c r="R137" s="117">
        <v>634.5</v>
      </c>
      <c r="S137" s="118">
        <v>0.19936958234830576</v>
      </c>
      <c r="T137" s="115" t="b">
        <v>1</v>
      </c>
      <c r="U137" s="115" t="b">
        <v>1</v>
      </c>
      <c r="V137" s="115" t="b">
        <v>0</v>
      </c>
      <c r="W137" s="115" t="b">
        <v>0</v>
      </c>
      <c r="X137" s="115" t="b">
        <v>1</v>
      </c>
      <c r="Y137" s="108"/>
    </row>
    <row r="138" spans="1:25" s="60" customFormat="1" ht="14.25" customHeight="1" x14ac:dyDescent="0.25">
      <c r="A138" s="91" t="s">
        <v>148</v>
      </c>
      <c r="B138" s="90" t="s">
        <v>113</v>
      </c>
      <c r="C138" s="90" t="s">
        <v>332</v>
      </c>
      <c r="D138" s="22">
        <v>416</v>
      </c>
      <c r="E138" s="33">
        <v>213</v>
      </c>
      <c r="F138" s="24">
        <v>0.51201923076923073</v>
      </c>
      <c r="G138" s="72">
        <v>0.46409569872547768</v>
      </c>
      <c r="H138" s="54" t="s">
        <v>213</v>
      </c>
      <c r="I138" s="79">
        <v>0.55972281607315444</v>
      </c>
      <c r="J138" s="33">
        <v>147</v>
      </c>
      <c r="K138" s="2">
        <v>0.35336538461538464</v>
      </c>
      <c r="L138" s="33">
        <v>66</v>
      </c>
      <c r="M138" s="2">
        <v>0.15865384615384615</v>
      </c>
      <c r="N138" s="34">
        <v>200</v>
      </c>
      <c r="O138" s="2">
        <v>0.48076923076923078</v>
      </c>
      <c r="P138" s="23">
        <v>413</v>
      </c>
      <c r="Q138" s="2">
        <v>0.99278846153846156</v>
      </c>
      <c r="R138" s="117">
        <v>380.75</v>
      </c>
      <c r="S138" s="118">
        <v>9.2580433355219954E-2</v>
      </c>
      <c r="T138" s="115" t="b">
        <v>1</v>
      </c>
      <c r="U138" s="115" t="b">
        <v>1</v>
      </c>
      <c r="V138" s="115" t="b">
        <v>1</v>
      </c>
      <c r="W138" s="115" t="b">
        <v>1</v>
      </c>
      <c r="X138" s="115" t="b">
        <v>1</v>
      </c>
      <c r="Y138" s="108"/>
    </row>
    <row r="139" spans="1:25" s="60" customFormat="1" ht="14.25" customHeight="1" x14ac:dyDescent="0.25">
      <c r="A139" s="91" t="s">
        <v>142</v>
      </c>
      <c r="B139" s="90" t="s">
        <v>113</v>
      </c>
      <c r="C139" s="90" t="s">
        <v>333</v>
      </c>
      <c r="D139" s="22">
        <v>787</v>
      </c>
      <c r="E139" s="33">
        <v>561</v>
      </c>
      <c r="F139" s="24">
        <v>0.71283354510800512</v>
      </c>
      <c r="G139" s="72">
        <v>0.68024985020758233</v>
      </c>
      <c r="H139" s="54" t="s">
        <v>213</v>
      </c>
      <c r="I139" s="79">
        <v>0.74334959094912334</v>
      </c>
      <c r="J139" s="33">
        <v>459</v>
      </c>
      <c r="K139" s="2">
        <v>0.58322744599745868</v>
      </c>
      <c r="L139" s="33">
        <v>102</v>
      </c>
      <c r="M139" s="2">
        <v>0.12960609911054638</v>
      </c>
      <c r="N139" s="34">
        <v>197</v>
      </c>
      <c r="O139" s="2">
        <v>0.2503176620076239</v>
      </c>
      <c r="P139" s="23">
        <v>758</v>
      </c>
      <c r="Q139" s="2">
        <v>0.96315120711562896</v>
      </c>
      <c r="R139" s="117">
        <v>732.5</v>
      </c>
      <c r="S139" s="118">
        <v>7.4402730375426621E-2</v>
      </c>
      <c r="T139" s="115" t="b">
        <v>1</v>
      </c>
      <c r="U139" s="115" t="b">
        <v>1</v>
      </c>
      <c r="V139" s="115" t="b">
        <v>1</v>
      </c>
      <c r="W139" s="115" t="b">
        <v>1</v>
      </c>
      <c r="X139" s="115" t="b">
        <v>1</v>
      </c>
      <c r="Y139" s="108"/>
    </row>
    <row r="140" spans="1:25" s="60" customFormat="1" ht="14.25" customHeight="1" x14ac:dyDescent="0.25">
      <c r="A140" s="91" t="s">
        <v>23</v>
      </c>
      <c r="B140" s="90" t="s">
        <v>113</v>
      </c>
      <c r="C140" s="90" t="s">
        <v>334</v>
      </c>
      <c r="D140" s="22">
        <v>1592</v>
      </c>
      <c r="E140" s="33">
        <v>708</v>
      </c>
      <c r="F140" s="24" t="s">
        <v>159</v>
      </c>
      <c r="G140" s="72" t="s">
        <v>159</v>
      </c>
      <c r="H140" s="54" t="s">
        <v>159</v>
      </c>
      <c r="I140" s="79" t="s">
        <v>159</v>
      </c>
      <c r="J140" s="33">
        <v>456</v>
      </c>
      <c r="K140" s="2" t="s">
        <v>159</v>
      </c>
      <c r="L140" s="33">
        <v>252</v>
      </c>
      <c r="M140" s="2" t="s">
        <v>159</v>
      </c>
      <c r="N140" s="34">
        <v>543</v>
      </c>
      <c r="O140" s="2" t="s">
        <v>159</v>
      </c>
      <c r="P140" s="23">
        <v>1251</v>
      </c>
      <c r="Q140" s="2">
        <v>0.78580402010050254</v>
      </c>
      <c r="R140" s="117">
        <v>1484.5</v>
      </c>
      <c r="S140" s="118">
        <v>7.2414954530144834E-2</v>
      </c>
      <c r="T140" s="115" t="b">
        <v>1</v>
      </c>
      <c r="U140" s="115" t="b">
        <v>1</v>
      </c>
      <c r="V140" s="115" t="b">
        <v>0</v>
      </c>
      <c r="W140" s="115" t="b">
        <v>0</v>
      </c>
      <c r="X140" s="115" t="b">
        <v>1</v>
      </c>
      <c r="Y140" s="108"/>
    </row>
    <row r="141" spans="1:25" s="60" customFormat="1" ht="14.25" customHeight="1" x14ac:dyDescent="0.25">
      <c r="A141" s="91" t="s">
        <v>4</v>
      </c>
      <c r="B141" s="90" t="s">
        <v>113</v>
      </c>
      <c r="C141" s="90" t="s">
        <v>335</v>
      </c>
      <c r="D141" s="22">
        <v>1398</v>
      </c>
      <c r="E141" s="33">
        <v>461</v>
      </c>
      <c r="F141" s="24" t="s">
        <v>159</v>
      </c>
      <c r="G141" s="72" t="s">
        <v>159</v>
      </c>
      <c r="H141" s="54" t="s">
        <v>159</v>
      </c>
      <c r="I141" s="79" t="s">
        <v>159</v>
      </c>
      <c r="J141" s="33">
        <v>318</v>
      </c>
      <c r="K141" s="2" t="s">
        <v>159</v>
      </c>
      <c r="L141" s="33">
        <v>143</v>
      </c>
      <c r="M141" s="2" t="s">
        <v>159</v>
      </c>
      <c r="N141" s="34">
        <v>403</v>
      </c>
      <c r="O141" s="2" t="s">
        <v>159</v>
      </c>
      <c r="P141" s="23">
        <v>864</v>
      </c>
      <c r="Q141" s="2">
        <v>0.61802575107296143</v>
      </c>
      <c r="R141" s="117">
        <v>1290.75</v>
      </c>
      <c r="S141" s="118">
        <v>8.30912260313771E-2</v>
      </c>
      <c r="T141" s="115" t="b">
        <v>1</v>
      </c>
      <c r="U141" s="115" t="b">
        <v>1</v>
      </c>
      <c r="V141" s="115" t="b">
        <v>0</v>
      </c>
      <c r="W141" s="115" t="b">
        <v>0</v>
      </c>
      <c r="X141" s="115" t="b">
        <v>1</v>
      </c>
      <c r="Y141" s="108"/>
    </row>
    <row r="142" spans="1:25" s="60" customFormat="1" ht="14.25" customHeight="1" x14ac:dyDescent="0.25">
      <c r="A142" s="91" t="s">
        <v>2</v>
      </c>
      <c r="B142" s="90" t="s">
        <v>113</v>
      </c>
      <c r="C142" s="90" t="s">
        <v>336</v>
      </c>
      <c r="D142" s="22">
        <v>3553</v>
      </c>
      <c r="E142" s="33">
        <v>1519</v>
      </c>
      <c r="F142" s="24" t="s">
        <v>159</v>
      </c>
      <c r="G142" s="72" t="s">
        <v>159</v>
      </c>
      <c r="H142" s="54" t="s">
        <v>159</v>
      </c>
      <c r="I142" s="79" t="s">
        <v>159</v>
      </c>
      <c r="J142" s="33">
        <v>1082</v>
      </c>
      <c r="K142" s="2" t="s">
        <v>159</v>
      </c>
      <c r="L142" s="33">
        <v>437</v>
      </c>
      <c r="M142" s="2" t="s">
        <v>159</v>
      </c>
      <c r="N142" s="34">
        <v>1421</v>
      </c>
      <c r="O142" s="2" t="s">
        <v>159</v>
      </c>
      <c r="P142" s="23">
        <v>2940</v>
      </c>
      <c r="Q142" s="2">
        <v>0.82746974387841266</v>
      </c>
      <c r="R142" s="117">
        <v>3631.5</v>
      </c>
      <c r="S142" s="118">
        <v>-2.1616411950984443E-2</v>
      </c>
      <c r="T142" s="115" t="b">
        <v>1</v>
      </c>
      <c r="U142" s="115" t="b">
        <v>1</v>
      </c>
      <c r="V142" s="115" t="b">
        <v>0</v>
      </c>
      <c r="W142" s="115" t="b">
        <v>0</v>
      </c>
      <c r="X142" s="115" t="b">
        <v>1</v>
      </c>
      <c r="Y142" s="108"/>
    </row>
    <row r="143" spans="1:25" s="60" customFormat="1" ht="14.25" customHeight="1" x14ac:dyDescent="0.25">
      <c r="A143" s="91" t="s">
        <v>114</v>
      </c>
      <c r="B143" s="90" t="s">
        <v>113</v>
      </c>
      <c r="C143" s="90" t="s">
        <v>337</v>
      </c>
      <c r="D143" s="22">
        <v>350</v>
      </c>
      <c r="E143" s="33">
        <v>164</v>
      </c>
      <c r="F143" s="24" t="s">
        <v>159</v>
      </c>
      <c r="G143" s="72" t="s">
        <v>159</v>
      </c>
      <c r="H143" s="54" t="s">
        <v>159</v>
      </c>
      <c r="I143" s="79" t="s">
        <v>159</v>
      </c>
      <c r="J143" s="33">
        <v>125</v>
      </c>
      <c r="K143" s="2" t="s">
        <v>159</v>
      </c>
      <c r="L143" s="33">
        <v>39</v>
      </c>
      <c r="M143" s="2" t="s">
        <v>159</v>
      </c>
      <c r="N143" s="34" t="s">
        <v>371</v>
      </c>
      <c r="O143" s="2" t="s">
        <v>159</v>
      </c>
      <c r="P143" s="23">
        <v>164</v>
      </c>
      <c r="Q143" s="2">
        <v>0.46857142857142858</v>
      </c>
      <c r="R143" s="117">
        <v>326.75</v>
      </c>
      <c r="S143" s="118">
        <v>7.1155317521040554E-2</v>
      </c>
      <c r="T143" s="115" t="b">
        <v>1</v>
      </c>
      <c r="U143" s="115" t="b">
        <v>1</v>
      </c>
      <c r="V143" s="115" t="b">
        <v>0</v>
      </c>
      <c r="W143" s="115" t="b">
        <v>0</v>
      </c>
      <c r="X143" s="115" t="b">
        <v>1</v>
      </c>
      <c r="Y143" s="108"/>
    </row>
    <row r="144" spans="1:25" s="60" customFormat="1" ht="14.25" customHeight="1" x14ac:dyDescent="0.25">
      <c r="A144" s="91" t="s">
        <v>16</v>
      </c>
      <c r="B144" s="90" t="s">
        <v>113</v>
      </c>
      <c r="C144" s="90" t="s">
        <v>338</v>
      </c>
      <c r="D144" s="22">
        <v>4390</v>
      </c>
      <c r="E144" s="33" t="s">
        <v>159</v>
      </c>
      <c r="F144" s="24" t="s">
        <v>159</v>
      </c>
      <c r="G144" s="72" t="s">
        <v>159</v>
      </c>
      <c r="H144" s="54" t="s">
        <v>159</v>
      </c>
      <c r="I144" s="79" t="s">
        <v>159</v>
      </c>
      <c r="J144" s="33" t="s">
        <v>371</v>
      </c>
      <c r="K144" s="2" t="s">
        <v>159</v>
      </c>
      <c r="L144" s="33" t="s">
        <v>371</v>
      </c>
      <c r="M144" s="2" t="s">
        <v>159</v>
      </c>
      <c r="N144" s="34" t="s">
        <v>371</v>
      </c>
      <c r="O144" s="2" t="s">
        <v>159</v>
      </c>
      <c r="P144" s="23" t="s">
        <v>159</v>
      </c>
      <c r="Q144" s="2" t="s">
        <v>159</v>
      </c>
      <c r="R144" s="117">
        <v>4315.75</v>
      </c>
      <c r="S144" s="118">
        <v>1.7204425650234605E-2</v>
      </c>
      <c r="T144" s="115" t="b">
        <v>0</v>
      </c>
      <c r="U144" s="115" t="b">
        <v>1</v>
      </c>
      <c r="V144" s="115" t="b">
        <v>0</v>
      </c>
      <c r="W144" s="115" t="b">
        <v>0</v>
      </c>
      <c r="X144" s="115" t="b">
        <v>1</v>
      </c>
      <c r="Y144" s="108"/>
    </row>
    <row r="145" spans="1:25" s="60" customFormat="1" ht="14.25" customHeight="1" x14ac:dyDescent="0.25">
      <c r="A145" s="91" t="s">
        <v>37</v>
      </c>
      <c r="B145" s="90" t="s">
        <v>113</v>
      </c>
      <c r="C145" s="90" t="s">
        <v>339</v>
      </c>
      <c r="D145" s="22">
        <v>920</v>
      </c>
      <c r="E145" s="33">
        <v>185</v>
      </c>
      <c r="F145" s="24" t="s">
        <v>159</v>
      </c>
      <c r="G145" s="72" t="s">
        <v>159</v>
      </c>
      <c r="H145" s="54" t="s">
        <v>159</v>
      </c>
      <c r="I145" s="79" t="s">
        <v>159</v>
      </c>
      <c r="J145" s="33">
        <v>124</v>
      </c>
      <c r="K145" s="2" t="s">
        <v>159</v>
      </c>
      <c r="L145" s="33">
        <v>61</v>
      </c>
      <c r="M145" s="2" t="s">
        <v>159</v>
      </c>
      <c r="N145" s="34">
        <v>331</v>
      </c>
      <c r="O145" s="2" t="s">
        <v>159</v>
      </c>
      <c r="P145" s="23">
        <v>516</v>
      </c>
      <c r="Q145" s="2">
        <v>0.56086956521739129</v>
      </c>
      <c r="R145" s="117">
        <v>903.25</v>
      </c>
      <c r="S145" s="118">
        <v>1.8544146138942705E-2</v>
      </c>
      <c r="T145" s="115" t="b">
        <v>1</v>
      </c>
      <c r="U145" s="115" t="b">
        <v>1</v>
      </c>
      <c r="V145" s="115" t="b">
        <v>0</v>
      </c>
      <c r="W145" s="115" t="b">
        <v>0</v>
      </c>
      <c r="X145" s="115" t="b">
        <v>1</v>
      </c>
      <c r="Y145" s="108"/>
    </row>
    <row r="146" spans="1:25" s="60" customFormat="1" ht="14.25" customHeight="1" x14ac:dyDescent="0.25">
      <c r="A146" s="91" t="s">
        <v>115</v>
      </c>
      <c r="B146" s="90" t="s">
        <v>113</v>
      </c>
      <c r="C146" s="90" t="s">
        <v>340</v>
      </c>
      <c r="D146" s="22">
        <v>2079</v>
      </c>
      <c r="E146" s="33">
        <v>1329</v>
      </c>
      <c r="F146" s="24">
        <v>0.63924963924963929</v>
      </c>
      <c r="G146" s="72">
        <v>0.61836789538645931</v>
      </c>
      <c r="H146" s="54" t="s">
        <v>213</v>
      </c>
      <c r="I146" s="79">
        <v>0.65961773695630666</v>
      </c>
      <c r="J146" s="33">
        <v>1030</v>
      </c>
      <c r="K146" s="2">
        <v>0.49543049543049544</v>
      </c>
      <c r="L146" s="33">
        <v>299</v>
      </c>
      <c r="M146" s="2">
        <v>0.14381914381914382</v>
      </c>
      <c r="N146" s="34">
        <v>728</v>
      </c>
      <c r="O146" s="2">
        <v>0.35016835016835018</v>
      </c>
      <c r="P146" s="23">
        <v>2057</v>
      </c>
      <c r="Q146" s="2">
        <v>0.98941798941798942</v>
      </c>
      <c r="R146" s="117">
        <v>1947.5</v>
      </c>
      <c r="S146" s="118">
        <v>6.7522464698331189E-2</v>
      </c>
      <c r="T146" s="115" t="b">
        <v>1</v>
      </c>
      <c r="U146" s="115" t="b">
        <v>1</v>
      </c>
      <c r="V146" s="115" t="b">
        <v>1</v>
      </c>
      <c r="W146" s="115" t="b">
        <v>1</v>
      </c>
      <c r="X146" s="115" t="b">
        <v>1</v>
      </c>
      <c r="Y146" s="108"/>
    </row>
    <row r="147" spans="1:25" s="60" customFormat="1" ht="14.25" customHeight="1" x14ac:dyDescent="0.25">
      <c r="A147" s="91" t="s">
        <v>20</v>
      </c>
      <c r="B147" s="90" t="s">
        <v>113</v>
      </c>
      <c r="C147" s="90" t="s">
        <v>341</v>
      </c>
      <c r="D147" s="22">
        <v>678</v>
      </c>
      <c r="E147" s="33">
        <v>203</v>
      </c>
      <c r="F147" s="24" t="s">
        <v>159</v>
      </c>
      <c r="G147" s="72" t="s">
        <v>159</v>
      </c>
      <c r="H147" s="54" t="s">
        <v>159</v>
      </c>
      <c r="I147" s="79" t="s">
        <v>159</v>
      </c>
      <c r="J147" s="33">
        <v>141</v>
      </c>
      <c r="K147" s="2" t="s">
        <v>159</v>
      </c>
      <c r="L147" s="33">
        <v>62</v>
      </c>
      <c r="M147" s="2" t="s">
        <v>159</v>
      </c>
      <c r="N147" s="34">
        <v>251</v>
      </c>
      <c r="O147" s="2" t="s">
        <v>159</v>
      </c>
      <c r="P147" s="23">
        <v>454</v>
      </c>
      <c r="Q147" s="2">
        <v>0.6696165191740413</v>
      </c>
      <c r="R147" s="117">
        <v>674</v>
      </c>
      <c r="S147" s="118">
        <v>5.9347181008902079E-3</v>
      </c>
      <c r="T147" s="115" t="b">
        <v>1</v>
      </c>
      <c r="U147" s="115" t="b">
        <v>1</v>
      </c>
      <c r="V147" s="115" t="b">
        <v>0</v>
      </c>
      <c r="W147" s="115" t="b">
        <v>0</v>
      </c>
      <c r="X147" s="115" t="b">
        <v>1</v>
      </c>
      <c r="Y147" s="108"/>
    </row>
    <row r="148" spans="1:25" s="60" customFormat="1" ht="14.25" customHeight="1" x14ac:dyDescent="0.25">
      <c r="A148" s="91" t="s">
        <v>150</v>
      </c>
      <c r="B148" s="90" t="s">
        <v>113</v>
      </c>
      <c r="C148" s="90" t="s">
        <v>342</v>
      </c>
      <c r="D148" s="22">
        <v>679</v>
      </c>
      <c r="E148" s="33">
        <v>410</v>
      </c>
      <c r="F148" s="24">
        <v>0.60382916053019142</v>
      </c>
      <c r="G148" s="72">
        <v>0.56655557486144459</v>
      </c>
      <c r="H148" s="54" t="s">
        <v>213</v>
      </c>
      <c r="I148" s="79">
        <v>0.6399345235041628</v>
      </c>
      <c r="J148" s="33">
        <v>247</v>
      </c>
      <c r="K148" s="2">
        <v>0.3637702503681885</v>
      </c>
      <c r="L148" s="33">
        <v>163</v>
      </c>
      <c r="M148" s="2">
        <v>0.24005891016200295</v>
      </c>
      <c r="N148" s="34">
        <v>244</v>
      </c>
      <c r="O148" s="2">
        <v>0.3593519882179676</v>
      </c>
      <c r="P148" s="23">
        <v>654</v>
      </c>
      <c r="Q148" s="2">
        <v>0.96318114874815908</v>
      </c>
      <c r="R148" s="117">
        <v>643</v>
      </c>
      <c r="S148" s="118">
        <v>5.5987558320373249E-2</v>
      </c>
      <c r="T148" s="115" t="b">
        <v>1</v>
      </c>
      <c r="U148" s="115" t="b">
        <v>1</v>
      </c>
      <c r="V148" s="115" t="b">
        <v>1</v>
      </c>
      <c r="W148" s="115" t="b">
        <v>1</v>
      </c>
      <c r="X148" s="115" t="b">
        <v>1</v>
      </c>
      <c r="Y148" s="108"/>
    </row>
    <row r="149" spans="1:25" s="60" customFormat="1" ht="14.25" customHeight="1" x14ac:dyDescent="0.25">
      <c r="A149" s="91" t="s">
        <v>151</v>
      </c>
      <c r="B149" s="90" t="s">
        <v>113</v>
      </c>
      <c r="C149" s="90" t="s">
        <v>343</v>
      </c>
      <c r="D149" s="22">
        <v>732</v>
      </c>
      <c r="E149" s="33">
        <v>445</v>
      </c>
      <c r="F149" s="24">
        <v>0.60792349726775952</v>
      </c>
      <c r="G149" s="72">
        <v>0.57208067997096224</v>
      </c>
      <c r="H149" s="54" t="s">
        <v>213</v>
      </c>
      <c r="I149" s="79">
        <v>0.64263948577400787</v>
      </c>
      <c r="J149" s="33">
        <v>238</v>
      </c>
      <c r="K149" s="2">
        <v>0.3251366120218579</v>
      </c>
      <c r="L149" s="33">
        <v>207</v>
      </c>
      <c r="M149" s="2">
        <v>0.28278688524590162</v>
      </c>
      <c r="N149" s="34">
        <v>278</v>
      </c>
      <c r="O149" s="2">
        <v>0.3797814207650273</v>
      </c>
      <c r="P149" s="23">
        <v>723</v>
      </c>
      <c r="Q149" s="2">
        <v>0.98770491803278693</v>
      </c>
      <c r="R149" s="117">
        <v>655.75</v>
      </c>
      <c r="S149" s="118">
        <v>0.11627906976744186</v>
      </c>
      <c r="T149" s="115" t="b">
        <v>1</v>
      </c>
      <c r="U149" s="115" t="b">
        <v>1</v>
      </c>
      <c r="V149" s="115" t="b">
        <v>1</v>
      </c>
      <c r="W149" s="115" t="b">
        <v>1</v>
      </c>
      <c r="X149" s="115" t="b">
        <v>1</v>
      </c>
      <c r="Y149" s="108"/>
    </row>
    <row r="150" spans="1:25" s="60" customFormat="1" ht="14.25" customHeight="1" x14ac:dyDescent="0.25">
      <c r="A150" s="91" t="s">
        <v>147</v>
      </c>
      <c r="B150" s="90" t="s">
        <v>113</v>
      </c>
      <c r="C150" s="90" t="s">
        <v>344</v>
      </c>
      <c r="D150" s="22">
        <v>865</v>
      </c>
      <c r="E150" s="33">
        <v>286</v>
      </c>
      <c r="F150" s="24" t="s">
        <v>159</v>
      </c>
      <c r="G150" s="72" t="s">
        <v>159</v>
      </c>
      <c r="H150" s="54" t="s">
        <v>159</v>
      </c>
      <c r="I150" s="79" t="s">
        <v>159</v>
      </c>
      <c r="J150" s="33">
        <v>215</v>
      </c>
      <c r="K150" s="2" t="s">
        <v>159</v>
      </c>
      <c r="L150" s="33">
        <v>71</v>
      </c>
      <c r="M150" s="2" t="s">
        <v>159</v>
      </c>
      <c r="N150" s="34">
        <v>317</v>
      </c>
      <c r="O150" s="2" t="s">
        <v>159</v>
      </c>
      <c r="P150" s="23">
        <v>603</v>
      </c>
      <c r="Q150" s="2">
        <v>0.69710982658959542</v>
      </c>
      <c r="R150" s="117">
        <v>822.5</v>
      </c>
      <c r="S150" s="118">
        <v>5.1671732522796353E-2</v>
      </c>
      <c r="T150" s="115" t="b">
        <v>1</v>
      </c>
      <c r="U150" s="115" t="b">
        <v>1</v>
      </c>
      <c r="V150" s="115" t="b">
        <v>0</v>
      </c>
      <c r="W150" s="115" t="b">
        <v>0</v>
      </c>
      <c r="X150" s="115" t="b">
        <v>1</v>
      </c>
      <c r="Y150" s="108"/>
    </row>
    <row r="151" spans="1:25" s="60" customFormat="1" ht="14.25" customHeight="1" x14ac:dyDescent="0.25">
      <c r="A151" s="91" t="s">
        <v>6</v>
      </c>
      <c r="B151" s="90" t="s">
        <v>113</v>
      </c>
      <c r="C151" s="90" t="s">
        <v>345</v>
      </c>
      <c r="D151" s="22">
        <v>3794</v>
      </c>
      <c r="E151" s="33">
        <v>2148</v>
      </c>
      <c r="F151" s="24" t="s">
        <v>159</v>
      </c>
      <c r="G151" s="72" t="s">
        <v>159</v>
      </c>
      <c r="H151" s="54" t="s">
        <v>159</v>
      </c>
      <c r="I151" s="79" t="s">
        <v>159</v>
      </c>
      <c r="J151" s="33">
        <v>1419</v>
      </c>
      <c r="K151" s="2" t="s">
        <v>159</v>
      </c>
      <c r="L151" s="33">
        <v>729</v>
      </c>
      <c r="M151" s="2" t="s">
        <v>159</v>
      </c>
      <c r="N151" s="34">
        <v>985</v>
      </c>
      <c r="O151" s="2" t="s">
        <v>159</v>
      </c>
      <c r="P151" s="23">
        <v>3133</v>
      </c>
      <c r="Q151" s="2">
        <v>0.82577754348972066</v>
      </c>
      <c r="R151" s="117">
        <v>3411.5</v>
      </c>
      <c r="S151" s="118">
        <v>0.11212076799061996</v>
      </c>
      <c r="T151" s="115" t="b">
        <v>1</v>
      </c>
      <c r="U151" s="115" t="b">
        <v>1</v>
      </c>
      <c r="V151" s="115" t="b">
        <v>0</v>
      </c>
      <c r="W151" s="115" t="b">
        <v>0</v>
      </c>
      <c r="X151" s="115" t="b">
        <v>1</v>
      </c>
      <c r="Y151" s="108"/>
    </row>
    <row r="152" spans="1:25" s="60" customFormat="1" ht="14.25" customHeight="1" x14ac:dyDescent="0.25">
      <c r="A152" s="91" t="s">
        <v>149</v>
      </c>
      <c r="B152" s="90" t="s">
        <v>113</v>
      </c>
      <c r="C152" s="90" t="s">
        <v>346</v>
      </c>
      <c r="D152" s="22">
        <v>509</v>
      </c>
      <c r="E152" s="33">
        <v>257</v>
      </c>
      <c r="F152" s="24" t="s">
        <v>159</v>
      </c>
      <c r="G152" s="72" t="s">
        <v>159</v>
      </c>
      <c r="H152" s="54" t="s">
        <v>159</v>
      </c>
      <c r="I152" s="79" t="s">
        <v>159</v>
      </c>
      <c r="J152" s="33">
        <v>194</v>
      </c>
      <c r="K152" s="2" t="s">
        <v>159</v>
      </c>
      <c r="L152" s="33">
        <v>63</v>
      </c>
      <c r="M152" s="2" t="s">
        <v>159</v>
      </c>
      <c r="N152" s="34">
        <v>214</v>
      </c>
      <c r="O152" s="2" t="s">
        <v>159</v>
      </c>
      <c r="P152" s="23">
        <v>471</v>
      </c>
      <c r="Q152" s="2">
        <v>0.92534381139489197</v>
      </c>
      <c r="R152" s="117">
        <v>437.75</v>
      </c>
      <c r="S152" s="118">
        <v>0.16276413478012564</v>
      </c>
      <c r="T152" s="115" t="b">
        <v>1</v>
      </c>
      <c r="U152" s="115" t="b">
        <v>1</v>
      </c>
      <c r="V152" s="115" t="b">
        <v>0</v>
      </c>
      <c r="W152" s="115" t="b">
        <v>0</v>
      </c>
      <c r="X152" s="115" t="b">
        <v>1</v>
      </c>
      <c r="Y152" s="108"/>
    </row>
    <row r="153" spans="1:25" s="60" customFormat="1" ht="14.25" customHeight="1" x14ac:dyDescent="0.25">
      <c r="A153" s="91" t="s">
        <v>9</v>
      </c>
      <c r="B153" s="90" t="s">
        <v>113</v>
      </c>
      <c r="C153" s="90" t="s">
        <v>347</v>
      </c>
      <c r="D153" s="22">
        <v>2196</v>
      </c>
      <c r="E153" s="33">
        <v>998</v>
      </c>
      <c r="F153" s="24" t="s">
        <v>159</v>
      </c>
      <c r="G153" s="72" t="s">
        <v>159</v>
      </c>
      <c r="H153" s="54" t="s">
        <v>159</v>
      </c>
      <c r="I153" s="79" t="s">
        <v>159</v>
      </c>
      <c r="J153" s="33">
        <v>729</v>
      </c>
      <c r="K153" s="2" t="s">
        <v>159</v>
      </c>
      <c r="L153" s="33">
        <v>269</v>
      </c>
      <c r="M153" s="2" t="s">
        <v>159</v>
      </c>
      <c r="N153" s="34">
        <v>716</v>
      </c>
      <c r="O153" s="2" t="s">
        <v>159</v>
      </c>
      <c r="P153" s="23">
        <v>1714</v>
      </c>
      <c r="Q153" s="2">
        <v>0.78051001821493626</v>
      </c>
      <c r="R153" s="117">
        <v>2226</v>
      </c>
      <c r="S153" s="118">
        <v>-1.3477088948787063E-2</v>
      </c>
      <c r="T153" s="115" t="b">
        <v>1</v>
      </c>
      <c r="U153" s="115" t="b">
        <v>1</v>
      </c>
      <c r="V153" s="115" t="b">
        <v>0</v>
      </c>
      <c r="W153" s="115" t="b">
        <v>0</v>
      </c>
      <c r="X153" s="115" t="b">
        <v>1</v>
      </c>
      <c r="Y153" s="108"/>
    </row>
    <row r="154" spans="1:25" s="60" customFormat="1" ht="14.25" customHeight="1" x14ac:dyDescent="0.25">
      <c r="A154" s="91" t="s">
        <v>152</v>
      </c>
      <c r="B154" s="90" t="s">
        <v>113</v>
      </c>
      <c r="C154" s="90" t="s">
        <v>348</v>
      </c>
      <c r="D154" s="22">
        <v>470</v>
      </c>
      <c r="E154" s="33">
        <v>293</v>
      </c>
      <c r="F154" s="24">
        <v>0.62340425531914889</v>
      </c>
      <c r="G154" s="72">
        <v>0.57876546142227359</v>
      </c>
      <c r="H154" s="54" t="s">
        <v>213</v>
      </c>
      <c r="I154" s="79">
        <v>0.66604215901833341</v>
      </c>
      <c r="J154" s="33">
        <v>201</v>
      </c>
      <c r="K154" s="2">
        <v>0.42765957446808511</v>
      </c>
      <c r="L154" s="33">
        <v>92</v>
      </c>
      <c r="M154" s="2">
        <v>0.19574468085106383</v>
      </c>
      <c r="N154" s="34">
        <v>155</v>
      </c>
      <c r="O154" s="2">
        <v>0.32978723404255317</v>
      </c>
      <c r="P154" s="23">
        <v>448</v>
      </c>
      <c r="Q154" s="2">
        <v>0.95319148936170217</v>
      </c>
      <c r="R154" s="117">
        <v>424.25</v>
      </c>
      <c r="S154" s="118">
        <v>0.10783736004714202</v>
      </c>
      <c r="T154" s="115" t="b">
        <v>1</v>
      </c>
      <c r="U154" s="115" t="b">
        <v>1</v>
      </c>
      <c r="V154" s="115" t="b">
        <v>1</v>
      </c>
      <c r="W154" s="115" t="b">
        <v>1</v>
      </c>
      <c r="X154" s="115" t="b">
        <v>1</v>
      </c>
      <c r="Y154" s="108"/>
    </row>
    <row r="155" spans="1:25" s="60" customFormat="1" ht="14.25" customHeight="1" x14ac:dyDescent="0.25">
      <c r="A155" s="91" t="s">
        <v>153</v>
      </c>
      <c r="B155" s="90" t="s">
        <v>113</v>
      </c>
      <c r="C155" s="90" t="s">
        <v>349</v>
      </c>
      <c r="D155" s="22">
        <v>510</v>
      </c>
      <c r="E155" s="33">
        <v>310</v>
      </c>
      <c r="F155" s="24">
        <v>0.60784313725490191</v>
      </c>
      <c r="G155" s="72">
        <v>0.5648149471431877</v>
      </c>
      <c r="H155" s="54" t="s">
        <v>213</v>
      </c>
      <c r="I155" s="79">
        <v>0.6492588651421396</v>
      </c>
      <c r="J155" s="33">
        <v>219</v>
      </c>
      <c r="K155" s="2">
        <v>0.42941176470588233</v>
      </c>
      <c r="L155" s="33">
        <v>91</v>
      </c>
      <c r="M155" s="2">
        <v>0.17843137254901961</v>
      </c>
      <c r="N155" s="34">
        <v>194</v>
      </c>
      <c r="O155" s="2">
        <v>0.38039215686274508</v>
      </c>
      <c r="P155" s="23">
        <v>504</v>
      </c>
      <c r="Q155" s="2">
        <v>0.9882352941176471</v>
      </c>
      <c r="R155" s="117">
        <v>444.75</v>
      </c>
      <c r="S155" s="118">
        <v>0.14671163575042159</v>
      </c>
      <c r="T155" s="115" t="b">
        <v>1</v>
      </c>
      <c r="U155" s="115" t="b">
        <v>1</v>
      </c>
      <c r="V155" s="115" t="b">
        <v>1</v>
      </c>
      <c r="W155" s="115" t="b">
        <v>1</v>
      </c>
      <c r="X155" s="115" t="b">
        <v>1</v>
      </c>
      <c r="Y155" s="108"/>
    </row>
    <row r="156" spans="1:25" s="60" customFormat="1" ht="14.25" customHeight="1" x14ac:dyDescent="0.25">
      <c r="A156" s="91" t="s">
        <v>133</v>
      </c>
      <c r="B156" s="90" t="s">
        <v>117</v>
      </c>
      <c r="C156" s="90" t="s">
        <v>350</v>
      </c>
      <c r="D156" s="22">
        <v>480</v>
      </c>
      <c r="E156" s="33">
        <v>294</v>
      </c>
      <c r="F156" s="24" t="s">
        <v>159</v>
      </c>
      <c r="G156" s="72" t="s">
        <v>159</v>
      </c>
      <c r="H156" s="54" t="s">
        <v>159</v>
      </c>
      <c r="I156" s="79" t="s">
        <v>159</v>
      </c>
      <c r="J156" s="33">
        <v>225</v>
      </c>
      <c r="K156" s="2" t="s">
        <v>159</v>
      </c>
      <c r="L156" s="33">
        <v>69</v>
      </c>
      <c r="M156" s="2" t="s">
        <v>159</v>
      </c>
      <c r="N156" s="34">
        <v>156</v>
      </c>
      <c r="O156" s="2" t="s">
        <v>159</v>
      </c>
      <c r="P156" s="23">
        <v>450</v>
      </c>
      <c r="Q156" s="2">
        <v>0.9375</v>
      </c>
      <c r="R156" s="117">
        <v>440.5</v>
      </c>
      <c r="S156" s="118">
        <v>8.9670828603859248E-2</v>
      </c>
      <c r="T156" s="115" t="b">
        <v>1</v>
      </c>
      <c r="U156" s="115" t="b">
        <v>1</v>
      </c>
      <c r="V156" s="115" t="b">
        <v>0</v>
      </c>
      <c r="W156" s="115" t="b">
        <v>0</v>
      </c>
      <c r="X156" s="115" t="b">
        <v>1</v>
      </c>
      <c r="Y156" s="108"/>
    </row>
    <row r="157" spans="1:25" s="60" customFormat="1" ht="14.25" customHeight="1" x14ac:dyDescent="0.25">
      <c r="A157" s="91" t="s">
        <v>45</v>
      </c>
      <c r="B157" s="90" t="s">
        <v>117</v>
      </c>
      <c r="C157" s="90" t="s">
        <v>351</v>
      </c>
      <c r="D157" s="22">
        <v>559</v>
      </c>
      <c r="E157" s="33">
        <v>308</v>
      </c>
      <c r="F157" s="24">
        <v>0.55098389982110907</v>
      </c>
      <c r="G157" s="72">
        <v>0.50954262738303446</v>
      </c>
      <c r="H157" s="54" t="s">
        <v>213</v>
      </c>
      <c r="I157" s="79">
        <v>0.59172923009425671</v>
      </c>
      <c r="J157" s="33">
        <v>221</v>
      </c>
      <c r="K157" s="2">
        <v>0.39534883720930231</v>
      </c>
      <c r="L157" s="33">
        <v>87</v>
      </c>
      <c r="M157" s="2">
        <v>0.15563506261180679</v>
      </c>
      <c r="N157" s="34">
        <v>239</v>
      </c>
      <c r="O157" s="2">
        <v>0.42754919499105548</v>
      </c>
      <c r="P157" s="23">
        <v>547</v>
      </c>
      <c r="Q157" s="2">
        <v>0.97853309481216455</v>
      </c>
      <c r="R157" s="117">
        <v>576.75</v>
      </c>
      <c r="S157" s="118">
        <v>-3.0775899436497615E-2</v>
      </c>
      <c r="T157" s="115" t="b">
        <v>1</v>
      </c>
      <c r="U157" s="115" t="b">
        <v>1</v>
      </c>
      <c r="V157" s="115" t="b">
        <v>1</v>
      </c>
      <c r="W157" s="115" t="b">
        <v>1</v>
      </c>
      <c r="X157" s="115" t="b">
        <v>1</v>
      </c>
      <c r="Y157" s="108"/>
    </row>
    <row r="158" spans="1:25" s="60" customFormat="1" ht="14.25" customHeight="1" x14ac:dyDescent="0.25">
      <c r="A158" s="91" t="s">
        <v>134</v>
      </c>
      <c r="B158" s="90" t="s">
        <v>117</v>
      </c>
      <c r="C158" s="90" t="s">
        <v>352</v>
      </c>
      <c r="D158" s="22">
        <v>1609</v>
      </c>
      <c r="E158" s="33">
        <v>857</v>
      </c>
      <c r="F158" s="24" t="s">
        <v>159</v>
      </c>
      <c r="G158" s="72" t="s">
        <v>159</v>
      </c>
      <c r="H158" s="54" t="s">
        <v>159</v>
      </c>
      <c r="I158" s="79" t="s">
        <v>159</v>
      </c>
      <c r="J158" s="33">
        <v>614</v>
      </c>
      <c r="K158" s="2" t="s">
        <v>159</v>
      </c>
      <c r="L158" s="33">
        <v>243</v>
      </c>
      <c r="M158" s="2" t="s">
        <v>159</v>
      </c>
      <c r="N158" s="34">
        <v>502</v>
      </c>
      <c r="O158" s="2" t="s">
        <v>159</v>
      </c>
      <c r="P158" s="23">
        <v>1359</v>
      </c>
      <c r="Q158" s="2">
        <v>0.84462399005593536</v>
      </c>
      <c r="R158" s="117">
        <v>1581.25</v>
      </c>
      <c r="S158" s="118">
        <v>1.7549407114624507E-2</v>
      </c>
      <c r="T158" s="115" t="b">
        <v>1</v>
      </c>
      <c r="U158" s="115" t="b">
        <v>1</v>
      </c>
      <c r="V158" s="115" t="b">
        <v>0</v>
      </c>
      <c r="W158" s="115" t="b">
        <v>0</v>
      </c>
      <c r="X158" s="115" t="b">
        <v>1</v>
      </c>
      <c r="Y158" s="108"/>
    </row>
    <row r="159" spans="1:25" s="60" customFormat="1" ht="14.25" customHeight="1" x14ac:dyDescent="0.25">
      <c r="A159" s="91" t="s">
        <v>116</v>
      </c>
      <c r="B159" s="90" t="s">
        <v>117</v>
      </c>
      <c r="C159" s="90" t="s">
        <v>353</v>
      </c>
      <c r="D159" s="22">
        <v>1406</v>
      </c>
      <c r="E159" s="33">
        <v>384</v>
      </c>
      <c r="F159" s="24" t="s">
        <v>159</v>
      </c>
      <c r="G159" s="72" t="s">
        <v>159</v>
      </c>
      <c r="H159" s="54" t="s">
        <v>159</v>
      </c>
      <c r="I159" s="79" t="s">
        <v>159</v>
      </c>
      <c r="J159" s="33">
        <v>313</v>
      </c>
      <c r="K159" s="2" t="s">
        <v>159</v>
      </c>
      <c r="L159" s="33">
        <v>71</v>
      </c>
      <c r="M159" s="2" t="s">
        <v>159</v>
      </c>
      <c r="N159" s="34">
        <v>334</v>
      </c>
      <c r="O159" s="2" t="s">
        <v>159</v>
      </c>
      <c r="P159" s="23">
        <v>718</v>
      </c>
      <c r="Q159" s="2">
        <v>0.51066856330014221</v>
      </c>
      <c r="R159" s="117">
        <v>1382.5</v>
      </c>
      <c r="S159" s="118">
        <v>1.6998191681735986E-2</v>
      </c>
      <c r="T159" s="115" t="b">
        <v>1</v>
      </c>
      <c r="U159" s="115" t="b">
        <v>1</v>
      </c>
      <c r="V159" s="115" t="b">
        <v>0</v>
      </c>
      <c r="W159" s="115" t="b">
        <v>0</v>
      </c>
      <c r="X159" s="115" t="b">
        <v>1</v>
      </c>
      <c r="Y159" s="108"/>
    </row>
    <row r="160" spans="1:25" s="60" customFormat="1" ht="14.25" customHeight="1" x14ac:dyDescent="0.25">
      <c r="A160" s="91" t="s">
        <v>118</v>
      </c>
      <c r="B160" s="90" t="s">
        <v>117</v>
      </c>
      <c r="C160" s="90" t="s">
        <v>354</v>
      </c>
      <c r="D160" s="22">
        <v>1751</v>
      </c>
      <c r="E160" s="33">
        <v>746</v>
      </c>
      <c r="F160" s="24" t="s">
        <v>159</v>
      </c>
      <c r="G160" s="72" t="s">
        <v>159</v>
      </c>
      <c r="H160" s="54" t="s">
        <v>159</v>
      </c>
      <c r="I160" s="79" t="s">
        <v>159</v>
      </c>
      <c r="J160" s="33">
        <v>597</v>
      </c>
      <c r="K160" s="2" t="s">
        <v>159</v>
      </c>
      <c r="L160" s="33">
        <v>149</v>
      </c>
      <c r="M160" s="2" t="s">
        <v>159</v>
      </c>
      <c r="N160" s="34">
        <v>592</v>
      </c>
      <c r="O160" s="2" t="s">
        <v>159</v>
      </c>
      <c r="P160" s="23">
        <v>1338</v>
      </c>
      <c r="Q160" s="2">
        <v>0.76413478012564251</v>
      </c>
      <c r="R160" s="117">
        <v>1802</v>
      </c>
      <c r="S160" s="118">
        <v>-2.8301886792452831E-2</v>
      </c>
      <c r="T160" s="115" t="b">
        <v>1</v>
      </c>
      <c r="U160" s="115" t="b">
        <v>1</v>
      </c>
      <c r="V160" s="115" t="b">
        <v>0</v>
      </c>
      <c r="W160" s="115" t="b">
        <v>0</v>
      </c>
      <c r="X160" s="115" t="b">
        <v>1</v>
      </c>
      <c r="Y160" s="108"/>
    </row>
    <row r="161" spans="1:25" s="60" customFormat="1" ht="14.25" customHeight="1" x14ac:dyDescent="0.25">
      <c r="A161" s="91" t="s">
        <v>50</v>
      </c>
      <c r="B161" s="90" t="s">
        <v>117</v>
      </c>
      <c r="C161" s="90" t="s">
        <v>355</v>
      </c>
      <c r="D161" s="22">
        <v>867</v>
      </c>
      <c r="E161" s="33">
        <v>407</v>
      </c>
      <c r="F161" s="24" t="s">
        <v>159</v>
      </c>
      <c r="G161" s="72" t="s">
        <v>159</v>
      </c>
      <c r="H161" s="54" t="s">
        <v>159</v>
      </c>
      <c r="I161" s="79" t="s">
        <v>159</v>
      </c>
      <c r="J161" s="33">
        <v>325</v>
      </c>
      <c r="K161" s="2" t="s">
        <v>159</v>
      </c>
      <c r="L161" s="33">
        <v>82</v>
      </c>
      <c r="M161" s="2" t="s">
        <v>159</v>
      </c>
      <c r="N161" s="34">
        <v>399</v>
      </c>
      <c r="O161" s="2" t="s">
        <v>159</v>
      </c>
      <c r="P161" s="23">
        <v>806</v>
      </c>
      <c r="Q161" s="2">
        <v>0.92964244521337946</v>
      </c>
      <c r="R161" s="117">
        <v>872.25</v>
      </c>
      <c r="S161" s="118">
        <v>-6.0189165950128975E-3</v>
      </c>
      <c r="T161" s="115" t="b">
        <v>1</v>
      </c>
      <c r="U161" s="115" t="b">
        <v>1</v>
      </c>
      <c r="V161" s="115" t="b">
        <v>0</v>
      </c>
      <c r="W161" s="115" t="b">
        <v>0</v>
      </c>
      <c r="X161" s="115" t="b">
        <v>1</v>
      </c>
      <c r="Y161" s="108"/>
    </row>
    <row r="162" spans="1:25" s="60" customFormat="1" ht="14.25" customHeight="1" x14ac:dyDescent="0.25">
      <c r="A162" s="91" t="s">
        <v>119</v>
      </c>
      <c r="B162" s="90" t="s">
        <v>117</v>
      </c>
      <c r="C162" s="90" t="s">
        <v>356</v>
      </c>
      <c r="D162" s="22">
        <v>1851</v>
      </c>
      <c r="E162" s="33">
        <v>891</v>
      </c>
      <c r="F162" s="24" t="s">
        <v>159</v>
      </c>
      <c r="G162" s="72" t="s">
        <v>159</v>
      </c>
      <c r="H162" s="54" t="s">
        <v>159</v>
      </c>
      <c r="I162" s="79" t="s">
        <v>159</v>
      </c>
      <c r="J162" s="33">
        <v>662</v>
      </c>
      <c r="K162" s="2" t="s">
        <v>159</v>
      </c>
      <c r="L162" s="33">
        <v>229</v>
      </c>
      <c r="M162" s="2" t="s">
        <v>159</v>
      </c>
      <c r="N162" s="34">
        <v>796</v>
      </c>
      <c r="O162" s="2" t="s">
        <v>159</v>
      </c>
      <c r="P162" s="23">
        <v>1687</v>
      </c>
      <c r="Q162" s="2">
        <v>0.91139924365207992</v>
      </c>
      <c r="R162" s="117">
        <v>1663.25</v>
      </c>
      <c r="S162" s="118">
        <v>0.11288140688411243</v>
      </c>
      <c r="T162" s="115" t="b">
        <v>1</v>
      </c>
      <c r="U162" s="115" t="b">
        <v>1</v>
      </c>
      <c r="V162" s="115" t="b">
        <v>0</v>
      </c>
      <c r="W162" s="115" t="b">
        <v>0</v>
      </c>
      <c r="X162" s="115" t="b">
        <v>1</v>
      </c>
      <c r="Y162" s="108"/>
    </row>
    <row r="163" spans="1:25" s="60" customFormat="1" ht="14.25" customHeight="1" x14ac:dyDescent="0.25">
      <c r="A163" s="91" t="s">
        <v>139</v>
      </c>
      <c r="B163" s="90" t="s">
        <v>117</v>
      </c>
      <c r="C163" s="90" t="s">
        <v>357</v>
      </c>
      <c r="D163" s="22">
        <v>4</v>
      </c>
      <c r="E163" s="33">
        <v>2</v>
      </c>
      <c r="F163" s="24" t="s">
        <v>159</v>
      </c>
      <c r="G163" s="72" t="s">
        <v>159</v>
      </c>
      <c r="H163" s="54" t="s">
        <v>159</v>
      </c>
      <c r="I163" s="79" t="s">
        <v>159</v>
      </c>
      <c r="J163" s="33">
        <v>1</v>
      </c>
      <c r="K163" s="2" t="s">
        <v>159</v>
      </c>
      <c r="L163" s="33">
        <v>1</v>
      </c>
      <c r="M163" s="2" t="s">
        <v>159</v>
      </c>
      <c r="N163" s="34">
        <v>1</v>
      </c>
      <c r="O163" s="2" t="s">
        <v>159</v>
      </c>
      <c r="P163" s="23">
        <v>3</v>
      </c>
      <c r="Q163" s="2">
        <v>0.75</v>
      </c>
      <c r="R163" s="117">
        <v>5.5</v>
      </c>
      <c r="S163" s="118">
        <v>-0.27272727272727271</v>
      </c>
      <c r="T163" s="115" t="b">
        <v>1</v>
      </c>
      <c r="U163" s="115" t="b">
        <v>0</v>
      </c>
      <c r="V163" s="115" t="b">
        <v>0</v>
      </c>
      <c r="W163" s="115" t="b">
        <v>0</v>
      </c>
      <c r="X163" s="115" t="b">
        <v>1</v>
      </c>
      <c r="Y163" s="108"/>
    </row>
    <row r="164" spans="1:25" s="60" customFormat="1" ht="14.25" customHeight="1" x14ac:dyDescent="0.25">
      <c r="A164" s="91" t="s">
        <v>135</v>
      </c>
      <c r="B164" s="90" t="s">
        <v>117</v>
      </c>
      <c r="C164" s="90" t="s">
        <v>358</v>
      </c>
      <c r="D164" s="22">
        <v>213</v>
      </c>
      <c r="E164" s="33">
        <v>114</v>
      </c>
      <c r="F164" s="24" t="s">
        <v>159</v>
      </c>
      <c r="G164" s="72" t="s">
        <v>159</v>
      </c>
      <c r="H164" s="54" t="s">
        <v>159</v>
      </c>
      <c r="I164" s="79" t="s">
        <v>159</v>
      </c>
      <c r="J164" s="33">
        <v>76</v>
      </c>
      <c r="K164" s="2" t="s">
        <v>159</v>
      </c>
      <c r="L164" s="33">
        <v>38</v>
      </c>
      <c r="M164" s="2" t="s">
        <v>159</v>
      </c>
      <c r="N164" s="34">
        <v>99</v>
      </c>
      <c r="O164" s="2" t="s">
        <v>159</v>
      </c>
      <c r="P164" s="23">
        <v>213</v>
      </c>
      <c r="Q164" s="2">
        <v>1</v>
      </c>
      <c r="R164" s="117">
        <v>558.25</v>
      </c>
      <c r="S164" s="118">
        <v>-0.61845051500223913</v>
      </c>
      <c r="T164" s="115" t="b">
        <v>1</v>
      </c>
      <c r="U164" s="115" t="b">
        <v>0</v>
      </c>
      <c r="V164" s="115" t="b">
        <v>1</v>
      </c>
      <c r="W164" s="115" t="b">
        <v>0</v>
      </c>
      <c r="X164" s="115" t="b">
        <v>1</v>
      </c>
      <c r="Y164" s="108"/>
    </row>
    <row r="165" spans="1:25" s="60" customFormat="1" ht="14.25" customHeight="1" x14ac:dyDescent="0.25">
      <c r="A165" s="91" t="s">
        <v>41</v>
      </c>
      <c r="B165" s="90" t="s">
        <v>117</v>
      </c>
      <c r="C165" s="90" t="s">
        <v>359</v>
      </c>
      <c r="D165" s="22">
        <v>833</v>
      </c>
      <c r="E165" s="33">
        <v>352</v>
      </c>
      <c r="F165" s="24">
        <v>0.42256902761104442</v>
      </c>
      <c r="G165" s="72">
        <v>0.38945492001390669</v>
      </c>
      <c r="H165" s="54" t="s">
        <v>213</v>
      </c>
      <c r="I165" s="79">
        <v>0.45639401751149833</v>
      </c>
      <c r="J165" s="33">
        <v>267</v>
      </c>
      <c r="K165" s="2">
        <v>0.32052821128451381</v>
      </c>
      <c r="L165" s="33">
        <v>85</v>
      </c>
      <c r="M165" s="2">
        <v>0.10204081632653061</v>
      </c>
      <c r="N165" s="34">
        <v>444</v>
      </c>
      <c r="O165" s="2">
        <v>0.53301320528211282</v>
      </c>
      <c r="P165" s="23">
        <v>796</v>
      </c>
      <c r="Q165" s="2">
        <v>0.95558223289315725</v>
      </c>
      <c r="R165" s="117">
        <v>778.25</v>
      </c>
      <c r="S165" s="118">
        <v>7.0350144555091546E-2</v>
      </c>
      <c r="T165" s="115" t="b">
        <v>1</v>
      </c>
      <c r="U165" s="115" t="b">
        <v>1</v>
      </c>
      <c r="V165" s="115" t="b">
        <v>1</v>
      </c>
      <c r="W165" s="115" t="b">
        <v>1</v>
      </c>
      <c r="X165" s="115" t="b">
        <v>1</v>
      </c>
      <c r="Y165" s="108"/>
    </row>
    <row r="166" spans="1:25" s="60" customFormat="1" ht="14.25" customHeight="1" x14ac:dyDescent="0.25">
      <c r="A166" s="91" t="s">
        <v>140</v>
      </c>
      <c r="B166" s="90" t="s">
        <v>117</v>
      </c>
      <c r="C166" s="90" t="s">
        <v>360</v>
      </c>
      <c r="D166" s="22">
        <v>381</v>
      </c>
      <c r="E166" s="33">
        <v>183</v>
      </c>
      <c r="F166" s="24">
        <v>0.48031496062992124</v>
      </c>
      <c r="G166" s="72">
        <v>0.43059500490114361</v>
      </c>
      <c r="H166" s="54" t="s">
        <v>213</v>
      </c>
      <c r="I166" s="79">
        <v>0.53042790555666963</v>
      </c>
      <c r="J166" s="33">
        <v>131</v>
      </c>
      <c r="K166" s="2">
        <v>0.34383202099737531</v>
      </c>
      <c r="L166" s="33">
        <v>52</v>
      </c>
      <c r="M166" s="2">
        <v>0.13648293963254593</v>
      </c>
      <c r="N166" s="34">
        <v>187</v>
      </c>
      <c r="O166" s="2">
        <v>0.49081364829396323</v>
      </c>
      <c r="P166" s="23">
        <v>370</v>
      </c>
      <c r="Q166" s="2">
        <v>0.97112860892388453</v>
      </c>
      <c r="R166" s="117">
        <v>402.75</v>
      </c>
      <c r="S166" s="118">
        <v>-5.4003724394785846E-2</v>
      </c>
      <c r="T166" s="115" t="b">
        <v>1</v>
      </c>
      <c r="U166" s="115" t="b">
        <v>1</v>
      </c>
      <c r="V166" s="115" t="b">
        <v>1</v>
      </c>
      <c r="W166" s="115" t="b">
        <v>1</v>
      </c>
      <c r="X166" s="115" t="b">
        <v>1</v>
      </c>
      <c r="Y166" s="108"/>
    </row>
    <row r="167" spans="1:25" s="60" customFormat="1" ht="14.25" customHeight="1" x14ac:dyDescent="0.25">
      <c r="A167" s="91" t="s">
        <v>39</v>
      </c>
      <c r="B167" s="90" t="s">
        <v>117</v>
      </c>
      <c r="C167" s="90" t="s">
        <v>361</v>
      </c>
      <c r="D167" s="22">
        <v>1408</v>
      </c>
      <c r="E167" s="33">
        <v>604</v>
      </c>
      <c r="F167" s="24">
        <v>0.42897727272727271</v>
      </c>
      <c r="G167" s="72">
        <v>0.40335319903254185</v>
      </c>
      <c r="H167" s="54" t="s">
        <v>213</v>
      </c>
      <c r="I167" s="79">
        <v>0.45498783582624519</v>
      </c>
      <c r="J167" s="33">
        <v>471</v>
      </c>
      <c r="K167" s="2">
        <v>0.33451704545454547</v>
      </c>
      <c r="L167" s="33">
        <v>133</v>
      </c>
      <c r="M167" s="2">
        <v>9.4460227272727279E-2</v>
      </c>
      <c r="N167" s="34">
        <v>798</v>
      </c>
      <c r="O167" s="2">
        <v>0.56676136363636365</v>
      </c>
      <c r="P167" s="23">
        <v>1402</v>
      </c>
      <c r="Q167" s="2">
        <v>0.99573863636363635</v>
      </c>
      <c r="R167" s="117">
        <v>1405.25</v>
      </c>
      <c r="S167" s="118">
        <v>1.9569471624266144E-3</v>
      </c>
      <c r="T167" s="115" t="b">
        <v>1</v>
      </c>
      <c r="U167" s="115" t="b">
        <v>1</v>
      </c>
      <c r="V167" s="115" t="b">
        <v>1</v>
      </c>
      <c r="W167" s="115" t="b">
        <v>1</v>
      </c>
      <c r="X167" s="115" t="b">
        <v>1</v>
      </c>
      <c r="Y167" s="108"/>
    </row>
    <row r="168" spans="1:25" s="60" customFormat="1" ht="14.25" customHeight="1" x14ac:dyDescent="0.25">
      <c r="A168" s="91" t="s">
        <v>136</v>
      </c>
      <c r="B168" s="90" t="s">
        <v>117</v>
      </c>
      <c r="C168" s="90" t="s">
        <v>362</v>
      </c>
      <c r="D168" s="22">
        <v>824</v>
      </c>
      <c r="E168" s="33">
        <v>379</v>
      </c>
      <c r="F168" s="24" t="s">
        <v>159</v>
      </c>
      <c r="G168" s="72" t="s">
        <v>159</v>
      </c>
      <c r="H168" s="54" t="s">
        <v>159</v>
      </c>
      <c r="I168" s="79" t="s">
        <v>159</v>
      </c>
      <c r="J168" s="33">
        <v>274</v>
      </c>
      <c r="K168" s="2" t="s">
        <v>159</v>
      </c>
      <c r="L168" s="33">
        <v>105</v>
      </c>
      <c r="M168" s="2" t="s">
        <v>159</v>
      </c>
      <c r="N168" s="34">
        <v>389</v>
      </c>
      <c r="O168" s="2" t="s">
        <v>159</v>
      </c>
      <c r="P168" s="23">
        <v>768</v>
      </c>
      <c r="Q168" s="2">
        <v>0.93203883495145634</v>
      </c>
      <c r="R168" s="117">
        <v>776</v>
      </c>
      <c r="S168" s="118">
        <v>6.1855670103092786E-2</v>
      </c>
      <c r="T168" s="115" t="b">
        <v>1</v>
      </c>
      <c r="U168" s="115" t="b">
        <v>1</v>
      </c>
      <c r="V168" s="115" t="b">
        <v>0</v>
      </c>
      <c r="W168" s="115" t="b">
        <v>0</v>
      </c>
      <c r="X168" s="115" t="b">
        <v>1</v>
      </c>
      <c r="Y168" s="108"/>
    </row>
    <row r="169" spans="1:25" s="60" customFormat="1" ht="14.25" customHeight="1" x14ac:dyDescent="0.25">
      <c r="A169" s="91" t="s">
        <v>154</v>
      </c>
      <c r="B169" s="90" t="s">
        <v>117</v>
      </c>
      <c r="C169" s="90" t="s">
        <v>363</v>
      </c>
      <c r="D169" s="22">
        <v>706</v>
      </c>
      <c r="E169" s="33">
        <v>313</v>
      </c>
      <c r="F169" s="24">
        <v>0.443342776203966</v>
      </c>
      <c r="G169" s="72">
        <v>0.40710283447911533</v>
      </c>
      <c r="H169" s="54" t="s">
        <v>213</v>
      </c>
      <c r="I169" s="79">
        <v>0.48019594328893839</v>
      </c>
      <c r="J169" s="33">
        <v>234</v>
      </c>
      <c r="K169" s="2">
        <v>0.33144475920679889</v>
      </c>
      <c r="L169" s="33">
        <v>79</v>
      </c>
      <c r="M169" s="2">
        <v>0.11189801699716714</v>
      </c>
      <c r="N169" s="34">
        <v>361</v>
      </c>
      <c r="O169" s="2">
        <v>0.51133144475920678</v>
      </c>
      <c r="P169" s="23">
        <v>674</v>
      </c>
      <c r="Q169" s="2">
        <v>0.95467422096317278</v>
      </c>
      <c r="R169" s="117">
        <v>724.5</v>
      </c>
      <c r="S169" s="118">
        <v>-2.5534851621808144E-2</v>
      </c>
      <c r="T169" s="115" t="b">
        <v>1</v>
      </c>
      <c r="U169" s="115" t="b">
        <v>1</v>
      </c>
      <c r="V169" s="115" t="b">
        <v>1</v>
      </c>
      <c r="W169" s="115" t="b">
        <v>1</v>
      </c>
      <c r="X169" s="115" t="b">
        <v>1</v>
      </c>
      <c r="Y169" s="108"/>
    </row>
    <row r="170" spans="1:25" s="60" customFormat="1" ht="14.25" customHeight="1" x14ac:dyDescent="0.25">
      <c r="A170" s="91" t="s">
        <v>1</v>
      </c>
      <c r="B170" s="90" t="s">
        <v>117</v>
      </c>
      <c r="C170" s="90" t="s">
        <v>364</v>
      </c>
      <c r="D170" s="22">
        <v>330</v>
      </c>
      <c r="E170" s="33">
        <v>131</v>
      </c>
      <c r="F170" s="24">
        <v>0.39696969696969697</v>
      </c>
      <c r="G170" s="72">
        <v>0.3456579488349662</v>
      </c>
      <c r="H170" s="54" t="s">
        <v>213</v>
      </c>
      <c r="I170" s="79">
        <v>0.4506525506451996</v>
      </c>
      <c r="J170" s="33">
        <v>109</v>
      </c>
      <c r="K170" s="2">
        <v>0.33030303030303032</v>
      </c>
      <c r="L170" s="33">
        <v>22</v>
      </c>
      <c r="M170" s="2">
        <v>6.6666666666666666E-2</v>
      </c>
      <c r="N170" s="34">
        <v>186</v>
      </c>
      <c r="O170" s="2">
        <v>0.5636363636363636</v>
      </c>
      <c r="P170" s="23">
        <v>317</v>
      </c>
      <c r="Q170" s="2">
        <v>0.96060606060606057</v>
      </c>
      <c r="R170" s="117">
        <v>358.5</v>
      </c>
      <c r="S170" s="118">
        <v>-7.9497907949790794E-2</v>
      </c>
      <c r="T170" s="115" t="b">
        <v>1</v>
      </c>
      <c r="U170" s="115" t="b">
        <v>1</v>
      </c>
      <c r="V170" s="115" t="b">
        <v>1</v>
      </c>
      <c r="W170" s="115" t="b">
        <v>1</v>
      </c>
      <c r="X170" s="115" t="b">
        <v>1</v>
      </c>
      <c r="Y170" s="108"/>
    </row>
    <row r="171" spans="1:25" s="43" customFormat="1" ht="14.25" customHeight="1" x14ac:dyDescent="0.25">
      <c r="A171" s="92" t="s">
        <v>120</v>
      </c>
      <c r="B171" s="66" t="s">
        <v>117</v>
      </c>
      <c r="C171" s="66" t="s">
        <v>365</v>
      </c>
      <c r="D171" s="26">
        <v>1287</v>
      </c>
      <c r="E171" s="36">
        <v>570</v>
      </c>
      <c r="F171" s="28" t="s">
        <v>159</v>
      </c>
      <c r="G171" s="73" t="s">
        <v>159</v>
      </c>
      <c r="H171" s="69" t="s">
        <v>159</v>
      </c>
      <c r="I171" s="84" t="s">
        <v>159</v>
      </c>
      <c r="J171" s="36">
        <v>512</v>
      </c>
      <c r="K171" s="29" t="s">
        <v>159</v>
      </c>
      <c r="L171" s="36">
        <v>58</v>
      </c>
      <c r="M171" s="29" t="s">
        <v>159</v>
      </c>
      <c r="N171" s="37">
        <v>539</v>
      </c>
      <c r="O171" s="29" t="s">
        <v>159</v>
      </c>
      <c r="P171" s="27">
        <v>1109</v>
      </c>
      <c r="Q171" s="29">
        <v>0.86169386169386164</v>
      </c>
      <c r="R171" s="117">
        <v>1336.25</v>
      </c>
      <c r="S171" s="118">
        <v>-3.6856875584658562E-2</v>
      </c>
      <c r="T171" s="115" t="b">
        <v>1</v>
      </c>
      <c r="U171" s="115" t="b">
        <v>1</v>
      </c>
      <c r="V171" s="115" t="b">
        <v>0</v>
      </c>
      <c r="W171" s="115" t="b">
        <v>0</v>
      </c>
      <c r="X171" s="115" t="b">
        <v>1</v>
      </c>
      <c r="Y171" s="108"/>
    </row>
    <row r="172" spans="1:25" s="101" customFormat="1" ht="14.25" x14ac:dyDescent="0.2">
      <c r="G172" s="103"/>
      <c r="H172" s="41"/>
      <c r="I172" s="77"/>
      <c r="J172" s="104"/>
      <c r="K172" s="105"/>
      <c r="R172" s="135"/>
      <c r="S172" s="136"/>
      <c r="T172" s="112"/>
      <c r="U172" s="112"/>
      <c r="V172" s="112"/>
      <c r="W172" s="112"/>
      <c r="X172" s="112">
        <v>151</v>
      </c>
      <c r="Y172" s="125"/>
    </row>
    <row r="173" spans="1:25" x14ac:dyDescent="0.25">
      <c r="J173" s="104"/>
      <c r="K173" s="105"/>
      <c r="R173" s="128"/>
      <c r="S173" s="128"/>
      <c r="U173" s="112"/>
      <c r="V173" s="112"/>
      <c r="W173" s="112"/>
      <c r="Y173" s="125"/>
    </row>
    <row r="174" spans="1:25" x14ac:dyDescent="0.25">
      <c r="J174" s="104"/>
      <c r="K174" s="105"/>
      <c r="R174" s="128"/>
      <c r="S174" s="128"/>
      <c r="U174" s="112"/>
      <c r="V174" s="112"/>
      <c r="W174" s="112"/>
      <c r="Y174" s="125"/>
    </row>
    <row r="175" spans="1:25" x14ac:dyDescent="0.25">
      <c r="A175" s="101" t="s">
        <v>366</v>
      </c>
      <c r="D175" s="170"/>
      <c r="E175" s="170"/>
      <c r="J175" s="171"/>
      <c r="K175" s="105"/>
      <c r="L175" s="170"/>
      <c r="N175" s="170"/>
      <c r="P175" s="170"/>
      <c r="R175" s="172"/>
      <c r="S175" s="172"/>
      <c r="T175" s="125"/>
      <c r="U175" s="125"/>
      <c r="V175" s="125"/>
      <c r="W175" s="125"/>
      <c r="X175" s="125"/>
      <c r="Y175" s="125"/>
    </row>
    <row r="176" spans="1:25" ht="15.75" x14ac:dyDescent="0.25">
      <c r="A176" s="94"/>
      <c r="B176" s="74" t="s">
        <v>367</v>
      </c>
      <c r="D176" s="170"/>
      <c r="E176" s="170"/>
      <c r="J176" s="171"/>
      <c r="K176" s="105"/>
      <c r="L176" s="170"/>
      <c r="N176" s="170"/>
      <c r="P176" s="170"/>
      <c r="R176" s="172"/>
      <c r="S176" s="172"/>
      <c r="T176" s="125"/>
      <c r="U176" s="125"/>
      <c r="V176" s="125"/>
      <c r="W176" s="125"/>
      <c r="X176" s="125"/>
      <c r="Y176" s="125"/>
    </row>
    <row r="177" spans="1:54" ht="15.75" x14ac:dyDescent="0.25">
      <c r="B177" s="75"/>
      <c r="D177" s="170"/>
      <c r="E177" s="170"/>
      <c r="J177" s="171"/>
      <c r="K177" s="105"/>
      <c r="L177" s="170"/>
      <c r="N177" s="170"/>
      <c r="P177" s="170"/>
      <c r="R177" s="172"/>
      <c r="S177" s="172"/>
      <c r="T177" s="125"/>
      <c r="U177" s="125"/>
      <c r="V177" s="125"/>
      <c r="W177" s="125"/>
      <c r="X177" s="125"/>
      <c r="Y177" s="125"/>
    </row>
    <row r="178" spans="1:54" ht="15.75" x14ac:dyDescent="0.25">
      <c r="A178" s="88"/>
      <c r="B178" s="38" t="s">
        <v>368</v>
      </c>
      <c r="D178" s="170"/>
      <c r="E178" s="170"/>
      <c r="J178" s="171"/>
      <c r="K178" s="105"/>
      <c r="L178" s="170"/>
      <c r="N178" s="170"/>
      <c r="P178" s="170"/>
      <c r="R178" s="172"/>
      <c r="S178" s="172"/>
      <c r="T178" s="125"/>
      <c r="U178" s="125"/>
      <c r="V178" s="125"/>
      <c r="W178" s="125"/>
      <c r="X178" s="125"/>
      <c r="Y178" s="125"/>
    </row>
    <row r="179" spans="1:54" ht="15.75" x14ac:dyDescent="0.25">
      <c r="A179" s="102"/>
      <c r="B179" s="38"/>
      <c r="D179" s="170"/>
      <c r="E179" s="170"/>
      <c r="J179" s="171"/>
      <c r="K179" s="105"/>
      <c r="L179" s="170"/>
      <c r="N179" s="170"/>
      <c r="P179" s="170"/>
      <c r="R179" s="172"/>
      <c r="S179" s="172"/>
      <c r="T179" s="125"/>
      <c r="U179" s="125"/>
      <c r="V179" s="125"/>
      <c r="W179" s="125"/>
      <c r="X179" s="125"/>
      <c r="Y179" s="125"/>
    </row>
    <row r="180" spans="1:54" ht="15.75" x14ac:dyDescent="0.25">
      <c r="A180" s="93"/>
      <c r="B180" s="38" t="s">
        <v>369</v>
      </c>
      <c r="D180" s="170"/>
      <c r="E180" s="170"/>
      <c r="J180" s="170"/>
      <c r="L180" s="170"/>
      <c r="N180" s="170"/>
      <c r="P180" s="170"/>
      <c r="R180" s="172"/>
      <c r="S180" s="172"/>
      <c r="T180" s="125"/>
      <c r="U180" s="125"/>
      <c r="V180" s="125"/>
      <c r="W180" s="125"/>
      <c r="X180" s="125"/>
      <c r="Y180" s="125"/>
    </row>
    <row r="181" spans="1:54" x14ac:dyDescent="0.25">
      <c r="A181" s="76"/>
      <c r="B181" s="85"/>
      <c r="D181" s="170"/>
      <c r="E181" s="170"/>
      <c r="J181" s="171"/>
      <c r="K181" s="105"/>
      <c r="L181" s="170"/>
      <c r="N181" s="170"/>
      <c r="P181" s="170"/>
      <c r="R181" s="172"/>
      <c r="S181" s="172"/>
      <c r="T181" s="125"/>
      <c r="U181" s="125"/>
      <c r="V181" s="125"/>
      <c r="W181" s="125"/>
      <c r="X181" s="125"/>
      <c r="Y181" s="125"/>
    </row>
    <row r="182" spans="1:54" ht="15.75" x14ac:dyDescent="0.25">
      <c r="A182" s="89"/>
      <c r="B182" s="38" t="s">
        <v>370</v>
      </c>
      <c r="D182" s="170"/>
      <c r="E182" s="170"/>
      <c r="J182" s="171"/>
      <c r="K182" s="105"/>
      <c r="L182" s="170"/>
      <c r="N182" s="170"/>
      <c r="P182" s="170"/>
      <c r="R182" s="172"/>
      <c r="S182" s="172"/>
      <c r="T182" s="125"/>
      <c r="U182" s="125"/>
      <c r="V182" s="125"/>
      <c r="W182" s="125"/>
      <c r="X182" s="125"/>
      <c r="Y182" s="125"/>
    </row>
    <row r="183" spans="1:54" ht="15.75" x14ac:dyDescent="0.25">
      <c r="A183" s="102"/>
      <c r="B183" s="74"/>
      <c r="D183" s="170"/>
      <c r="E183" s="170"/>
      <c r="J183" s="171"/>
      <c r="K183" s="105"/>
      <c r="L183" s="170"/>
      <c r="N183" s="170"/>
      <c r="P183" s="170"/>
      <c r="R183" s="172"/>
      <c r="S183" s="172"/>
      <c r="T183" s="125"/>
      <c r="U183" s="125"/>
      <c r="V183" s="125"/>
      <c r="W183" s="125"/>
      <c r="X183" s="125"/>
      <c r="Y183" s="125"/>
    </row>
    <row r="184" spans="1:54" ht="15.75" x14ac:dyDescent="0.25">
      <c r="A184" s="96" t="s">
        <v>371</v>
      </c>
      <c r="B184" s="38" t="s">
        <v>372</v>
      </c>
      <c r="D184" s="170"/>
      <c r="E184" s="170"/>
      <c r="J184" s="171"/>
      <c r="K184" s="105"/>
      <c r="L184" s="170"/>
      <c r="N184" s="170"/>
      <c r="P184" s="170"/>
      <c r="R184" s="172"/>
      <c r="S184" s="172"/>
      <c r="T184" s="125"/>
      <c r="U184" s="125"/>
      <c r="V184" s="125"/>
      <c r="W184" s="125"/>
      <c r="X184" s="125"/>
      <c r="Y184" s="125"/>
    </row>
    <row r="185" spans="1:54" ht="15.75" x14ac:dyDescent="0.25">
      <c r="A185" s="102"/>
      <c r="B185" s="74"/>
      <c r="D185" s="170"/>
      <c r="E185" s="170"/>
      <c r="J185" s="171"/>
      <c r="K185" s="105"/>
      <c r="L185" s="170"/>
      <c r="N185" s="170"/>
      <c r="P185" s="170"/>
      <c r="R185" s="172"/>
      <c r="S185" s="172"/>
      <c r="T185" s="125"/>
      <c r="U185" s="125"/>
      <c r="V185" s="125"/>
      <c r="W185" s="125"/>
      <c r="X185" s="125"/>
      <c r="Y185" s="125"/>
    </row>
    <row r="186" spans="1:54" ht="15.75" x14ac:dyDescent="0.25">
      <c r="A186" s="97">
        <v>1</v>
      </c>
      <c r="B186" s="38" t="s">
        <v>373</v>
      </c>
      <c r="D186" s="170"/>
      <c r="E186" s="170"/>
      <c r="J186" s="171"/>
      <c r="K186" s="105"/>
      <c r="L186" s="170"/>
      <c r="N186" s="170"/>
      <c r="P186" s="170"/>
      <c r="R186" s="172"/>
      <c r="S186" s="172"/>
      <c r="T186" s="125"/>
      <c r="U186" s="125"/>
      <c r="V186" s="125"/>
      <c r="W186" s="125"/>
      <c r="X186" s="125"/>
      <c r="Y186" s="125"/>
    </row>
    <row r="187" spans="1:54" x14ac:dyDescent="0.25">
      <c r="D187" s="170"/>
      <c r="E187" s="170"/>
      <c r="J187" s="171"/>
      <c r="K187" s="105"/>
      <c r="L187" s="170"/>
      <c r="N187" s="170"/>
      <c r="P187" s="170"/>
      <c r="R187" s="172"/>
      <c r="S187" s="172"/>
      <c r="T187" s="125"/>
      <c r="U187" s="125"/>
      <c r="V187" s="125"/>
      <c r="W187" s="125"/>
      <c r="X187" s="125"/>
      <c r="Y187" s="125"/>
    </row>
    <row r="188" spans="1:54" x14ac:dyDescent="0.25">
      <c r="A188" s="173" t="s">
        <v>374</v>
      </c>
      <c r="B188" s="101" t="s">
        <v>375</v>
      </c>
      <c r="D188" s="170"/>
      <c r="E188" s="170"/>
      <c r="J188" s="171"/>
      <c r="K188" s="105"/>
      <c r="L188" s="170"/>
      <c r="N188" s="170"/>
      <c r="P188" s="170"/>
      <c r="R188" s="172"/>
      <c r="S188" s="172"/>
      <c r="T188" s="125"/>
      <c r="U188" s="125"/>
      <c r="V188" s="125"/>
      <c r="W188" s="125"/>
      <c r="X188" s="125"/>
      <c r="Y188" s="125"/>
    </row>
    <row r="189" spans="1:54" s="101" customFormat="1" x14ac:dyDescent="0.25">
      <c r="G189" s="103"/>
      <c r="H189" s="41"/>
      <c r="I189" s="77"/>
      <c r="J189" s="104"/>
      <c r="K189" s="105"/>
      <c r="R189" s="128"/>
      <c r="S189" s="128"/>
      <c r="T189" s="112"/>
      <c r="U189" s="112"/>
      <c r="V189" s="112"/>
      <c r="W189" s="112"/>
      <c r="X189" s="112"/>
      <c r="Y189" s="125"/>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1:54" s="101" customFormat="1" x14ac:dyDescent="0.25">
      <c r="G190" s="103"/>
      <c r="H190" s="41"/>
      <c r="I190" s="77"/>
      <c r="J190" s="104"/>
      <c r="K190" s="105"/>
      <c r="R190" s="128"/>
      <c r="S190" s="128"/>
      <c r="T190" s="112"/>
      <c r="U190" s="112"/>
      <c r="V190" s="112"/>
      <c r="W190" s="112"/>
      <c r="X190" s="112"/>
      <c r="Y190" s="125"/>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1:54" s="101" customFormat="1" x14ac:dyDescent="0.25">
      <c r="G191" s="103"/>
      <c r="H191" s="41"/>
      <c r="I191" s="77"/>
      <c r="J191" s="104"/>
      <c r="K191" s="105"/>
      <c r="R191" s="128"/>
      <c r="S191" s="128"/>
      <c r="T191" s="112"/>
      <c r="U191" s="112"/>
      <c r="V191" s="112"/>
      <c r="W191" s="112"/>
      <c r="X191" s="112"/>
      <c r="Y191" s="125"/>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row r="192" spans="1:54" s="101" customFormat="1" x14ac:dyDescent="0.25">
      <c r="G192" s="103"/>
      <c r="H192" s="41"/>
      <c r="I192" s="77"/>
      <c r="J192" s="104"/>
      <c r="K192" s="105"/>
      <c r="R192" s="128"/>
      <c r="S192" s="128"/>
      <c r="T192" s="112"/>
      <c r="U192" s="112"/>
      <c r="V192" s="112"/>
      <c r="W192" s="112"/>
      <c r="X192" s="112"/>
      <c r="Y192" s="125"/>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row>
    <row r="193" spans="7:54" s="101" customFormat="1" x14ac:dyDescent="0.25">
      <c r="G193" s="103"/>
      <c r="H193" s="41"/>
      <c r="I193" s="77"/>
      <c r="J193" s="104"/>
      <c r="K193" s="105"/>
      <c r="R193" s="128"/>
      <c r="S193" s="128"/>
      <c r="T193" s="112"/>
      <c r="U193" s="112"/>
      <c r="V193" s="112"/>
      <c r="W193" s="112"/>
      <c r="X193" s="112"/>
      <c r="Y193" s="125"/>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row>
    <row r="194" spans="7:54" s="101" customFormat="1" x14ac:dyDescent="0.25">
      <c r="G194" s="103"/>
      <c r="H194" s="41"/>
      <c r="I194" s="77"/>
      <c r="J194" s="104"/>
      <c r="K194" s="105"/>
      <c r="R194" s="128"/>
      <c r="S194" s="128"/>
      <c r="T194" s="112"/>
      <c r="U194" s="112"/>
      <c r="V194" s="112"/>
      <c r="W194" s="112"/>
      <c r="X194" s="112"/>
      <c r="Y194" s="125"/>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row>
    <row r="195" spans="7:54" s="101" customFormat="1" x14ac:dyDescent="0.25">
      <c r="G195" s="103"/>
      <c r="H195" s="41"/>
      <c r="I195" s="77"/>
      <c r="J195" s="104"/>
      <c r="K195" s="105"/>
      <c r="R195" s="128"/>
      <c r="S195" s="128"/>
      <c r="T195" s="112"/>
      <c r="U195" s="112"/>
      <c r="V195" s="112"/>
      <c r="W195" s="112"/>
      <c r="X195" s="112"/>
      <c r="Y195" s="125"/>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row>
  </sheetData>
  <mergeCells count="6">
    <mergeCell ref="P7:Q7"/>
    <mergeCell ref="E7:F7"/>
    <mergeCell ref="G7:I7"/>
    <mergeCell ref="J7:K7"/>
    <mergeCell ref="L7:M7"/>
    <mergeCell ref="N7:O7"/>
  </mergeCells>
  <conditionalFormatting sqref="D9 D11:D19 D21:D171">
    <cfRule type="expression" dxfId="7" priority="3">
      <formula>IF($U9,,TRUE)</formula>
    </cfRule>
  </conditionalFormatting>
  <conditionalFormatting sqref="Q11:Q19 Q21:Q171">
    <cfRule type="expression" dxfId="6" priority="4">
      <formula>IF($V11,,TRUE)</formula>
    </cfRule>
  </conditionalFormatting>
  <conditionalFormatting sqref="E21:F171">
    <cfRule type="expression" dxfId="5" priority="2">
      <formula>NOT($T21)</formula>
    </cfRule>
  </conditionalFormatting>
  <conditionalFormatting sqref="A21:Q171">
    <cfRule type="expression" dxfId="4"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2 (April 2016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tabSelected="1" zoomScale="80" zoomScaleNormal="80" zoomScalePageLayoutView="80" workbookViewId="0"/>
  </sheetViews>
  <sheetFormatPr defaultRowHeight="15" x14ac:dyDescent="0.25"/>
  <cols>
    <col min="1" max="1" width="28" style="101" customWidth="1"/>
    <col min="2" max="2" width="24.5703125" style="101" customWidth="1"/>
    <col min="3" max="3" width="12" style="101" customWidth="1"/>
    <col min="4" max="4" width="25.85546875" style="101" customWidth="1"/>
    <col min="5" max="6" width="13.28515625" style="101" customWidth="1"/>
    <col min="7" max="7" width="9.7109375" style="103" customWidth="1"/>
    <col min="8" max="8" width="2.7109375" style="41" customWidth="1"/>
    <col min="9" max="9" width="9.7109375" style="77" customWidth="1"/>
    <col min="10" max="10" width="13.28515625" style="101" customWidth="1"/>
    <col min="11" max="11" width="13.28515625" style="42" customWidth="1"/>
    <col min="12" max="17" width="13.28515625" style="101" customWidth="1"/>
    <col min="18" max="20" width="13.28515625" style="112" customWidth="1"/>
    <col min="21" max="21" width="13.28515625" style="137" customWidth="1"/>
    <col min="22" max="22" width="13.28515625" style="138" customWidth="1"/>
    <col min="23" max="23" width="13.28515625" style="139" customWidth="1"/>
    <col min="24" max="24" width="13.28515625" style="112" customWidth="1"/>
    <col min="25" max="25" width="13.28515625" style="126" customWidth="1"/>
    <col min="26" max="16384" width="9.140625" style="100"/>
  </cols>
  <sheetData>
    <row r="1" spans="1:54" s="101" customFormat="1" ht="30" x14ac:dyDescent="0.4">
      <c r="A1" s="149" t="s">
        <v>177</v>
      </c>
      <c r="H1" s="119"/>
      <c r="I1" s="120"/>
      <c r="R1" s="112"/>
      <c r="S1" s="112"/>
      <c r="T1" s="112"/>
      <c r="U1" s="112"/>
      <c r="V1" s="112"/>
      <c r="W1" s="112"/>
      <c r="X1" s="112"/>
      <c r="Y1" s="125"/>
    </row>
    <row r="2" spans="1:54" s="101" customFormat="1" ht="27" x14ac:dyDescent="0.35">
      <c r="A2" s="86" t="s">
        <v>209</v>
      </c>
      <c r="G2" s="103"/>
      <c r="H2" s="41"/>
      <c r="I2" s="77"/>
      <c r="K2" s="42"/>
      <c r="R2" s="128"/>
      <c r="S2" s="128"/>
      <c r="T2" s="112"/>
      <c r="U2" s="112"/>
      <c r="V2" s="112"/>
      <c r="W2" s="112"/>
      <c r="X2" s="112"/>
      <c r="Y2" s="125"/>
    </row>
    <row r="3" spans="1:54" s="101" customFormat="1" ht="15.75" customHeight="1" x14ac:dyDescent="0.35">
      <c r="A3" s="87"/>
      <c r="G3" s="103"/>
      <c r="H3" s="41"/>
      <c r="I3" s="77"/>
      <c r="K3" s="42"/>
      <c r="R3" s="128"/>
      <c r="S3" s="128"/>
      <c r="T3" s="112"/>
      <c r="U3" s="112"/>
      <c r="V3" s="112"/>
      <c r="W3" s="112"/>
      <c r="X3" s="112"/>
      <c r="Y3" s="125"/>
    </row>
    <row r="4" spans="1:54" s="101" customFormat="1" ht="15.75" x14ac:dyDescent="0.25">
      <c r="A4" s="39" t="s">
        <v>163</v>
      </c>
      <c r="H4" s="119"/>
      <c r="I4" s="120"/>
      <c r="R4" s="112"/>
      <c r="S4" s="112"/>
      <c r="T4" s="112"/>
      <c r="U4" s="112"/>
      <c r="V4" s="112"/>
      <c r="W4" s="112"/>
      <c r="X4" s="112"/>
      <c r="Y4" s="125"/>
    </row>
    <row r="5" spans="1:54" s="101" customFormat="1" x14ac:dyDescent="0.2">
      <c r="A5" s="40" t="s">
        <v>186</v>
      </c>
      <c r="E5" s="121"/>
      <c r="H5" s="119"/>
      <c r="I5" s="120"/>
      <c r="R5" s="112"/>
      <c r="S5" s="112"/>
      <c r="T5" s="112"/>
      <c r="U5" s="112"/>
      <c r="V5" s="112"/>
      <c r="W5" s="112"/>
      <c r="X5" s="112"/>
      <c r="Y5" s="125"/>
    </row>
    <row r="6" spans="1:54" s="144" customFormat="1" x14ac:dyDescent="0.25">
      <c r="A6" s="111"/>
      <c r="B6" s="111"/>
      <c r="C6" s="111"/>
      <c r="D6" s="111">
        <v>50</v>
      </c>
      <c r="E6" s="111"/>
      <c r="F6" s="111"/>
      <c r="G6" s="140"/>
      <c r="H6" s="141"/>
      <c r="I6" s="142"/>
      <c r="J6" s="111">
        <v>47</v>
      </c>
      <c r="K6" s="143"/>
      <c r="L6" s="111">
        <v>48</v>
      </c>
      <c r="M6" s="111"/>
      <c r="N6" s="111">
        <v>49</v>
      </c>
      <c r="O6" s="111"/>
      <c r="P6" s="111"/>
      <c r="Q6" s="111"/>
      <c r="R6" s="128"/>
      <c r="S6" s="128"/>
      <c r="T6" s="112"/>
      <c r="U6" s="112"/>
      <c r="V6" s="112"/>
      <c r="W6" s="112"/>
      <c r="X6" s="112"/>
      <c r="Y6" s="112"/>
    </row>
    <row r="7" spans="1:54" s="43" customFormat="1" ht="39" customHeight="1" x14ac:dyDescent="0.25">
      <c r="D7" s="127" t="s">
        <v>205</v>
      </c>
      <c r="E7" s="262" t="s">
        <v>204</v>
      </c>
      <c r="F7" s="263"/>
      <c r="G7" s="260" t="s">
        <v>166</v>
      </c>
      <c r="H7" s="264"/>
      <c r="I7" s="261"/>
      <c r="J7" s="265" t="s">
        <v>167</v>
      </c>
      <c r="K7" s="266"/>
      <c r="L7" s="265" t="s">
        <v>168</v>
      </c>
      <c r="M7" s="266"/>
      <c r="N7" s="265" t="s">
        <v>169</v>
      </c>
      <c r="O7" s="266"/>
      <c r="P7" s="260" t="s">
        <v>176</v>
      </c>
      <c r="Q7" s="261"/>
      <c r="R7" s="113" t="s">
        <v>161</v>
      </c>
      <c r="S7" s="113" t="s">
        <v>160</v>
      </c>
      <c r="T7" s="114" t="s">
        <v>175</v>
      </c>
      <c r="U7" s="114" t="s">
        <v>173</v>
      </c>
      <c r="V7" s="115" t="s">
        <v>174</v>
      </c>
      <c r="W7" s="115" t="s">
        <v>170</v>
      </c>
      <c r="X7" s="115" t="s">
        <v>172</v>
      </c>
      <c r="Y7" s="107"/>
    </row>
    <row r="8" spans="1:54" s="90" customFormat="1" ht="35.25" customHeight="1" x14ac:dyDescent="0.2">
      <c r="A8" s="44" t="s">
        <v>203</v>
      </c>
      <c r="B8" s="44" t="s">
        <v>67</v>
      </c>
      <c r="C8" s="44" t="s">
        <v>171</v>
      </c>
      <c r="D8" s="45"/>
      <c r="E8" s="46" t="s">
        <v>164</v>
      </c>
      <c r="F8" s="47" t="s">
        <v>165</v>
      </c>
      <c r="G8" s="122"/>
      <c r="H8" s="123"/>
      <c r="I8" s="124"/>
      <c r="J8" s="46" t="s">
        <v>164</v>
      </c>
      <c r="K8" s="47" t="s">
        <v>165</v>
      </c>
      <c r="L8" s="46" t="s">
        <v>164</v>
      </c>
      <c r="M8" s="47" t="s">
        <v>165</v>
      </c>
      <c r="N8" s="46" t="s">
        <v>164</v>
      </c>
      <c r="O8" s="47" t="s">
        <v>165</v>
      </c>
      <c r="P8" s="48" t="s">
        <v>164</v>
      </c>
      <c r="Q8" s="47" t="s">
        <v>165</v>
      </c>
      <c r="R8" s="113"/>
      <c r="S8" s="113"/>
      <c r="T8" s="113"/>
      <c r="U8" s="113"/>
      <c r="V8" s="113"/>
      <c r="W8" s="113"/>
      <c r="X8" s="113"/>
      <c r="Y8" s="106"/>
    </row>
    <row r="9" spans="1:54" s="53" customFormat="1" ht="33.75" customHeight="1" x14ac:dyDescent="0.25">
      <c r="A9" s="95" t="s">
        <v>212</v>
      </c>
      <c r="B9" s="49"/>
      <c r="C9" s="49"/>
      <c r="D9" s="158">
        <v>155180</v>
      </c>
      <c r="E9" s="159">
        <v>65500</v>
      </c>
      <c r="F9" s="13">
        <v>0.42209047557674956</v>
      </c>
      <c r="G9" s="50">
        <v>0.41963510701291662</v>
      </c>
      <c r="H9" s="51" t="s">
        <v>213</v>
      </c>
      <c r="I9" s="78">
        <v>0.42454970132348258</v>
      </c>
      <c r="J9" s="159">
        <v>45474</v>
      </c>
      <c r="K9" s="13">
        <v>0.29304034025003223</v>
      </c>
      <c r="L9" s="159">
        <v>20026</v>
      </c>
      <c r="M9" s="13">
        <v>0.12905013532671736</v>
      </c>
      <c r="N9" s="159">
        <v>67182</v>
      </c>
      <c r="O9" s="13">
        <v>0.43292950122438456</v>
      </c>
      <c r="P9" s="160">
        <v>132682</v>
      </c>
      <c r="Q9" s="13">
        <v>0.85501997680113417</v>
      </c>
      <c r="R9" s="129">
        <v>150550</v>
      </c>
      <c r="S9" s="130">
        <v>3.0753902358020592E-2</v>
      </c>
      <c r="T9" s="131" t="b">
        <v>1</v>
      </c>
      <c r="U9" s="131" t="b">
        <v>1</v>
      </c>
      <c r="V9" s="116" t="b">
        <v>1</v>
      </c>
      <c r="W9" s="116" t="b">
        <v>1</v>
      </c>
      <c r="X9" s="116"/>
      <c r="Y9" s="109"/>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s="90" customFormat="1" ht="24.95" customHeight="1" x14ac:dyDescent="0.25">
      <c r="D10" s="161" t="s">
        <v>159</v>
      </c>
      <c r="E10" s="161" t="s">
        <v>159</v>
      </c>
      <c r="F10" s="90" t="s">
        <v>159</v>
      </c>
      <c r="G10" s="54" t="s">
        <v>159</v>
      </c>
      <c r="H10" s="54" t="s">
        <v>159</v>
      </c>
      <c r="I10" s="79" t="s">
        <v>159</v>
      </c>
      <c r="J10" s="161" t="s">
        <v>159</v>
      </c>
      <c r="K10" s="4" t="s">
        <v>159</v>
      </c>
      <c r="L10" s="161" t="s">
        <v>159</v>
      </c>
      <c r="M10" s="4" t="s">
        <v>159</v>
      </c>
      <c r="N10" s="161" t="s">
        <v>159</v>
      </c>
      <c r="O10" s="4" t="s">
        <v>159</v>
      </c>
      <c r="P10" s="161"/>
      <c r="Q10" s="4" t="s">
        <v>159</v>
      </c>
      <c r="R10" s="117"/>
      <c r="S10" s="113" t="s">
        <v>159</v>
      </c>
      <c r="T10" s="113"/>
      <c r="U10" s="113"/>
      <c r="V10" s="115"/>
      <c r="W10" s="115"/>
      <c r="X10" s="115"/>
      <c r="Y10" s="106"/>
    </row>
    <row r="11" spans="1:54" s="61" customFormat="1" ht="14.25" customHeight="1" x14ac:dyDescent="0.25">
      <c r="A11" s="55" t="s">
        <v>108</v>
      </c>
      <c r="B11" s="56"/>
      <c r="C11" s="57"/>
      <c r="D11" s="162">
        <v>7090</v>
      </c>
      <c r="E11" s="163">
        <v>2163</v>
      </c>
      <c r="F11" s="18" t="s">
        <v>159</v>
      </c>
      <c r="G11" s="58" t="s">
        <v>159</v>
      </c>
      <c r="H11" s="59" t="s">
        <v>159</v>
      </c>
      <c r="I11" s="80" t="s">
        <v>159</v>
      </c>
      <c r="J11" s="163">
        <v>1579</v>
      </c>
      <c r="K11" s="19" t="s">
        <v>159</v>
      </c>
      <c r="L11" s="164">
        <v>584</v>
      </c>
      <c r="M11" s="21" t="s">
        <v>159</v>
      </c>
      <c r="N11" s="163">
        <v>4544</v>
      </c>
      <c r="O11" s="19" t="s">
        <v>159</v>
      </c>
      <c r="P11" s="163">
        <v>6707</v>
      </c>
      <c r="Q11" s="19">
        <v>0.94598025387870244</v>
      </c>
      <c r="R11" s="117">
        <v>7225.5</v>
      </c>
      <c r="S11" s="118">
        <v>-1.8753027472147257E-2</v>
      </c>
      <c r="T11" s="115" t="b">
        <v>1</v>
      </c>
      <c r="U11" s="115" t="b">
        <v>1</v>
      </c>
      <c r="V11" s="115" t="b">
        <v>0</v>
      </c>
      <c r="W11" s="115" t="b">
        <v>0</v>
      </c>
      <c r="X11" s="115"/>
      <c r="Y11" s="108"/>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row>
    <row r="12" spans="1:54" s="61" customFormat="1" ht="14.25" customHeight="1" x14ac:dyDescent="0.25">
      <c r="A12" s="62" t="s">
        <v>83</v>
      </c>
      <c r="B12" s="90"/>
      <c r="C12" s="63"/>
      <c r="D12" s="165">
        <v>19486</v>
      </c>
      <c r="E12" s="33">
        <v>6480</v>
      </c>
      <c r="F12" s="24" t="s">
        <v>159</v>
      </c>
      <c r="G12" s="64" t="s">
        <v>159</v>
      </c>
      <c r="H12" s="54" t="s">
        <v>159</v>
      </c>
      <c r="I12" s="81" t="s">
        <v>159</v>
      </c>
      <c r="J12" s="33">
        <v>4621</v>
      </c>
      <c r="K12" s="2" t="s">
        <v>159</v>
      </c>
      <c r="L12" s="166">
        <v>1859</v>
      </c>
      <c r="M12" s="4" t="s">
        <v>159</v>
      </c>
      <c r="N12" s="33">
        <v>10410</v>
      </c>
      <c r="O12" s="2" t="s">
        <v>159</v>
      </c>
      <c r="P12" s="33">
        <v>16890</v>
      </c>
      <c r="Q12" s="2">
        <v>0.86677614697731709</v>
      </c>
      <c r="R12" s="117">
        <v>18904.75</v>
      </c>
      <c r="S12" s="118">
        <v>3.0746241024081248E-2</v>
      </c>
      <c r="T12" s="115" t="b">
        <v>1</v>
      </c>
      <c r="U12" s="115" t="b">
        <v>1</v>
      </c>
      <c r="V12" s="115" t="b">
        <v>0</v>
      </c>
      <c r="W12" s="115" t="b">
        <v>0</v>
      </c>
      <c r="X12" s="115"/>
      <c r="Y12" s="108"/>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row>
    <row r="13" spans="1:54" s="61" customFormat="1" ht="14.25" customHeight="1" x14ac:dyDescent="0.25">
      <c r="A13" s="62" t="s">
        <v>122</v>
      </c>
      <c r="B13" s="90"/>
      <c r="C13" s="63"/>
      <c r="D13" s="165">
        <v>16829</v>
      </c>
      <c r="E13" s="33">
        <v>6155</v>
      </c>
      <c r="F13" s="24" t="s">
        <v>159</v>
      </c>
      <c r="G13" s="64" t="s">
        <v>159</v>
      </c>
      <c r="H13" s="54" t="s">
        <v>159</v>
      </c>
      <c r="I13" s="81" t="s">
        <v>159</v>
      </c>
      <c r="J13" s="33">
        <v>4364</v>
      </c>
      <c r="K13" s="2" t="s">
        <v>159</v>
      </c>
      <c r="L13" s="166">
        <v>1791</v>
      </c>
      <c r="M13" s="4" t="s">
        <v>159</v>
      </c>
      <c r="N13" s="33">
        <v>8656</v>
      </c>
      <c r="O13" s="2" t="s">
        <v>159</v>
      </c>
      <c r="P13" s="33">
        <v>14811</v>
      </c>
      <c r="Q13" s="2">
        <v>0.88008794343098218</v>
      </c>
      <c r="R13" s="117">
        <v>16131.75</v>
      </c>
      <c r="S13" s="118">
        <v>4.3222217056425989E-2</v>
      </c>
      <c r="T13" s="115" t="b">
        <v>1</v>
      </c>
      <c r="U13" s="115" t="b">
        <v>1</v>
      </c>
      <c r="V13" s="115" t="b">
        <v>0</v>
      </c>
      <c r="W13" s="115" t="b">
        <v>0</v>
      </c>
      <c r="X13" s="115"/>
      <c r="Y13" s="108"/>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s="61" customFormat="1" ht="14.25" customHeight="1" x14ac:dyDescent="0.25">
      <c r="A14" s="62" t="s">
        <v>98</v>
      </c>
      <c r="B14" s="90"/>
      <c r="C14" s="63"/>
      <c r="D14" s="165">
        <v>14009</v>
      </c>
      <c r="E14" s="33">
        <v>5851</v>
      </c>
      <c r="F14" s="24" t="s">
        <v>159</v>
      </c>
      <c r="G14" s="64" t="s">
        <v>159</v>
      </c>
      <c r="H14" s="54" t="s">
        <v>159</v>
      </c>
      <c r="I14" s="81" t="s">
        <v>159</v>
      </c>
      <c r="J14" s="33">
        <v>3462</v>
      </c>
      <c r="K14" s="2" t="s">
        <v>159</v>
      </c>
      <c r="L14" s="166">
        <v>2389</v>
      </c>
      <c r="M14" s="4" t="s">
        <v>159</v>
      </c>
      <c r="N14" s="33">
        <v>7244</v>
      </c>
      <c r="O14" s="2" t="s">
        <v>159</v>
      </c>
      <c r="P14" s="33">
        <v>13095</v>
      </c>
      <c r="Q14" s="2">
        <v>0.93475622813905346</v>
      </c>
      <c r="R14" s="117">
        <v>13229.5</v>
      </c>
      <c r="S14" s="118">
        <v>5.8921350013228013E-2</v>
      </c>
      <c r="T14" s="115" t="b">
        <v>1</v>
      </c>
      <c r="U14" s="115" t="b">
        <v>1</v>
      </c>
      <c r="V14" s="115" t="b">
        <v>0</v>
      </c>
      <c r="W14" s="115" t="b">
        <v>0</v>
      </c>
      <c r="X14" s="115"/>
      <c r="Y14" s="108"/>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s="61" customFormat="1" ht="14.25" customHeight="1" x14ac:dyDescent="0.25">
      <c r="A15" s="62" t="s">
        <v>101</v>
      </c>
      <c r="B15" s="90"/>
      <c r="C15" s="63"/>
      <c r="D15" s="165">
        <v>17388</v>
      </c>
      <c r="E15" s="33">
        <v>7038</v>
      </c>
      <c r="F15" s="24" t="s">
        <v>159</v>
      </c>
      <c r="G15" s="64" t="s">
        <v>159</v>
      </c>
      <c r="H15" s="54" t="s">
        <v>159</v>
      </c>
      <c r="I15" s="81" t="s">
        <v>159</v>
      </c>
      <c r="J15" s="33">
        <v>4732</v>
      </c>
      <c r="K15" s="2" t="s">
        <v>159</v>
      </c>
      <c r="L15" s="166">
        <v>2306</v>
      </c>
      <c r="M15" s="4" t="s">
        <v>159</v>
      </c>
      <c r="N15" s="33">
        <v>8668</v>
      </c>
      <c r="O15" s="2" t="s">
        <v>159</v>
      </c>
      <c r="P15" s="33">
        <v>15706</v>
      </c>
      <c r="Q15" s="2">
        <v>0.90326662065792496</v>
      </c>
      <c r="R15" s="117">
        <v>17741</v>
      </c>
      <c r="S15" s="118">
        <v>-1.9897412772673467E-2</v>
      </c>
      <c r="T15" s="115" t="b">
        <v>1</v>
      </c>
      <c r="U15" s="115" t="b">
        <v>1</v>
      </c>
      <c r="V15" s="115" t="b">
        <v>0</v>
      </c>
      <c r="W15" s="115" t="b">
        <v>0</v>
      </c>
      <c r="X15" s="115"/>
      <c r="Y15" s="108"/>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s="61" customFormat="1" ht="14.25" customHeight="1" x14ac:dyDescent="0.25">
      <c r="A16" s="62" t="s">
        <v>94</v>
      </c>
      <c r="B16" s="90"/>
      <c r="C16" s="63"/>
      <c r="D16" s="165">
        <v>18720</v>
      </c>
      <c r="E16" s="33">
        <v>8905</v>
      </c>
      <c r="F16" s="24" t="s">
        <v>159</v>
      </c>
      <c r="G16" s="64" t="s">
        <v>159</v>
      </c>
      <c r="H16" s="54" t="s">
        <v>159</v>
      </c>
      <c r="I16" s="81" t="s">
        <v>159</v>
      </c>
      <c r="J16" s="33">
        <v>6438</v>
      </c>
      <c r="K16" s="2" t="s">
        <v>159</v>
      </c>
      <c r="L16" s="166">
        <v>2467</v>
      </c>
      <c r="M16" s="4" t="s">
        <v>159</v>
      </c>
      <c r="N16" s="33">
        <v>8100</v>
      </c>
      <c r="O16" s="2" t="s">
        <v>159</v>
      </c>
      <c r="P16" s="33">
        <v>17005</v>
      </c>
      <c r="Q16" s="2">
        <v>0.90838675213675213</v>
      </c>
      <c r="R16" s="117">
        <v>18207.75</v>
      </c>
      <c r="S16" s="118">
        <v>2.8133624418173579E-2</v>
      </c>
      <c r="T16" s="115" t="b">
        <v>1</v>
      </c>
      <c r="U16" s="115" t="b">
        <v>1</v>
      </c>
      <c r="V16" s="115" t="b">
        <v>0</v>
      </c>
      <c r="W16" s="115" t="b">
        <v>0</v>
      </c>
      <c r="X16" s="115"/>
      <c r="Y16" s="108"/>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1:54" s="61" customFormat="1" ht="14.25" customHeight="1" x14ac:dyDescent="0.25">
      <c r="A17" s="62" t="s">
        <v>69</v>
      </c>
      <c r="B17" s="90"/>
      <c r="C17" s="63"/>
      <c r="D17" s="165">
        <v>22579</v>
      </c>
      <c r="E17" s="33">
        <v>10469</v>
      </c>
      <c r="F17" s="24" t="s">
        <v>159</v>
      </c>
      <c r="G17" s="64" t="s">
        <v>159</v>
      </c>
      <c r="H17" s="54" t="s">
        <v>159</v>
      </c>
      <c r="I17" s="81" t="s">
        <v>159</v>
      </c>
      <c r="J17" s="33">
        <v>6660</v>
      </c>
      <c r="K17" s="2" t="s">
        <v>159</v>
      </c>
      <c r="L17" s="166">
        <v>3809</v>
      </c>
      <c r="M17" s="4" t="s">
        <v>159</v>
      </c>
      <c r="N17" s="33">
        <v>3949</v>
      </c>
      <c r="O17" s="2" t="s">
        <v>159</v>
      </c>
      <c r="P17" s="33">
        <v>14418</v>
      </c>
      <c r="Q17" s="2">
        <v>0.63855795207936583</v>
      </c>
      <c r="R17" s="117">
        <v>21973</v>
      </c>
      <c r="S17" s="118">
        <v>2.7579301870477402E-2</v>
      </c>
      <c r="T17" s="115" t="b">
        <v>1</v>
      </c>
      <c r="U17" s="115" t="b">
        <v>1</v>
      </c>
      <c r="V17" s="115" t="b">
        <v>0</v>
      </c>
      <c r="W17" s="115" t="b">
        <v>0</v>
      </c>
      <c r="X17" s="115"/>
      <c r="Y17" s="108"/>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s="61" customFormat="1" ht="14.25" customHeight="1" x14ac:dyDescent="0.25">
      <c r="A18" s="62" t="s">
        <v>113</v>
      </c>
      <c r="B18" s="90"/>
      <c r="C18" s="63"/>
      <c r="D18" s="165">
        <v>23867</v>
      </c>
      <c r="E18" s="33">
        <v>11198</v>
      </c>
      <c r="F18" s="24" t="s">
        <v>159</v>
      </c>
      <c r="G18" s="64" t="s">
        <v>159</v>
      </c>
      <c r="H18" s="54" t="s">
        <v>159</v>
      </c>
      <c r="I18" s="81" t="s">
        <v>159</v>
      </c>
      <c r="J18" s="33">
        <v>7984</v>
      </c>
      <c r="K18" s="2" t="s">
        <v>159</v>
      </c>
      <c r="L18" s="166">
        <v>3214</v>
      </c>
      <c r="M18" s="4" t="s">
        <v>159</v>
      </c>
      <c r="N18" s="33">
        <v>8850</v>
      </c>
      <c r="O18" s="2" t="s">
        <v>159</v>
      </c>
      <c r="P18" s="33">
        <v>20048</v>
      </c>
      <c r="Q18" s="2">
        <v>0.83998826832027484</v>
      </c>
      <c r="R18" s="117">
        <v>22478.5</v>
      </c>
      <c r="S18" s="118">
        <v>6.1770135907645081E-2</v>
      </c>
      <c r="T18" s="115" t="b">
        <v>1</v>
      </c>
      <c r="U18" s="115" t="b">
        <v>1</v>
      </c>
      <c r="V18" s="115" t="b">
        <v>0</v>
      </c>
      <c r="W18" s="115" t="b">
        <v>0</v>
      </c>
      <c r="X18" s="115"/>
      <c r="Y18" s="108"/>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s="61" customFormat="1" ht="14.25" customHeight="1" x14ac:dyDescent="0.25">
      <c r="A19" s="65" t="s">
        <v>117</v>
      </c>
      <c r="B19" s="66"/>
      <c r="C19" s="67"/>
      <c r="D19" s="167">
        <v>15212</v>
      </c>
      <c r="E19" s="36">
        <v>7241</v>
      </c>
      <c r="F19" s="28" t="s">
        <v>159</v>
      </c>
      <c r="G19" s="68" t="s">
        <v>159</v>
      </c>
      <c r="H19" s="69" t="s">
        <v>159</v>
      </c>
      <c r="I19" s="82" t="s">
        <v>159</v>
      </c>
      <c r="J19" s="36">
        <v>5634</v>
      </c>
      <c r="K19" s="29" t="s">
        <v>159</v>
      </c>
      <c r="L19" s="168">
        <v>1607</v>
      </c>
      <c r="M19" s="31" t="s">
        <v>159</v>
      </c>
      <c r="N19" s="36">
        <v>6761</v>
      </c>
      <c r="O19" s="29" t="s">
        <v>159</v>
      </c>
      <c r="P19" s="36">
        <v>14002</v>
      </c>
      <c r="Q19" s="29">
        <v>0.92045753352616355</v>
      </c>
      <c r="R19" s="117">
        <v>14658.25</v>
      </c>
      <c r="S19" s="118">
        <v>3.7777360871863966E-2</v>
      </c>
      <c r="T19" s="115" t="b">
        <v>1</v>
      </c>
      <c r="U19" s="115" t="b">
        <v>1</v>
      </c>
      <c r="V19" s="115" t="b">
        <v>0</v>
      </c>
      <c r="W19" s="115" t="b">
        <v>0</v>
      </c>
      <c r="X19" s="115"/>
      <c r="Y19" s="108"/>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s="90" customFormat="1" ht="24.95" customHeight="1" x14ac:dyDescent="0.25">
      <c r="D20" s="169" t="s">
        <v>159</v>
      </c>
      <c r="E20" s="169" t="s">
        <v>159</v>
      </c>
      <c r="F20" s="90" t="s">
        <v>159</v>
      </c>
      <c r="G20" s="54" t="s">
        <v>159</v>
      </c>
      <c r="H20" s="54" t="s">
        <v>159</v>
      </c>
      <c r="I20" s="79" t="s">
        <v>159</v>
      </c>
      <c r="J20" s="169" t="s">
        <v>159</v>
      </c>
      <c r="K20" s="4" t="s">
        <v>159</v>
      </c>
      <c r="L20" s="169" t="s">
        <v>159</v>
      </c>
      <c r="M20" s="4" t="s">
        <v>159</v>
      </c>
      <c r="N20" s="169" t="s">
        <v>159</v>
      </c>
      <c r="O20" s="4" t="s">
        <v>159</v>
      </c>
      <c r="P20" s="169"/>
      <c r="Q20" s="4" t="s">
        <v>159</v>
      </c>
      <c r="R20" s="132"/>
      <c r="S20" s="133" t="s">
        <v>159</v>
      </c>
      <c r="T20" s="113"/>
      <c r="U20" s="113"/>
      <c r="V20" s="115"/>
      <c r="W20" s="115"/>
      <c r="X20" s="115"/>
      <c r="Y20" s="106"/>
    </row>
    <row r="21" spans="1:54" s="60" customFormat="1" ht="14.25" customHeight="1" x14ac:dyDescent="0.25">
      <c r="A21" s="70" t="s">
        <v>162</v>
      </c>
      <c r="B21" s="56" t="s">
        <v>108</v>
      </c>
      <c r="C21" s="56" t="s">
        <v>214</v>
      </c>
      <c r="D21" s="162">
        <v>1382</v>
      </c>
      <c r="E21" s="163">
        <v>396</v>
      </c>
      <c r="F21" s="18">
        <v>0.2865412445730825</v>
      </c>
      <c r="G21" s="71">
        <v>0.26332052308085946</v>
      </c>
      <c r="H21" s="59" t="s">
        <v>213</v>
      </c>
      <c r="I21" s="83">
        <v>0.31094535253952305</v>
      </c>
      <c r="J21" s="163">
        <v>282</v>
      </c>
      <c r="K21" s="18">
        <v>0.2040520984081042</v>
      </c>
      <c r="L21" s="163">
        <v>114</v>
      </c>
      <c r="M21" s="18">
        <v>8.2489146164978294E-2</v>
      </c>
      <c r="N21" s="163">
        <v>984</v>
      </c>
      <c r="O21" s="19">
        <v>0.7120115774240231</v>
      </c>
      <c r="P21" s="163">
        <v>1380</v>
      </c>
      <c r="Q21" s="19">
        <v>0.9985528219971056</v>
      </c>
      <c r="R21" s="117">
        <v>1362</v>
      </c>
      <c r="S21" s="118">
        <v>1.4684287812041116E-2</v>
      </c>
      <c r="T21" s="115" t="b">
        <v>1</v>
      </c>
      <c r="U21" s="115" t="b">
        <v>1</v>
      </c>
      <c r="V21" s="115" t="b">
        <v>1</v>
      </c>
      <c r="W21" s="115" t="b">
        <v>1</v>
      </c>
      <c r="X21" s="115" t="b">
        <v>1</v>
      </c>
      <c r="Y21" s="108"/>
    </row>
    <row r="22" spans="1:54" s="60" customFormat="1" ht="14.25" customHeight="1" x14ac:dyDescent="0.25">
      <c r="A22" s="91" t="s">
        <v>28</v>
      </c>
      <c r="B22" s="90" t="s">
        <v>108</v>
      </c>
      <c r="C22" s="90" t="s">
        <v>215</v>
      </c>
      <c r="D22" s="165">
        <v>282</v>
      </c>
      <c r="E22" s="33">
        <v>111</v>
      </c>
      <c r="F22" s="24">
        <v>0.39361702127659576</v>
      </c>
      <c r="G22" s="72">
        <v>0.33839223691641046</v>
      </c>
      <c r="H22" s="54" t="s">
        <v>213</v>
      </c>
      <c r="I22" s="79">
        <v>0.45170119373027018</v>
      </c>
      <c r="J22" s="33">
        <v>79</v>
      </c>
      <c r="K22" s="2">
        <v>0.28014184397163122</v>
      </c>
      <c r="L22" s="33">
        <v>32</v>
      </c>
      <c r="M22" s="2">
        <v>0.11347517730496454</v>
      </c>
      <c r="N22" s="33">
        <v>170</v>
      </c>
      <c r="O22" s="2">
        <v>0.6028368794326241</v>
      </c>
      <c r="P22" s="33">
        <v>281</v>
      </c>
      <c r="Q22" s="2">
        <v>0.99645390070921991</v>
      </c>
      <c r="R22" s="134">
        <v>301</v>
      </c>
      <c r="S22" s="118">
        <v>-6.3122923588039864E-2</v>
      </c>
      <c r="T22" s="115" t="b">
        <v>1</v>
      </c>
      <c r="U22" s="115" t="b">
        <v>1</v>
      </c>
      <c r="V22" s="115" t="b">
        <v>1</v>
      </c>
      <c r="W22" s="115" t="b">
        <v>1</v>
      </c>
      <c r="X22" s="115" t="b">
        <v>1</v>
      </c>
      <c r="Y22" s="108"/>
    </row>
    <row r="23" spans="1:54" s="60" customFormat="1" ht="14.25" customHeight="1" x14ac:dyDescent="0.25">
      <c r="A23" s="91" t="s">
        <v>5</v>
      </c>
      <c r="B23" s="90" t="s">
        <v>108</v>
      </c>
      <c r="C23" s="90" t="s">
        <v>216</v>
      </c>
      <c r="D23" s="165">
        <v>520</v>
      </c>
      <c r="E23" s="33">
        <v>185</v>
      </c>
      <c r="F23" s="24">
        <v>0.35576923076923078</v>
      </c>
      <c r="G23" s="72">
        <v>0.3158161746717047</v>
      </c>
      <c r="H23" s="54" t="s">
        <v>213</v>
      </c>
      <c r="I23" s="79">
        <v>0.39783764658618176</v>
      </c>
      <c r="J23" s="33">
        <v>146</v>
      </c>
      <c r="K23" s="2">
        <v>0.28076923076923077</v>
      </c>
      <c r="L23" s="33">
        <v>39</v>
      </c>
      <c r="M23" s="2">
        <v>7.4999999999999997E-2</v>
      </c>
      <c r="N23" s="33">
        <v>310</v>
      </c>
      <c r="O23" s="2">
        <v>0.59615384615384615</v>
      </c>
      <c r="P23" s="33">
        <v>495</v>
      </c>
      <c r="Q23" s="2">
        <v>0.95192307692307687</v>
      </c>
      <c r="R23" s="117">
        <v>572.25</v>
      </c>
      <c r="S23" s="118">
        <v>-9.1306247269550028E-2</v>
      </c>
      <c r="T23" s="115" t="b">
        <v>1</v>
      </c>
      <c r="U23" s="115" t="b">
        <v>1</v>
      </c>
      <c r="V23" s="115" t="b">
        <v>1</v>
      </c>
      <c r="W23" s="115" t="b">
        <v>1</v>
      </c>
      <c r="X23" s="115" t="b">
        <v>1</v>
      </c>
      <c r="Y23" s="108"/>
    </row>
    <row r="24" spans="1:54" s="60" customFormat="1" ht="14.25" customHeight="1" x14ac:dyDescent="0.25">
      <c r="A24" s="91" t="s">
        <v>129</v>
      </c>
      <c r="B24" s="90" t="s">
        <v>108</v>
      </c>
      <c r="C24" s="90" t="s">
        <v>217</v>
      </c>
      <c r="D24" s="165">
        <v>287</v>
      </c>
      <c r="E24" s="33">
        <v>49</v>
      </c>
      <c r="F24" s="24" t="s">
        <v>159</v>
      </c>
      <c r="G24" s="72" t="s">
        <v>159</v>
      </c>
      <c r="H24" s="54" t="s">
        <v>159</v>
      </c>
      <c r="I24" s="79" t="s">
        <v>159</v>
      </c>
      <c r="J24" s="33">
        <v>37</v>
      </c>
      <c r="K24" s="2" t="s">
        <v>159</v>
      </c>
      <c r="L24" s="33">
        <v>12</v>
      </c>
      <c r="M24" s="2" t="s">
        <v>159</v>
      </c>
      <c r="N24" s="33">
        <v>177</v>
      </c>
      <c r="O24" s="2" t="s">
        <v>159</v>
      </c>
      <c r="P24" s="33">
        <v>226</v>
      </c>
      <c r="Q24" s="2">
        <v>0.78745644599303133</v>
      </c>
      <c r="R24" s="117">
        <v>266.25</v>
      </c>
      <c r="S24" s="118">
        <v>7.7934272300469482E-2</v>
      </c>
      <c r="T24" s="115" t="b">
        <v>1</v>
      </c>
      <c r="U24" s="115" t="b">
        <v>1</v>
      </c>
      <c r="V24" s="115" t="b">
        <v>0</v>
      </c>
      <c r="W24" s="115" t="b">
        <v>0</v>
      </c>
      <c r="X24" s="115" t="b">
        <v>1</v>
      </c>
      <c r="Y24" s="108"/>
    </row>
    <row r="25" spans="1:54" s="60" customFormat="1" ht="14.25" customHeight="1" x14ac:dyDescent="0.25">
      <c r="A25" s="91" t="s">
        <v>131</v>
      </c>
      <c r="B25" s="90" t="s">
        <v>108</v>
      </c>
      <c r="C25" s="90" t="s">
        <v>218</v>
      </c>
      <c r="D25" s="165">
        <v>463</v>
      </c>
      <c r="E25" s="33">
        <v>124</v>
      </c>
      <c r="F25" s="24">
        <v>0.2678185745140389</v>
      </c>
      <c r="G25" s="72">
        <v>0.22951450658287892</v>
      </c>
      <c r="H25" s="54" t="s">
        <v>213</v>
      </c>
      <c r="I25" s="79">
        <v>0.30994370575516056</v>
      </c>
      <c r="J25" s="33">
        <v>79</v>
      </c>
      <c r="K25" s="2">
        <v>0.17062634989200864</v>
      </c>
      <c r="L25" s="33">
        <v>45</v>
      </c>
      <c r="M25" s="2">
        <v>9.719222462203024E-2</v>
      </c>
      <c r="N25" s="33">
        <v>339</v>
      </c>
      <c r="O25" s="2">
        <v>0.7321814254859611</v>
      </c>
      <c r="P25" s="33">
        <v>463</v>
      </c>
      <c r="Q25" s="2">
        <v>1</v>
      </c>
      <c r="R25" s="117">
        <v>491.5</v>
      </c>
      <c r="S25" s="118">
        <v>-5.7985757884028481E-2</v>
      </c>
      <c r="T25" s="115" t="b">
        <v>1</v>
      </c>
      <c r="U25" s="115" t="b">
        <v>1</v>
      </c>
      <c r="V25" s="115" t="b">
        <v>1</v>
      </c>
      <c r="W25" s="115" t="b">
        <v>1</v>
      </c>
      <c r="X25" s="115" t="b">
        <v>1</v>
      </c>
      <c r="Y25" s="108"/>
    </row>
    <row r="26" spans="1:54" s="60" customFormat="1" ht="14.25" customHeight="1" x14ac:dyDescent="0.25">
      <c r="A26" s="91" t="s">
        <v>109</v>
      </c>
      <c r="B26" s="90" t="s">
        <v>108</v>
      </c>
      <c r="C26" s="90" t="s">
        <v>219</v>
      </c>
      <c r="D26" s="165">
        <v>777</v>
      </c>
      <c r="E26" s="33">
        <v>353</v>
      </c>
      <c r="F26" s="24">
        <v>0.45431145431145431</v>
      </c>
      <c r="G26" s="72">
        <v>0.41961215020012821</v>
      </c>
      <c r="H26" s="54" t="s">
        <v>213</v>
      </c>
      <c r="I26" s="79">
        <v>0.48946030081030945</v>
      </c>
      <c r="J26" s="33">
        <v>236</v>
      </c>
      <c r="K26" s="2">
        <v>0.30373230373230375</v>
      </c>
      <c r="L26" s="33">
        <v>117</v>
      </c>
      <c r="M26" s="2">
        <v>0.15057915057915058</v>
      </c>
      <c r="N26" s="33">
        <v>424</v>
      </c>
      <c r="O26" s="2">
        <v>0.54568854568854563</v>
      </c>
      <c r="P26" s="33">
        <v>777</v>
      </c>
      <c r="Q26" s="2">
        <v>1</v>
      </c>
      <c r="R26" s="117">
        <v>846.25</v>
      </c>
      <c r="S26" s="118">
        <v>-8.1831610044313149E-2</v>
      </c>
      <c r="T26" s="115" t="b">
        <v>1</v>
      </c>
      <c r="U26" s="115" t="b">
        <v>1</v>
      </c>
      <c r="V26" s="115" t="b">
        <v>1</v>
      </c>
      <c r="W26" s="115" t="b">
        <v>1</v>
      </c>
      <c r="X26" s="115" t="b">
        <v>1</v>
      </c>
      <c r="Y26" s="108"/>
    </row>
    <row r="27" spans="1:54" s="60" customFormat="1" ht="14.25" customHeight="1" x14ac:dyDescent="0.25">
      <c r="A27" s="91" t="s">
        <v>110</v>
      </c>
      <c r="B27" s="90" t="s">
        <v>108</v>
      </c>
      <c r="C27" s="90" t="s">
        <v>220</v>
      </c>
      <c r="D27" s="165">
        <v>562</v>
      </c>
      <c r="E27" s="33">
        <v>205</v>
      </c>
      <c r="F27" s="24">
        <v>0.36476868327402134</v>
      </c>
      <c r="G27" s="72">
        <v>0.32601406023958718</v>
      </c>
      <c r="H27" s="54" t="s">
        <v>213</v>
      </c>
      <c r="I27" s="79">
        <v>0.40535945856055028</v>
      </c>
      <c r="J27" s="33">
        <v>154</v>
      </c>
      <c r="K27" s="2">
        <v>0.27402135231316727</v>
      </c>
      <c r="L27" s="33">
        <v>51</v>
      </c>
      <c r="M27" s="2">
        <v>9.0747330960854092E-2</v>
      </c>
      <c r="N27" s="33">
        <v>351</v>
      </c>
      <c r="O27" s="2">
        <v>0.6245551601423488</v>
      </c>
      <c r="P27" s="33">
        <v>556</v>
      </c>
      <c r="Q27" s="2">
        <v>0.98932384341637014</v>
      </c>
      <c r="R27" s="117">
        <v>578.5</v>
      </c>
      <c r="S27" s="118">
        <v>-2.8522039757994815E-2</v>
      </c>
      <c r="T27" s="115" t="b">
        <v>1</v>
      </c>
      <c r="U27" s="115" t="b">
        <v>1</v>
      </c>
      <c r="V27" s="115" t="b">
        <v>1</v>
      </c>
      <c r="W27" s="115" t="b">
        <v>1</v>
      </c>
      <c r="X27" s="115" t="b">
        <v>1</v>
      </c>
      <c r="Y27" s="108"/>
    </row>
    <row r="28" spans="1:54" s="60" customFormat="1" ht="14.25" customHeight="1" x14ac:dyDescent="0.25">
      <c r="A28" s="91" t="s">
        <v>112</v>
      </c>
      <c r="B28" s="90" t="s">
        <v>108</v>
      </c>
      <c r="C28" s="90" t="s">
        <v>221</v>
      </c>
      <c r="D28" s="165">
        <v>759</v>
      </c>
      <c r="E28" s="33">
        <v>268</v>
      </c>
      <c r="F28" s="24">
        <v>0.35309617918313568</v>
      </c>
      <c r="G28" s="72">
        <v>0.31991245030871729</v>
      </c>
      <c r="H28" s="54" t="s">
        <v>213</v>
      </c>
      <c r="I28" s="79">
        <v>0.38775944216453095</v>
      </c>
      <c r="J28" s="33">
        <v>208</v>
      </c>
      <c r="K28" s="2">
        <v>0.27404479578392621</v>
      </c>
      <c r="L28" s="33">
        <v>60</v>
      </c>
      <c r="M28" s="2">
        <v>7.9051383399209488E-2</v>
      </c>
      <c r="N28" s="33">
        <v>480</v>
      </c>
      <c r="O28" s="2">
        <v>0.6324110671936759</v>
      </c>
      <c r="P28" s="33">
        <v>748</v>
      </c>
      <c r="Q28" s="2">
        <v>0.98550724637681164</v>
      </c>
      <c r="R28" s="117">
        <v>709</v>
      </c>
      <c r="S28" s="118">
        <v>7.0521861777150918E-2</v>
      </c>
      <c r="T28" s="115" t="b">
        <v>1</v>
      </c>
      <c r="U28" s="115" t="b">
        <v>1</v>
      </c>
      <c r="V28" s="115" t="b">
        <v>1</v>
      </c>
      <c r="W28" s="115" t="b">
        <v>1</v>
      </c>
      <c r="X28" s="115" t="b">
        <v>1</v>
      </c>
      <c r="Y28" s="108"/>
    </row>
    <row r="29" spans="1:54" s="60" customFormat="1" ht="14.25" customHeight="1" x14ac:dyDescent="0.25">
      <c r="A29" s="91" t="s">
        <v>130</v>
      </c>
      <c r="B29" s="90" t="s">
        <v>108</v>
      </c>
      <c r="C29" s="90" t="s">
        <v>222</v>
      </c>
      <c r="D29" s="165">
        <v>355</v>
      </c>
      <c r="E29" s="33">
        <v>89</v>
      </c>
      <c r="F29" s="24">
        <v>0.25070422535211268</v>
      </c>
      <c r="G29" s="72">
        <v>0.20844964721695233</v>
      </c>
      <c r="H29" s="54" t="s">
        <v>213</v>
      </c>
      <c r="I29" s="79">
        <v>0.29829631078439628</v>
      </c>
      <c r="J29" s="33">
        <v>70</v>
      </c>
      <c r="K29" s="2">
        <v>0.19718309859154928</v>
      </c>
      <c r="L29" s="33">
        <v>19</v>
      </c>
      <c r="M29" s="2">
        <v>5.3521126760563378E-2</v>
      </c>
      <c r="N29" s="33">
        <v>266</v>
      </c>
      <c r="O29" s="2">
        <v>0.74929577464788732</v>
      </c>
      <c r="P29" s="33">
        <v>355</v>
      </c>
      <c r="Q29" s="2">
        <v>1</v>
      </c>
      <c r="R29" s="117">
        <v>369.25</v>
      </c>
      <c r="S29" s="118">
        <v>-3.8591740013540959E-2</v>
      </c>
      <c r="T29" s="115" t="b">
        <v>1</v>
      </c>
      <c r="U29" s="115" t="b">
        <v>1</v>
      </c>
      <c r="V29" s="115" t="b">
        <v>1</v>
      </c>
      <c r="W29" s="115" t="b">
        <v>1</v>
      </c>
      <c r="X29" s="115" t="b">
        <v>1</v>
      </c>
      <c r="Y29" s="108"/>
    </row>
    <row r="30" spans="1:54" s="60" customFormat="1" ht="14.25" customHeight="1" x14ac:dyDescent="0.25">
      <c r="A30" s="91" t="s">
        <v>111</v>
      </c>
      <c r="B30" s="90" t="s">
        <v>108</v>
      </c>
      <c r="C30" s="90" t="s">
        <v>223</v>
      </c>
      <c r="D30" s="165">
        <v>422</v>
      </c>
      <c r="E30" s="33">
        <v>88</v>
      </c>
      <c r="F30" s="24" t="s">
        <v>159</v>
      </c>
      <c r="G30" s="72" t="s">
        <v>159</v>
      </c>
      <c r="H30" s="54" t="s">
        <v>159</v>
      </c>
      <c r="I30" s="79" t="s">
        <v>159</v>
      </c>
      <c r="J30" s="33">
        <v>58</v>
      </c>
      <c r="K30" s="2" t="s">
        <v>159</v>
      </c>
      <c r="L30" s="33">
        <v>30</v>
      </c>
      <c r="M30" s="2" t="s">
        <v>159</v>
      </c>
      <c r="N30" s="33">
        <v>286</v>
      </c>
      <c r="O30" s="2" t="s">
        <v>159</v>
      </c>
      <c r="P30" s="33">
        <v>374</v>
      </c>
      <c r="Q30" s="2">
        <v>0.88625592417061616</v>
      </c>
      <c r="R30" s="117">
        <v>409.25</v>
      </c>
      <c r="S30" s="118">
        <v>3.1154551007941355E-2</v>
      </c>
      <c r="T30" s="115" t="b">
        <v>1</v>
      </c>
      <c r="U30" s="115" t="b">
        <v>1</v>
      </c>
      <c r="V30" s="115" t="b">
        <v>0</v>
      </c>
      <c r="W30" s="115" t="b">
        <v>0</v>
      </c>
      <c r="X30" s="115" t="b">
        <v>1</v>
      </c>
      <c r="Y30" s="108"/>
    </row>
    <row r="31" spans="1:54" s="60" customFormat="1" ht="14.25" customHeight="1" x14ac:dyDescent="0.25">
      <c r="A31" s="91" t="s">
        <v>132</v>
      </c>
      <c r="B31" s="90" t="s">
        <v>108</v>
      </c>
      <c r="C31" s="90" t="s">
        <v>224</v>
      </c>
      <c r="D31" s="165">
        <v>592</v>
      </c>
      <c r="E31" s="33">
        <v>151</v>
      </c>
      <c r="F31" s="24" t="s">
        <v>159</v>
      </c>
      <c r="G31" s="72" t="s">
        <v>159</v>
      </c>
      <c r="H31" s="54" t="s">
        <v>159</v>
      </c>
      <c r="I31" s="79" t="s">
        <v>159</v>
      </c>
      <c r="J31" s="33">
        <v>115</v>
      </c>
      <c r="K31" s="2" t="s">
        <v>159</v>
      </c>
      <c r="L31" s="33">
        <v>36</v>
      </c>
      <c r="M31" s="2" t="s">
        <v>159</v>
      </c>
      <c r="N31" s="33">
        <v>315</v>
      </c>
      <c r="O31" s="2" t="s">
        <v>159</v>
      </c>
      <c r="P31" s="33">
        <v>466</v>
      </c>
      <c r="Q31" s="2">
        <v>0.78716216216216217</v>
      </c>
      <c r="R31" s="117">
        <v>574.5</v>
      </c>
      <c r="S31" s="118">
        <v>3.0461270670147953E-2</v>
      </c>
      <c r="T31" s="115" t="b">
        <v>1</v>
      </c>
      <c r="U31" s="115" t="b">
        <v>1</v>
      </c>
      <c r="V31" s="115" t="b">
        <v>0</v>
      </c>
      <c r="W31" s="115" t="b">
        <v>0</v>
      </c>
      <c r="X31" s="115" t="b">
        <v>1</v>
      </c>
      <c r="Y31" s="108"/>
    </row>
    <row r="32" spans="1:54" s="60" customFormat="1" ht="14.25" customHeight="1" x14ac:dyDescent="0.25">
      <c r="A32" s="91" t="s">
        <v>29</v>
      </c>
      <c r="B32" s="90" t="s">
        <v>108</v>
      </c>
      <c r="C32" s="90" t="s">
        <v>225</v>
      </c>
      <c r="D32" s="165">
        <v>689</v>
      </c>
      <c r="E32" s="33">
        <v>144</v>
      </c>
      <c r="F32" s="24" t="s">
        <v>159</v>
      </c>
      <c r="G32" s="72" t="s">
        <v>159</v>
      </c>
      <c r="H32" s="54" t="s">
        <v>159</v>
      </c>
      <c r="I32" s="79" t="s">
        <v>159</v>
      </c>
      <c r="J32" s="33">
        <v>115</v>
      </c>
      <c r="K32" s="2" t="s">
        <v>159</v>
      </c>
      <c r="L32" s="33">
        <v>29</v>
      </c>
      <c r="M32" s="2" t="s">
        <v>159</v>
      </c>
      <c r="N32" s="33">
        <v>442</v>
      </c>
      <c r="O32" s="2" t="s">
        <v>159</v>
      </c>
      <c r="P32" s="33">
        <v>586</v>
      </c>
      <c r="Q32" s="2">
        <v>0.85050798258345428</v>
      </c>
      <c r="R32" s="117">
        <v>745.75</v>
      </c>
      <c r="S32" s="118">
        <v>-7.609788803218237E-2</v>
      </c>
      <c r="T32" s="115" t="b">
        <v>1</v>
      </c>
      <c r="U32" s="115" t="b">
        <v>1</v>
      </c>
      <c r="V32" s="115" t="b">
        <v>0</v>
      </c>
      <c r="W32" s="115" t="b">
        <v>0</v>
      </c>
      <c r="X32" s="115" t="b">
        <v>1</v>
      </c>
      <c r="Y32" s="108"/>
    </row>
    <row r="33" spans="1:25" s="60" customFormat="1" ht="14.25" customHeight="1" x14ac:dyDescent="0.25">
      <c r="A33" s="91" t="s">
        <v>156</v>
      </c>
      <c r="B33" s="90" t="s">
        <v>83</v>
      </c>
      <c r="C33" s="90" t="s">
        <v>226</v>
      </c>
      <c r="D33" s="165">
        <v>550</v>
      </c>
      <c r="E33" s="33">
        <v>175</v>
      </c>
      <c r="F33" s="24" t="s">
        <v>159</v>
      </c>
      <c r="G33" s="72" t="s">
        <v>159</v>
      </c>
      <c r="H33" s="54" t="s">
        <v>159</v>
      </c>
      <c r="I33" s="79" t="s">
        <v>159</v>
      </c>
      <c r="J33" s="33">
        <v>121</v>
      </c>
      <c r="K33" s="2" t="s">
        <v>159</v>
      </c>
      <c r="L33" s="33">
        <v>54</v>
      </c>
      <c r="M33" s="2" t="s">
        <v>159</v>
      </c>
      <c r="N33" s="33">
        <v>223</v>
      </c>
      <c r="O33" s="2" t="s">
        <v>159</v>
      </c>
      <c r="P33" s="33">
        <v>398</v>
      </c>
      <c r="Q33" s="2">
        <v>0.72363636363636363</v>
      </c>
      <c r="R33" s="117">
        <v>543.25</v>
      </c>
      <c r="S33" s="118">
        <v>1.2425218591808559E-2</v>
      </c>
      <c r="T33" s="115" t="b">
        <v>1</v>
      </c>
      <c r="U33" s="115" t="b">
        <v>1</v>
      </c>
      <c r="V33" s="115" t="b">
        <v>0</v>
      </c>
      <c r="W33" s="115" t="b">
        <v>0</v>
      </c>
      <c r="X33" s="115" t="b">
        <v>1</v>
      </c>
      <c r="Y33" s="108"/>
    </row>
    <row r="34" spans="1:25" s="60" customFormat="1" ht="14.25" customHeight="1" x14ac:dyDescent="0.25">
      <c r="A34" s="91" t="s">
        <v>157</v>
      </c>
      <c r="B34" s="90" t="s">
        <v>83</v>
      </c>
      <c r="C34" s="90" t="s">
        <v>227</v>
      </c>
      <c r="D34" s="165">
        <v>395</v>
      </c>
      <c r="E34" s="33">
        <v>79</v>
      </c>
      <c r="F34" s="24" t="s">
        <v>159</v>
      </c>
      <c r="G34" s="72" t="s">
        <v>159</v>
      </c>
      <c r="H34" s="54" t="s">
        <v>159</v>
      </c>
      <c r="I34" s="79" t="s">
        <v>159</v>
      </c>
      <c r="J34" s="33">
        <v>58</v>
      </c>
      <c r="K34" s="2" t="s">
        <v>159</v>
      </c>
      <c r="L34" s="33">
        <v>21</v>
      </c>
      <c r="M34" s="2" t="s">
        <v>159</v>
      </c>
      <c r="N34" s="33">
        <v>244</v>
      </c>
      <c r="O34" s="2" t="s">
        <v>159</v>
      </c>
      <c r="P34" s="33">
        <v>323</v>
      </c>
      <c r="Q34" s="2">
        <v>0.8177215189873418</v>
      </c>
      <c r="R34" s="117">
        <v>422.25</v>
      </c>
      <c r="S34" s="118">
        <v>-6.4535227945529905E-2</v>
      </c>
      <c r="T34" s="115" t="b">
        <v>1</v>
      </c>
      <c r="U34" s="115" t="b">
        <v>1</v>
      </c>
      <c r="V34" s="115" t="b">
        <v>0</v>
      </c>
      <c r="W34" s="115" t="b">
        <v>0</v>
      </c>
      <c r="X34" s="115" t="b">
        <v>1</v>
      </c>
      <c r="Y34" s="108"/>
    </row>
    <row r="35" spans="1:25" s="60" customFormat="1" ht="14.25" customHeight="1" x14ac:dyDescent="0.25">
      <c r="A35" s="91" t="s">
        <v>82</v>
      </c>
      <c r="B35" s="90" t="s">
        <v>83</v>
      </c>
      <c r="C35" s="90" t="s">
        <v>228</v>
      </c>
      <c r="D35" s="165">
        <v>993</v>
      </c>
      <c r="E35" s="33">
        <v>373</v>
      </c>
      <c r="F35" s="24">
        <v>0.37562940584088622</v>
      </c>
      <c r="G35" s="72">
        <v>0.34604160510005716</v>
      </c>
      <c r="H35" s="54" t="s">
        <v>213</v>
      </c>
      <c r="I35" s="79">
        <v>0.40617576325437355</v>
      </c>
      <c r="J35" s="33">
        <v>268</v>
      </c>
      <c r="K35" s="2">
        <v>0.26988922457200404</v>
      </c>
      <c r="L35" s="33">
        <v>105</v>
      </c>
      <c r="M35" s="2">
        <v>0.10574018126888217</v>
      </c>
      <c r="N35" s="33">
        <v>612</v>
      </c>
      <c r="O35" s="2">
        <v>0.61631419939577037</v>
      </c>
      <c r="P35" s="33">
        <v>985</v>
      </c>
      <c r="Q35" s="2">
        <v>0.99194360523665659</v>
      </c>
      <c r="R35" s="117">
        <v>948.25</v>
      </c>
      <c r="S35" s="118">
        <v>4.7192196150804111E-2</v>
      </c>
      <c r="T35" s="115" t="b">
        <v>1</v>
      </c>
      <c r="U35" s="115" t="b">
        <v>1</v>
      </c>
      <c r="V35" s="115" t="b">
        <v>1</v>
      </c>
      <c r="W35" s="115" t="b">
        <v>1</v>
      </c>
      <c r="X35" s="115" t="b">
        <v>1</v>
      </c>
      <c r="Y35" s="108"/>
    </row>
    <row r="36" spans="1:25" s="60" customFormat="1" ht="14.25" customHeight="1" x14ac:dyDescent="0.25">
      <c r="A36" s="91" t="s">
        <v>84</v>
      </c>
      <c r="B36" s="90" t="s">
        <v>83</v>
      </c>
      <c r="C36" s="90" t="s">
        <v>229</v>
      </c>
      <c r="D36" s="165">
        <v>580</v>
      </c>
      <c r="E36" s="33">
        <v>217</v>
      </c>
      <c r="F36" s="24">
        <v>0.37413793103448278</v>
      </c>
      <c r="G36" s="72">
        <v>0.33570586192614194</v>
      </c>
      <c r="H36" s="54" t="s">
        <v>213</v>
      </c>
      <c r="I36" s="79">
        <v>0.41422625098871252</v>
      </c>
      <c r="J36" s="33">
        <v>158</v>
      </c>
      <c r="K36" s="2">
        <v>0.27241379310344827</v>
      </c>
      <c r="L36" s="33">
        <v>59</v>
      </c>
      <c r="M36" s="2">
        <v>0.10172413793103448</v>
      </c>
      <c r="N36" s="33">
        <v>352</v>
      </c>
      <c r="O36" s="2">
        <v>0.60689655172413792</v>
      </c>
      <c r="P36" s="33">
        <v>569</v>
      </c>
      <c r="Q36" s="2">
        <v>0.98103448275862071</v>
      </c>
      <c r="R36" s="117">
        <v>595</v>
      </c>
      <c r="S36" s="118">
        <v>-2.5210084033613446E-2</v>
      </c>
      <c r="T36" s="115" t="b">
        <v>1</v>
      </c>
      <c r="U36" s="115" t="b">
        <v>1</v>
      </c>
      <c r="V36" s="115" t="b">
        <v>1</v>
      </c>
      <c r="W36" s="115" t="b">
        <v>1</v>
      </c>
      <c r="X36" s="115" t="b">
        <v>1</v>
      </c>
      <c r="Y36" s="108"/>
    </row>
    <row r="37" spans="1:25" s="60" customFormat="1" ht="14.25" customHeight="1" x14ac:dyDescent="0.25">
      <c r="A37" s="91" t="s">
        <v>92</v>
      </c>
      <c r="B37" s="90" t="s">
        <v>83</v>
      </c>
      <c r="C37" s="90" t="s">
        <v>230</v>
      </c>
      <c r="D37" s="165">
        <v>1001</v>
      </c>
      <c r="E37" s="33">
        <v>463</v>
      </c>
      <c r="F37" s="24" t="s">
        <v>159</v>
      </c>
      <c r="G37" s="72" t="s">
        <v>159</v>
      </c>
      <c r="H37" s="54" t="s">
        <v>159</v>
      </c>
      <c r="I37" s="79" t="s">
        <v>159</v>
      </c>
      <c r="J37" s="33">
        <v>353</v>
      </c>
      <c r="K37" s="2" t="s">
        <v>159</v>
      </c>
      <c r="L37" s="33">
        <v>110</v>
      </c>
      <c r="M37" s="2" t="s">
        <v>159</v>
      </c>
      <c r="N37" s="33">
        <v>445</v>
      </c>
      <c r="O37" s="2" t="s">
        <v>159</v>
      </c>
      <c r="P37" s="33">
        <v>908</v>
      </c>
      <c r="Q37" s="2">
        <v>0.90709290709290713</v>
      </c>
      <c r="R37" s="117">
        <v>970.5</v>
      </c>
      <c r="S37" s="118">
        <v>3.1427099433281813E-2</v>
      </c>
      <c r="T37" s="115" t="b">
        <v>1</v>
      </c>
      <c r="U37" s="115" t="b">
        <v>1</v>
      </c>
      <c r="V37" s="115" t="b">
        <v>0</v>
      </c>
      <c r="W37" s="115" t="b">
        <v>0</v>
      </c>
      <c r="X37" s="115" t="b">
        <v>1</v>
      </c>
      <c r="Y37" s="108"/>
    </row>
    <row r="38" spans="1:25" s="60" customFormat="1" ht="14.25" customHeight="1" x14ac:dyDescent="0.25">
      <c r="A38" s="91" t="s">
        <v>93</v>
      </c>
      <c r="B38" s="90" t="s">
        <v>83</v>
      </c>
      <c r="C38" s="90" t="s">
        <v>231</v>
      </c>
      <c r="D38" s="165">
        <v>922</v>
      </c>
      <c r="E38" s="33">
        <v>255</v>
      </c>
      <c r="F38" s="24" t="s">
        <v>159</v>
      </c>
      <c r="G38" s="72" t="s">
        <v>159</v>
      </c>
      <c r="H38" s="54" t="s">
        <v>159</v>
      </c>
      <c r="I38" s="79" t="s">
        <v>159</v>
      </c>
      <c r="J38" s="33">
        <v>191</v>
      </c>
      <c r="K38" s="2" t="s">
        <v>159</v>
      </c>
      <c r="L38" s="33">
        <v>64</v>
      </c>
      <c r="M38" s="2" t="s">
        <v>159</v>
      </c>
      <c r="N38" s="33">
        <v>466</v>
      </c>
      <c r="O38" s="2" t="s">
        <v>159</v>
      </c>
      <c r="P38" s="33">
        <v>721</v>
      </c>
      <c r="Q38" s="2">
        <v>0.78199566160520606</v>
      </c>
      <c r="R38" s="117">
        <v>898.75</v>
      </c>
      <c r="S38" s="118">
        <v>2.5869262865090403E-2</v>
      </c>
      <c r="T38" s="115" t="b">
        <v>1</v>
      </c>
      <c r="U38" s="115" t="b">
        <v>1</v>
      </c>
      <c r="V38" s="115" t="b">
        <v>0</v>
      </c>
      <c r="W38" s="115" t="b">
        <v>0</v>
      </c>
      <c r="X38" s="115" t="b">
        <v>1</v>
      </c>
      <c r="Y38" s="108"/>
    </row>
    <row r="39" spans="1:25" s="60" customFormat="1" ht="14.25" customHeight="1" x14ac:dyDescent="0.25">
      <c r="A39" s="91" t="s">
        <v>57</v>
      </c>
      <c r="B39" s="90" t="s">
        <v>83</v>
      </c>
      <c r="C39" s="90" t="s">
        <v>232</v>
      </c>
      <c r="D39" s="165">
        <v>1232</v>
      </c>
      <c r="E39" s="33" t="s">
        <v>159</v>
      </c>
      <c r="F39" s="24" t="s">
        <v>159</v>
      </c>
      <c r="G39" s="72" t="s">
        <v>159</v>
      </c>
      <c r="H39" s="54" t="s">
        <v>159</v>
      </c>
      <c r="I39" s="79" t="s">
        <v>159</v>
      </c>
      <c r="J39" s="33" t="s">
        <v>371</v>
      </c>
      <c r="K39" s="2" t="s">
        <v>159</v>
      </c>
      <c r="L39" s="33" t="s">
        <v>371</v>
      </c>
      <c r="M39" s="2" t="s">
        <v>159</v>
      </c>
      <c r="N39" s="33" t="s">
        <v>371</v>
      </c>
      <c r="O39" s="2" t="s">
        <v>159</v>
      </c>
      <c r="P39" s="33" t="s">
        <v>159</v>
      </c>
      <c r="Q39" s="2" t="s">
        <v>159</v>
      </c>
      <c r="R39" s="117">
        <v>1206.25</v>
      </c>
      <c r="S39" s="118">
        <v>2.1347150259067357E-2</v>
      </c>
      <c r="T39" s="115" t="b">
        <v>0</v>
      </c>
      <c r="U39" s="115" t="b">
        <v>1</v>
      </c>
      <c r="V39" s="115" t="b">
        <v>0</v>
      </c>
      <c r="W39" s="115" t="b">
        <v>0</v>
      </c>
      <c r="X39" s="115" t="b">
        <v>1</v>
      </c>
      <c r="Y39" s="108"/>
    </row>
    <row r="40" spans="1:25" s="60" customFormat="1" ht="14.25" customHeight="1" x14ac:dyDescent="0.25">
      <c r="A40" s="91" t="s">
        <v>33</v>
      </c>
      <c r="B40" s="90" t="s">
        <v>83</v>
      </c>
      <c r="C40" s="90" t="s">
        <v>233</v>
      </c>
      <c r="D40" s="165">
        <v>399</v>
      </c>
      <c r="E40" s="33">
        <v>93</v>
      </c>
      <c r="F40" s="24">
        <v>0.23308270676691728</v>
      </c>
      <c r="G40" s="72">
        <v>0.19426290928045198</v>
      </c>
      <c r="H40" s="54" t="s">
        <v>213</v>
      </c>
      <c r="I40" s="79">
        <v>0.27699310140039779</v>
      </c>
      <c r="J40" s="33">
        <v>70</v>
      </c>
      <c r="K40" s="2">
        <v>0.17543859649122806</v>
      </c>
      <c r="L40" s="33">
        <v>23</v>
      </c>
      <c r="M40" s="2">
        <v>5.764411027568922E-2</v>
      </c>
      <c r="N40" s="33">
        <v>306</v>
      </c>
      <c r="O40" s="2">
        <v>0.76691729323308266</v>
      </c>
      <c r="P40" s="33">
        <v>399</v>
      </c>
      <c r="Q40" s="2">
        <v>1</v>
      </c>
      <c r="R40" s="117">
        <v>388.5</v>
      </c>
      <c r="S40" s="118">
        <v>2.7027027027027029E-2</v>
      </c>
      <c r="T40" s="115" t="b">
        <v>1</v>
      </c>
      <c r="U40" s="115" t="b">
        <v>1</v>
      </c>
      <c r="V40" s="115" t="b">
        <v>1</v>
      </c>
      <c r="W40" s="115" t="b">
        <v>1</v>
      </c>
      <c r="X40" s="115" t="b">
        <v>1</v>
      </c>
      <c r="Y40" s="108"/>
    </row>
    <row r="41" spans="1:25" s="60" customFormat="1" ht="14.25" customHeight="1" x14ac:dyDescent="0.25">
      <c r="A41" s="91" t="s">
        <v>89</v>
      </c>
      <c r="B41" s="90" t="s">
        <v>83</v>
      </c>
      <c r="C41" s="90" t="s">
        <v>234</v>
      </c>
      <c r="D41" s="165">
        <v>457</v>
      </c>
      <c r="E41" s="33">
        <v>81</v>
      </c>
      <c r="F41" s="24">
        <v>0.17724288840262581</v>
      </c>
      <c r="G41" s="72">
        <v>0.14496442842307333</v>
      </c>
      <c r="H41" s="54" t="s">
        <v>213</v>
      </c>
      <c r="I41" s="79">
        <v>0.21490219305036559</v>
      </c>
      <c r="J41" s="33">
        <v>59</v>
      </c>
      <c r="K41" s="2">
        <v>0.12910284463894967</v>
      </c>
      <c r="L41" s="33">
        <v>22</v>
      </c>
      <c r="M41" s="2">
        <v>4.8140043763676151E-2</v>
      </c>
      <c r="N41" s="33">
        <v>361</v>
      </c>
      <c r="O41" s="2">
        <v>0.78993435448577676</v>
      </c>
      <c r="P41" s="33">
        <v>442</v>
      </c>
      <c r="Q41" s="2">
        <v>0.96717724288840268</v>
      </c>
      <c r="R41" s="117">
        <v>449</v>
      </c>
      <c r="S41" s="118">
        <v>1.7817371937639197E-2</v>
      </c>
      <c r="T41" s="115" t="b">
        <v>1</v>
      </c>
      <c r="U41" s="115" t="b">
        <v>1</v>
      </c>
      <c r="V41" s="115" t="b">
        <v>1</v>
      </c>
      <c r="W41" s="115" t="b">
        <v>1</v>
      </c>
      <c r="X41" s="115" t="b">
        <v>1</v>
      </c>
      <c r="Y41" s="108"/>
    </row>
    <row r="42" spans="1:25" s="60" customFormat="1" ht="14.25" customHeight="1" x14ac:dyDescent="0.25">
      <c r="A42" s="91" t="s">
        <v>43</v>
      </c>
      <c r="B42" s="90" t="s">
        <v>83</v>
      </c>
      <c r="C42" s="90" t="s">
        <v>235</v>
      </c>
      <c r="D42" s="165">
        <v>3432</v>
      </c>
      <c r="E42" s="33">
        <v>947</v>
      </c>
      <c r="F42" s="24" t="s">
        <v>159</v>
      </c>
      <c r="G42" s="72" t="s">
        <v>159</v>
      </c>
      <c r="H42" s="54" t="s">
        <v>159</v>
      </c>
      <c r="I42" s="79" t="s">
        <v>159</v>
      </c>
      <c r="J42" s="33">
        <v>679</v>
      </c>
      <c r="K42" s="2" t="s">
        <v>159</v>
      </c>
      <c r="L42" s="33">
        <v>268</v>
      </c>
      <c r="M42" s="2" t="s">
        <v>159</v>
      </c>
      <c r="N42" s="33">
        <v>1642</v>
      </c>
      <c r="O42" s="2" t="s">
        <v>159</v>
      </c>
      <c r="P42" s="33">
        <v>2589</v>
      </c>
      <c r="Q42" s="2">
        <v>0.75437062937062938</v>
      </c>
      <c r="R42" s="117">
        <v>3293.25</v>
      </c>
      <c r="S42" s="118">
        <v>4.2131632885447509E-2</v>
      </c>
      <c r="T42" s="115" t="b">
        <v>1</v>
      </c>
      <c r="U42" s="115" t="b">
        <v>1</v>
      </c>
      <c r="V42" s="115" t="b">
        <v>0</v>
      </c>
      <c r="W42" s="115" t="b">
        <v>0</v>
      </c>
      <c r="X42" s="115" t="b">
        <v>1</v>
      </c>
      <c r="Y42" s="108"/>
    </row>
    <row r="43" spans="1:25" s="60" customFormat="1" ht="14.25" customHeight="1" x14ac:dyDescent="0.25">
      <c r="A43" s="91" t="s">
        <v>90</v>
      </c>
      <c r="B43" s="90" t="s">
        <v>83</v>
      </c>
      <c r="C43" s="90" t="s">
        <v>236</v>
      </c>
      <c r="D43" s="165">
        <v>1373</v>
      </c>
      <c r="E43" s="33" t="s">
        <v>159</v>
      </c>
      <c r="F43" s="24" t="s">
        <v>159</v>
      </c>
      <c r="G43" s="72" t="s">
        <v>159</v>
      </c>
      <c r="H43" s="54" t="s">
        <v>159</v>
      </c>
      <c r="I43" s="79" t="s">
        <v>159</v>
      </c>
      <c r="J43" s="33" t="s">
        <v>371</v>
      </c>
      <c r="K43" s="2" t="s">
        <v>159</v>
      </c>
      <c r="L43" s="33" t="s">
        <v>371</v>
      </c>
      <c r="M43" s="2" t="s">
        <v>159</v>
      </c>
      <c r="N43" s="33" t="s">
        <v>371</v>
      </c>
      <c r="O43" s="2" t="s">
        <v>159</v>
      </c>
      <c r="P43" s="33" t="s">
        <v>159</v>
      </c>
      <c r="Q43" s="2" t="s">
        <v>159</v>
      </c>
      <c r="R43" s="117">
        <v>1449.5</v>
      </c>
      <c r="S43" s="118">
        <v>-5.2776819592963091E-2</v>
      </c>
      <c r="T43" s="115" t="b">
        <v>0</v>
      </c>
      <c r="U43" s="115" t="b">
        <v>1</v>
      </c>
      <c r="V43" s="115" t="b">
        <v>0</v>
      </c>
      <c r="W43" s="115" t="b">
        <v>0</v>
      </c>
      <c r="X43" s="115" t="b">
        <v>1</v>
      </c>
      <c r="Y43" s="108"/>
    </row>
    <row r="44" spans="1:25" s="60" customFormat="1" ht="14.25" customHeight="1" x14ac:dyDescent="0.25">
      <c r="A44" s="91" t="s">
        <v>85</v>
      </c>
      <c r="B44" s="90" t="s">
        <v>83</v>
      </c>
      <c r="C44" s="90" t="s">
        <v>237</v>
      </c>
      <c r="D44" s="165">
        <v>2367</v>
      </c>
      <c r="E44" s="33">
        <v>732</v>
      </c>
      <c r="F44" s="24" t="s">
        <v>159</v>
      </c>
      <c r="G44" s="72" t="s">
        <v>159</v>
      </c>
      <c r="H44" s="54" t="s">
        <v>159</v>
      </c>
      <c r="I44" s="79" t="s">
        <v>159</v>
      </c>
      <c r="J44" s="33">
        <v>423</v>
      </c>
      <c r="K44" s="2" t="s">
        <v>159</v>
      </c>
      <c r="L44" s="33">
        <v>309</v>
      </c>
      <c r="M44" s="2" t="s">
        <v>159</v>
      </c>
      <c r="N44" s="33">
        <v>663</v>
      </c>
      <c r="O44" s="2" t="s">
        <v>159</v>
      </c>
      <c r="P44" s="33">
        <v>1395</v>
      </c>
      <c r="Q44" s="2">
        <v>0.58935361216730042</v>
      </c>
      <c r="R44" s="117">
        <v>1972.75</v>
      </c>
      <c r="S44" s="118">
        <v>0.19984792801926246</v>
      </c>
      <c r="T44" s="115" t="b">
        <v>1</v>
      </c>
      <c r="U44" s="115" t="b">
        <v>1</v>
      </c>
      <c r="V44" s="115" t="b">
        <v>0</v>
      </c>
      <c r="W44" s="115" t="b">
        <v>0</v>
      </c>
      <c r="X44" s="115" t="b">
        <v>1</v>
      </c>
      <c r="Y44" s="108"/>
    </row>
    <row r="45" spans="1:25" s="60" customFormat="1" ht="14.25" customHeight="1" x14ac:dyDescent="0.25">
      <c r="A45" s="91" t="s">
        <v>36</v>
      </c>
      <c r="B45" s="90" t="s">
        <v>83</v>
      </c>
      <c r="C45" s="90" t="s">
        <v>238</v>
      </c>
      <c r="D45" s="165">
        <v>795</v>
      </c>
      <c r="E45" s="33">
        <v>305</v>
      </c>
      <c r="F45" s="24">
        <v>0.38364779874213839</v>
      </c>
      <c r="G45" s="72">
        <v>0.3504818116223789</v>
      </c>
      <c r="H45" s="54" t="s">
        <v>213</v>
      </c>
      <c r="I45" s="79">
        <v>0.41793281188362941</v>
      </c>
      <c r="J45" s="33">
        <v>183</v>
      </c>
      <c r="K45" s="2">
        <v>0.23018867924528302</v>
      </c>
      <c r="L45" s="33">
        <v>122</v>
      </c>
      <c r="M45" s="2">
        <v>0.15345911949685534</v>
      </c>
      <c r="N45" s="33">
        <v>456</v>
      </c>
      <c r="O45" s="2">
        <v>0.57358490566037734</v>
      </c>
      <c r="P45" s="33">
        <v>761</v>
      </c>
      <c r="Q45" s="2">
        <v>0.95723270440251573</v>
      </c>
      <c r="R45" s="117">
        <v>830.25</v>
      </c>
      <c r="S45" s="118">
        <v>-4.2457091237579042E-2</v>
      </c>
      <c r="T45" s="115" t="b">
        <v>1</v>
      </c>
      <c r="U45" s="115" t="b">
        <v>1</v>
      </c>
      <c r="V45" s="115" t="b">
        <v>1</v>
      </c>
      <c r="W45" s="115" t="b">
        <v>1</v>
      </c>
      <c r="X45" s="115" t="b">
        <v>1</v>
      </c>
      <c r="Y45" s="108"/>
    </row>
    <row r="46" spans="1:25" s="60" customFormat="1" ht="14.25" customHeight="1" x14ac:dyDescent="0.25">
      <c r="A46" s="91" t="s">
        <v>40</v>
      </c>
      <c r="B46" s="90" t="s">
        <v>83</v>
      </c>
      <c r="C46" s="90" t="s">
        <v>239</v>
      </c>
      <c r="D46" s="165">
        <v>736</v>
      </c>
      <c r="E46" s="33">
        <v>234</v>
      </c>
      <c r="F46" s="24">
        <v>0.31793478260869568</v>
      </c>
      <c r="G46" s="72">
        <v>0.28531153188039776</v>
      </c>
      <c r="H46" s="54" t="s">
        <v>213</v>
      </c>
      <c r="I46" s="79">
        <v>0.35244869795696288</v>
      </c>
      <c r="J46" s="33">
        <v>146</v>
      </c>
      <c r="K46" s="2">
        <v>0.1983695652173913</v>
      </c>
      <c r="L46" s="33">
        <v>88</v>
      </c>
      <c r="M46" s="2">
        <v>0.11956521739130435</v>
      </c>
      <c r="N46" s="33">
        <v>491</v>
      </c>
      <c r="O46" s="2">
        <v>0.66711956521739135</v>
      </c>
      <c r="P46" s="33">
        <v>725</v>
      </c>
      <c r="Q46" s="2">
        <v>0.98505434782608692</v>
      </c>
      <c r="R46" s="117">
        <v>718.5</v>
      </c>
      <c r="S46" s="118">
        <v>2.4356297842727904E-2</v>
      </c>
      <c r="T46" s="115" t="b">
        <v>1</v>
      </c>
      <c r="U46" s="115" t="b">
        <v>1</v>
      </c>
      <c r="V46" s="115" t="b">
        <v>1</v>
      </c>
      <c r="W46" s="115" t="b">
        <v>1</v>
      </c>
      <c r="X46" s="115" t="b">
        <v>1</v>
      </c>
      <c r="Y46" s="108"/>
    </row>
    <row r="47" spans="1:25" s="60" customFormat="1" ht="14.25" customHeight="1" x14ac:dyDescent="0.25">
      <c r="A47" s="91" t="s">
        <v>10</v>
      </c>
      <c r="B47" s="90" t="s">
        <v>83</v>
      </c>
      <c r="C47" s="90" t="s">
        <v>240</v>
      </c>
      <c r="D47" s="165">
        <v>882</v>
      </c>
      <c r="E47" s="33">
        <v>361</v>
      </c>
      <c r="F47" s="24">
        <v>0.40929705215419498</v>
      </c>
      <c r="G47" s="72">
        <v>0.37730821181037844</v>
      </c>
      <c r="H47" s="54" t="s">
        <v>213</v>
      </c>
      <c r="I47" s="79">
        <v>0.44207256066666806</v>
      </c>
      <c r="J47" s="33">
        <v>287</v>
      </c>
      <c r="K47" s="2">
        <v>0.32539682539682541</v>
      </c>
      <c r="L47" s="33">
        <v>74</v>
      </c>
      <c r="M47" s="2">
        <v>8.390022675736962E-2</v>
      </c>
      <c r="N47" s="33">
        <v>485</v>
      </c>
      <c r="O47" s="2">
        <v>0.54988662131519273</v>
      </c>
      <c r="P47" s="33">
        <v>846</v>
      </c>
      <c r="Q47" s="2">
        <v>0.95918367346938771</v>
      </c>
      <c r="R47" s="117">
        <v>874.5</v>
      </c>
      <c r="S47" s="118">
        <v>8.5763293310463125E-3</v>
      </c>
      <c r="T47" s="115" t="b">
        <v>1</v>
      </c>
      <c r="U47" s="115" t="b">
        <v>1</v>
      </c>
      <c r="V47" s="115" t="b">
        <v>1</v>
      </c>
      <c r="W47" s="115" t="b">
        <v>1</v>
      </c>
      <c r="X47" s="115" t="b">
        <v>1</v>
      </c>
      <c r="Y47" s="108"/>
    </row>
    <row r="48" spans="1:25" s="60" customFormat="1" ht="14.25" customHeight="1" x14ac:dyDescent="0.25">
      <c r="A48" s="91" t="s">
        <v>91</v>
      </c>
      <c r="B48" s="90" t="s">
        <v>83</v>
      </c>
      <c r="C48" s="90" t="s">
        <v>241</v>
      </c>
      <c r="D48" s="165">
        <v>710</v>
      </c>
      <c r="E48" s="33">
        <v>202</v>
      </c>
      <c r="F48" s="24">
        <v>0.28450704225352114</v>
      </c>
      <c r="G48" s="72">
        <v>0.25254879233562694</v>
      </c>
      <c r="H48" s="54" t="s">
        <v>213</v>
      </c>
      <c r="I48" s="79">
        <v>0.31878459518500118</v>
      </c>
      <c r="J48" s="33">
        <v>151</v>
      </c>
      <c r="K48" s="2">
        <v>0.21267605633802816</v>
      </c>
      <c r="L48" s="33">
        <v>51</v>
      </c>
      <c r="M48" s="2">
        <v>7.1830985915492959E-2</v>
      </c>
      <c r="N48" s="33">
        <v>482</v>
      </c>
      <c r="O48" s="2">
        <v>0.6788732394366197</v>
      </c>
      <c r="P48" s="33">
        <v>684</v>
      </c>
      <c r="Q48" s="2">
        <v>0.96338028169014089</v>
      </c>
      <c r="R48" s="117">
        <v>728.75</v>
      </c>
      <c r="S48" s="118">
        <v>-2.5728987993138937E-2</v>
      </c>
      <c r="T48" s="115" t="b">
        <v>1</v>
      </c>
      <c r="U48" s="115" t="b">
        <v>1</v>
      </c>
      <c r="V48" s="115" t="b">
        <v>1</v>
      </c>
      <c r="W48" s="115" t="b">
        <v>1</v>
      </c>
      <c r="X48" s="115" t="b">
        <v>1</v>
      </c>
      <c r="Y48" s="108"/>
    </row>
    <row r="49" spans="1:25" s="60" customFormat="1" ht="14.25" customHeight="1" x14ac:dyDescent="0.25">
      <c r="A49" s="91" t="s">
        <v>21</v>
      </c>
      <c r="B49" s="90" t="s">
        <v>83</v>
      </c>
      <c r="C49" s="90" t="s">
        <v>242</v>
      </c>
      <c r="D49" s="165">
        <v>524</v>
      </c>
      <c r="E49" s="33">
        <v>120</v>
      </c>
      <c r="F49" s="24">
        <v>0.22900763358778625</v>
      </c>
      <c r="G49" s="72">
        <v>0.19507914898527262</v>
      </c>
      <c r="H49" s="54" t="s">
        <v>213</v>
      </c>
      <c r="I49" s="79">
        <v>0.26688050716884204</v>
      </c>
      <c r="J49" s="33">
        <v>89</v>
      </c>
      <c r="K49" s="2">
        <v>0.16984732824427481</v>
      </c>
      <c r="L49" s="33">
        <v>31</v>
      </c>
      <c r="M49" s="2">
        <v>5.9160305343511452E-2</v>
      </c>
      <c r="N49" s="33">
        <v>389</v>
      </c>
      <c r="O49" s="2">
        <v>0.74236641221374045</v>
      </c>
      <c r="P49" s="33">
        <v>509</v>
      </c>
      <c r="Q49" s="2">
        <v>0.97137404580152675</v>
      </c>
      <c r="R49" s="117">
        <v>511.5</v>
      </c>
      <c r="S49" s="118">
        <v>2.4437927663734114E-2</v>
      </c>
      <c r="T49" s="115" t="b">
        <v>1</v>
      </c>
      <c r="U49" s="115" t="b">
        <v>1</v>
      </c>
      <c r="V49" s="115" t="b">
        <v>1</v>
      </c>
      <c r="W49" s="115" t="b">
        <v>1</v>
      </c>
      <c r="X49" s="115" t="b">
        <v>1</v>
      </c>
      <c r="Y49" s="108"/>
    </row>
    <row r="50" spans="1:25" s="60" customFormat="1" ht="14.25" customHeight="1" x14ac:dyDescent="0.25">
      <c r="A50" s="91" t="s">
        <v>86</v>
      </c>
      <c r="B50" s="90" t="s">
        <v>83</v>
      </c>
      <c r="C50" s="90" t="s">
        <v>243</v>
      </c>
      <c r="D50" s="165">
        <v>852</v>
      </c>
      <c r="E50" s="33">
        <v>434</v>
      </c>
      <c r="F50" s="24">
        <v>0.50938967136150237</v>
      </c>
      <c r="G50" s="72">
        <v>0.4758552092613475</v>
      </c>
      <c r="H50" s="54" t="s">
        <v>213</v>
      </c>
      <c r="I50" s="79">
        <v>0.54283984206515301</v>
      </c>
      <c r="J50" s="33">
        <v>354</v>
      </c>
      <c r="K50" s="2">
        <v>0.41549295774647887</v>
      </c>
      <c r="L50" s="33">
        <v>80</v>
      </c>
      <c r="M50" s="2">
        <v>9.3896713615023469E-2</v>
      </c>
      <c r="N50" s="33">
        <v>418</v>
      </c>
      <c r="O50" s="2">
        <v>0.49061032863849763</v>
      </c>
      <c r="P50" s="33">
        <v>852</v>
      </c>
      <c r="Q50" s="2">
        <v>1</v>
      </c>
      <c r="R50" s="117">
        <v>871.75</v>
      </c>
      <c r="S50" s="118">
        <v>-2.2655577860625178E-2</v>
      </c>
      <c r="T50" s="115" t="b">
        <v>1</v>
      </c>
      <c r="U50" s="115" t="b">
        <v>1</v>
      </c>
      <c r="V50" s="115" t="b">
        <v>1</v>
      </c>
      <c r="W50" s="115" t="b">
        <v>1</v>
      </c>
      <c r="X50" s="115" t="b">
        <v>1</v>
      </c>
      <c r="Y50" s="108"/>
    </row>
    <row r="51" spans="1:25" s="60" customFormat="1" ht="14.25" customHeight="1" x14ac:dyDescent="0.25">
      <c r="A51" s="91" t="s">
        <v>34</v>
      </c>
      <c r="B51" s="90" t="s">
        <v>83</v>
      </c>
      <c r="C51" s="90" t="s">
        <v>244</v>
      </c>
      <c r="D51" s="165">
        <v>735</v>
      </c>
      <c r="E51" s="33">
        <v>242</v>
      </c>
      <c r="F51" s="24">
        <v>0.3292517006802721</v>
      </c>
      <c r="G51" s="72">
        <v>0.29624216029211253</v>
      </c>
      <c r="H51" s="54" t="s">
        <v>213</v>
      </c>
      <c r="I51" s="79">
        <v>0.36403678452964255</v>
      </c>
      <c r="J51" s="33">
        <v>174</v>
      </c>
      <c r="K51" s="2">
        <v>0.23673469387755103</v>
      </c>
      <c r="L51" s="33">
        <v>68</v>
      </c>
      <c r="M51" s="2">
        <v>9.2517006802721083E-2</v>
      </c>
      <c r="N51" s="33">
        <v>490</v>
      </c>
      <c r="O51" s="2">
        <v>0.66666666666666663</v>
      </c>
      <c r="P51" s="33">
        <v>732</v>
      </c>
      <c r="Q51" s="2">
        <v>0.99591836734693873</v>
      </c>
      <c r="R51" s="117">
        <v>726.25</v>
      </c>
      <c r="S51" s="118">
        <v>1.2048192771084338E-2</v>
      </c>
      <c r="T51" s="115" t="b">
        <v>1</v>
      </c>
      <c r="U51" s="115" t="b">
        <v>1</v>
      </c>
      <c r="V51" s="115" t="b">
        <v>1</v>
      </c>
      <c r="W51" s="115" t="b">
        <v>1</v>
      </c>
      <c r="X51" s="115" t="b">
        <v>1</v>
      </c>
      <c r="Y51" s="108"/>
    </row>
    <row r="52" spans="1:25" s="60" customFormat="1" ht="14.25" customHeight="1" x14ac:dyDescent="0.25">
      <c r="A52" s="91" t="s">
        <v>87</v>
      </c>
      <c r="B52" s="90" t="s">
        <v>83</v>
      </c>
      <c r="C52" s="90" t="s">
        <v>245</v>
      </c>
      <c r="D52" s="165">
        <v>745</v>
      </c>
      <c r="E52" s="33">
        <v>372</v>
      </c>
      <c r="F52" s="24" t="s">
        <v>159</v>
      </c>
      <c r="G52" s="72" t="s">
        <v>159</v>
      </c>
      <c r="H52" s="54" t="s">
        <v>159</v>
      </c>
      <c r="I52" s="79" t="s">
        <v>159</v>
      </c>
      <c r="J52" s="33">
        <v>279</v>
      </c>
      <c r="K52" s="2" t="s">
        <v>159</v>
      </c>
      <c r="L52" s="33">
        <v>93</v>
      </c>
      <c r="M52" s="2" t="s">
        <v>159</v>
      </c>
      <c r="N52" s="33">
        <v>285</v>
      </c>
      <c r="O52" s="2" t="s">
        <v>159</v>
      </c>
      <c r="P52" s="33">
        <v>657</v>
      </c>
      <c r="Q52" s="2">
        <v>0.8818791946308725</v>
      </c>
      <c r="R52" s="117">
        <v>720.25</v>
      </c>
      <c r="S52" s="118">
        <v>3.4363068379035057E-2</v>
      </c>
      <c r="T52" s="115" t="b">
        <v>1</v>
      </c>
      <c r="U52" s="115" t="b">
        <v>1</v>
      </c>
      <c r="V52" s="115" t="b">
        <v>0</v>
      </c>
      <c r="W52" s="115" t="b">
        <v>0</v>
      </c>
      <c r="X52" s="115" t="b">
        <v>1</v>
      </c>
      <c r="Y52" s="108"/>
    </row>
    <row r="53" spans="1:25" s="60" customFormat="1" ht="14.25" customHeight="1" x14ac:dyDescent="0.25">
      <c r="A53" s="91" t="s">
        <v>158</v>
      </c>
      <c r="B53" s="90" t="s">
        <v>83</v>
      </c>
      <c r="C53" s="90" t="s">
        <v>246</v>
      </c>
      <c r="D53" s="165">
        <v>577</v>
      </c>
      <c r="E53" s="33">
        <v>214</v>
      </c>
      <c r="F53" s="24">
        <v>0.37088388214904677</v>
      </c>
      <c r="G53" s="72">
        <v>0.33244561374573472</v>
      </c>
      <c r="H53" s="54" t="s">
        <v>213</v>
      </c>
      <c r="I53" s="79">
        <v>0.4110299978221435</v>
      </c>
      <c r="J53" s="33">
        <v>160</v>
      </c>
      <c r="K53" s="2">
        <v>0.27729636048526862</v>
      </c>
      <c r="L53" s="33">
        <v>54</v>
      </c>
      <c r="M53" s="2">
        <v>9.3587521663778164E-2</v>
      </c>
      <c r="N53" s="33">
        <v>354</v>
      </c>
      <c r="O53" s="2">
        <v>0.61351819757365689</v>
      </c>
      <c r="P53" s="33">
        <v>568</v>
      </c>
      <c r="Q53" s="2">
        <v>0.98440207972270366</v>
      </c>
      <c r="R53" s="117">
        <v>601.25</v>
      </c>
      <c r="S53" s="118">
        <v>-4.0332640332640335E-2</v>
      </c>
      <c r="T53" s="115" t="b">
        <v>1</v>
      </c>
      <c r="U53" s="115" t="b">
        <v>1</v>
      </c>
      <c r="V53" s="115" t="b">
        <v>1</v>
      </c>
      <c r="W53" s="115" t="b">
        <v>1</v>
      </c>
      <c r="X53" s="115" t="b">
        <v>1</v>
      </c>
      <c r="Y53" s="108"/>
    </row>
    <row r="54" spans="1:25" s="60" customFormat="1" ht="14.25" customHeight="1" x14ac:dyDescent="0.25">
      <c r="A54" s="91" t="s">
        <v>88</v>
      </c>
      <c r="B54" s="90" t="s">
        <v>83</v>
      </c>
      <c r="C54" s="90" t="s">
        <v>247</v>
      </c>
      <c r="D54" s="165">
        <v>872</v>
      </c>
      <c r="E54" s="33">
        <v>256</v>
      </c>
      <c r="F54" s="24">
        <v>0.29357798165137616</v>
      </c>
      <c r="G54" s="72">
        <v>0.26430991550657196</v>
      </c>
      <c r="H54" s="54" t="s">
        <v>213</v>
      </c>
      <c r="I54" s="79">
        <v>0.32465679031170025</v>
      </c>
      <c r="J54" s="33">
        <v>180</v>
      </c>
      <c r="K54" s="2">
        <v>0.20642201834862386</v>
      </c>
      <c r="L54" s="33">
        <v>76</v>
      </c>
      <c r="M54" s="2">
        <v>8.7155963302752298E-2</v>
      </c>
      <c r="N54" s="33">
        <v>610</v>
      </c>
      <c r="O54" s="2">
        <v>0.69954128440366969</v>
      </c>
      <c r="P54" s="33">
        <v>866</v>
      </c>
      <c r="Q54" s="2">
        <v>0.99311926605504586</v>
      </c>
      <c r="R54" s="117">
        <v>929</v>
      </c>
      <c r="S54" s="118">
        <v>-6.1356297093649086E-2</v>
      </c>
      <c r="T54" s="115" t="b">
        <v>1</v>
      </c>
      <c r="U54" s="115" t="b">
        <v>1</v>
      </c>
      <c r="V54" s="115" t="b">
        <v>1</v>
      </c>
      <c r="W54" s="115" t="b">
        <v>1</v>
      </c>
      <c r="X54" s="115" t="b">
        <v>1</v>
      </c>
      <c r="Y54" s="108"/>
    </row>
    <row r="55" spans="1:25" s="60" customFormat="1" ht="14.25" customHeight="1" x14ac:dyDescent="0.25">
      <c r="A55" s="91" t="s">
        <v>42</v>
      </c>
      <c r="B55" s="90" t="s">
        <v>83</v>
      </c>
      <c r="C55" s="90" t="s">
        <v>248</v>
      </c>
      <c r="D55" s="165">
        <v>962</v>
      </c>
      <c r="E55" s="33">
        <v>325</v>
      </c>
      <c r="F55" s="24">
        <v>0.33783783783783783</v>
      </c>
      <c r="G55" s="72">
        <v>0.30864733073508854</v>
      </c>
      <c r="H55" s="54" t="s">
        <v>213</v>
      </c>
      <c r="I55" s="79">
        <v>0.36831828598118255</v>
      </c>
      <c r="J55" s="33">
        <v>238</v>
      </c>
      <c r="K55" s="2">
        <v>0.24740124740124741</v>
      </c>
      <c r="L55" s="33">
        <v>87</v>
      </c>
      <c r="M55" s="2">
        <v>9.0436590436590442E-2</v>
      </c>
      <c r="N55" s="33">
        <v>636</v>
      </c>
      <c r="O55" s="2">
        <v>0.66112266112266116</v>
      </c>
      <c r="P55" s="33">
        <v>961</v>
      </c>
      <c r="Q55" s="2">
        <v>0.99896049896049899</v>
      </c>
      <c r="R55" s="117">
        <v>911.25</v>
      </c>
      <c r="S55" s="118">
        <v>5.5692729766803839E-2</v>
      </c>
      <c r="T55" s="115" t="b">
        <v>1</v>
      </c>
      <c r="U55" s="115" t="b">
        <v>1</v>
      </c>
      <c r="V55" s="115" t="b">
        <v>1</v>
      </c>
      <c r="W55" s="115" t="b">
        <v>1</v>
      </c>
      <c r="X55" s="115" t="b">
        <v>1</v>
      </c>
      <c r="Y55" s="108"/>
    </row>
    <row r="56" spans="1:25" s="60" customFormat="1" ht="14.25" customHeight="1" x14ac:dyDescent="0.25">
      <c r="A56" s="91" t="s">
        <v>121</v>
      </c>
      <c r="B56" s="90" t="s">
        <v>122</v>
      </c>
      <c r="C56" s="90" t="s">
        <v>249</v>
      </c>
      <c r="D56" s="165">
        <v>725</v>
      </c>
      <c r="E56" s="33">
        <v>210</v>
      </c>
      <c r="F56" s="24" t="s">
        <v>159</v>
      </c>
      <c r="G56" s="72" t="s">
        <v>159</v>
      </c>
      <c r="H56" s="54" t="s">
        <v>159</v>
      </c>
      <c r="I56" s="79" t="s">
        <v>159</v>
      </c>
      <c r="J56" s="33">
        <v>150</v>
      </c>
      <c r="K56" s="2" t="s">
        <v>159</v>
      </c>
      <c r="L56" s="33">
        <v>60</v>
      </c>
      <c r="M56" s="2" t="s">
        <v>159</v>
      </c>
      <c r="N56" s="33">
        <v>460</v>
      </c>
      <c r="O56" s="2" t="s">
        <v>159</v>
      </c>
      <c r="P56" s="33">
        <v>670</v>
      </c>
      <c r="Q56" s="2">
        <v>0.92413793103448272</v>
      </c>
      <c r="R56" s="117">
        <v>689.5</v>
      </c>
      <c r="S56" s="118">
        <v>5.1486584481508342E-2</v>
      </c>
      <c r="T56" s="115" t="b">
        <v>1</v>
      </c>
      <c r="U56" s="115" t="b">
        <v>1</v>
      </c>
      <c r="V56" s="115" t="b">
        <v>0</v>
      </c>
      <c r="W56" s="115" t="b">
        <v>0</v>
      </c>
      <c r="X56" s="115" t="b">
        <v>1</v>
      </c>
      <c r="Y56" s="108"/>
    </row>
    <row r="57" spans="1:25" s="60" customFormat="1" ht="14.25" customHeight="1" x14ac:dyDescent="0.25">
      <c r="A57" s="91" t="s">
        <v>64</v>
      </c>
      <c r="B57" s="90" t="s">
        <v>122</v>
      </c>
      <c r="C57" s="90" t="s">
        <v>250</v>
      </c>
      <c r="D57" s="165">
        <v>1991</v>
      </c>
      <c r="E57" s="33">
        <v>790</v>
      </c>
      <c r="F57" s="24">
        <v>0.39678553490708185</v>
      </c>
      <c r="G57" s="72">
        <v>0.37551457866017218</v>
      </c>
      <c r="H57" s="54" t="s">
        <v>213</v>
      </c>
      <c r="I57" s="79">
        <v>0.41845401058151416</v>
      </c>
      <c r="J57" s="33">
        <v>483</v>
      </c>
      <c r="K57" s="2">
        <v>0.24259166248116523</v>
      </c>
      <c r="L57" s="33">
        <v>307</v>
      </c>
      <c r="M57" s="2">
        <v>0.15419387242591662</v>
      </c>
      <c r="N57" s="33">
        <v>1134</v>
      </c>
      <c r="O57" s="2">
        <v>0.56956303365143146</v>
      </c>
      <c r="P57" s="33">
        <v>1924</v>
      </c>
      <c r="Q57" s="2">
        <v>0.96634856855851325</v>
      </c>
      <c r="R57" s="117">
        <v>2011.75</v>
      </c>
      <c r="S57" s="118">
        <v>-1.0314402883062011E-2</v>
      </c>
      <c r="T57" s="115" t="b">
        <v>1</v>
      </c>
      <c r="U57" s="115" t="b">
        <v>1</v>
      </c>
      <c r="V57" s="115" t="b">
        <v>1</v>
      </c>
      <c r="W57" s="115" t="b">
        <v>1</v>
      </c>
      <c r="X57" s="115" t="b">
        <v>1</v>
      </c>
      <c r="Y57" s="108"/>
    </row>
    <row r="58" spans="1:25" s="60" customFormat="1" ht="14.25" customHeight="1" x14ac:dyDescent="0.25">
      <c r="A58" s="91" t="s">
        <v>126</v>
      </c>
      <c r="B58" s="90" t="s">
        <v>122</v>
      </c>
      <c r="C58" s="90" t="s">
        <v>251</v>
      </c>
      <c r="D58" s="165">
        <v>558</v>
      </c>
      <c r="E58" s="33">
        <v>249</v>
      </c>
      <c r="F58" s="24">
        <v>0.44623655913978494</v>
      </c>
      <c r="G58" s="72">
        <v>0.40549833744433156</v>
      </c>
      <c r="H58" s="54" t="s">
        <v>213</v>
      </c>
      <c r="I58" s="79">
        <v>0.48770997059697946</v>
      </c>
      <c r="J58" s="33">
        <v>181</v>
      </c>
      <c r="K58" s="2">
        <v>0.32437275985663083</v>
      </c>
      <c r="L58" s="33">
        <v>68</v>
      </c>
      <c r="M58" s="2">
        <v>0.12186379928315412</v>
      </c>
      <c r="N58" s="33">
        <v>307</v>
      </c>
      <c r="O58" s="2">
        <v>0.55017921146953408</v>
      </c>
      <c r="P58" s="33">
        <v>556</v>
      </c>
      <c r="Q58" s="2">
        <v>0.99641577060931896</v>
      </c>
      <c r="R58" s="117">
        <v>617.25</v>
      </c>
      <c r="S58" s="118">
        <v>-9.5990279465370601E-2</v>
      </c>
      <c r="T58" s="115" t="b">
        <v>1</v>
      </c>
      <c r="U58" s="115" t="b">
        <v>1</v>
      </c>
      <c r="V58" s="115" t="b">
        <v>1</v>
      </c>
      <c r="W58" s="115" t="b">
        <v>1</v>
      </c>
      <c r="X58" s="115" t="b">
        <v>1</v>
      </c>
      <c r="Y58" s="108"/>
    </row>
    <row r="59" spans="1:25" s="60" customFormat="1" ht="14.25" customHeight="1" x14ac:dyDescent="0.25">
      <c r="A59" s="91" t="s">
        <v>123</v>
      </c>
      <c r="B59" s="90" t="s">
        <v>122</v>
      </c>
      <c r="C59" s="90" t="s">
        <v>252</v>
      </c>
      <c r="D59" s="165">
        <v>1056</v>
      </c>
      <c r="E59" s="33">
        <v>318</v>
      </c>
      <c r="F59" s="24">
        <v>0.30113636363636365</v>
      </c>
      <c r="G59" s="72">
        <v>0.27422891105893732</v>
      </c>
      <c r="H59" s="54" t="s">
        <v>213</v>
      </c>
      <c r="I59" s="79">
        <v>0.32948540252590591</v>
      </c>
      <c r="J59" s="33">
        <v>216</v>
      </c>
      <c r="K59" s="2">
        <v>0.20454545454545456</v>
      </c>
      <c r="L59" s="33">
        <v>102</v>
      </c>
      <c r="M59" s="2">
        <v>9.6590909090909088E-2</v>
      </c>
      <c r="N59" s="33">
        <v>722</v>
      </c>
      <c r="O59" s="2">
        <v>0.68371212121212122</v>
      </c>
      <c r="P59" s="33">
        <v>1040</v>
      </c>
      <c r="Q59" s="2">
        <v>0.98484848484848486</v>
      </c>
      <c r="R59" s="117">
        <v>917.25</v>
      </c>
      <c r="S59" s="118">
        <v>0.15126737530662307</v>
      </c>
      <c r="T59" s="115" t="b">
        <v>1</v>
      </c>
      <c r="U59" s="115" t="b">
        <v>1</v>
      </c>
      <c r="V59" s="115" t="b">
        <v>1</v>
      </c>
      <c r="W59" s="115" t="b">
        <v>1</v>
      </c>
      <c r="X59" s="115" t="b">
        <v>1</v>
      </c>
      <c r="Y59" s="108"/>
    </row>
    <row r="60" spans="1:25" s="60" customFormat="1" ht="14.25" customHeight="1" x14ac:dyDescent="0.25">
      <c r="A60" s="91" t="s">
        <v>47</v>
      </c>
      <c r="B60" s="90" t="s">
        <v>122</v>
      </c>
      <c r="C60" s="90" t="s">
        <v>253</v>
      </c>
      <c r="D60" s="165">
        <v>729</v>
      </c>
      <c r="E60" s="33">
        <v>315</v>
      </c>
      <c r="F60" s="24">
        <v>0.43209876543209874</v>
      </c>
      <c r="G60" s="72">
        <v>0.39658791550766098</v>
      </c>
      <c r="H60" s="54" t="s">
        <v>213</v>
      </c>
      <c r="I60" s="79">
        <v>0.46832147409031133</v>
      </c>
      <c r="J60" s="33">
        <v>236</v>
      </c>
      <c r="K60" s="2">
        <v>0.32373113854595337</v>
      </c>
      <c r="L60" s="33">
        <v>79</v>
      </c>
      <c r="M60" s="2">
        <v>0.1083676268861454</v>
      </c>
      <c r="N60" s="33">
        <v>412</v>
      </c>
      <c r="O60" s="2">
        <v>0.56515775034293558</v>
      </c>
      <c r="P60" s="33">
        <v>727</v>
      </c>
      <c r="Q60" s="2">
        <v>0.99725651577503427</v>
      </c>
      <c r="R60" s="117">
        <v>752.25</v>
      </c>
      <c r="S60" s="118">
        <v>-3.0907278165503489E-2</v>
      </c>
      <c r="T60" s="115" t="b">
        <v>1</v>
      </c>
      <c r="U60" s="115" t="b">
        <v>1</v>
      </c>
      <c r="V60" s="115" t="b">
        <v>1</v>
      </c>
      <c r="W60" s="115" t="b">
        <v>1</v>
      </c>
      <c r="X60" s="115" t="b">
        <v>1</v>
      </c>
      <c r="Y60" s="108"/>
    </row>
    <row r="61" spans="1:25" s="60" customFormat="1" ht="14.25" customHeight="1" x14ac:dyDescent="0.25">
      <c r="A61" s="91" t="s">
        <v>137</v>
      </c>
      <c r="B61" s="90" t="s">
        <v>122</v>
      </c>
      <c r="C61" s="90" t="s">
        <v>254</v>
      </c>
      <c r="D61" s="165">
        <v>961</v>
      </c>
      <c r="E61" s="33">
        <v>295</v>
      </c>
      <c r="F61" s="24" t="s">
        <v>159</v>
      </c>
      <c r="G61" s="72" t="s">
        <v>159</v>
      </c>
      <c r="H61" s="54" t="s">
        <v>159</v>
      </c>
      <c r="I61" s="79" t="s">
        <v>159</v>
      </c>
      <c r="J61" s="33">
        <v>214</v>
      </c>
      <c r="K61" s="2" t="s">
        <v>159</v>
      </c>
      <c r="L61" s="33">
        <v>81</v>
      </c>
      <c r="M61" s="2" t="s">
        <v>159</v>
      </c>
      <c r="N61" s="33">
        <v>615</v>
      </c>
      <c r="O61" s="2" t="s">
        <v>159</v>
      </c>
      <c r="P61" s="33">
        <v>910</v>
      </c>
      <c r="Q61" s="2">
        <v>0.94693028095733611</v>
      </c>
      <c r="R61" s="117">
        <v>900.25</v>
      </c>
      <c r="S61" s="118">
        <v>6.748125520688697E-2</v>
      </c>
      <c r="T61" s="115" t="b">
        <v>1</v>
      </c>
      <c r="U61" s="115" t="b">
        <v>1</v>
      </c>
      <c r="V61" s="115" t="b">
        <v>0</v>
      </c>
      <c r="W61" s="115" t="b">
        <v>0</v>
      </c>
      <c r="X61" s="115" t="b">
        <v>1</v>
      </c>
      <c r="Y61" s="108"/>
    </row>
    <row r="62" spans="1:25" s="60" customFormat="1" ht="14.25" customHeight="1" x14ac:dyDescent="0.25">
      <c r="A62" s="91" t="s">
        <v>60</v>
      </c>
      <c r="B62" s="90" t="s">
        <v>122</v>
      </c>
      <c r="C62" s="90" t="s">
        <v>255</v>
      </c>
      <c r="D62" s="165">
        <v>1579</v>
      </c>
      <c r="E62" s="33">
        <v>306</v>
      </c>
      <c r="F62" s="24" t="s">
        <v>159</v>
      </c>
      <c r="G62" s="72" t="s">
        <v>159</v>
      </c>
      <c r="H62" s="54" t="s">
        <v>159</v>
      </c>
      <c r="I62" s="79" t="s">
        <v>159</v>
      </c>
      <c r="J62" s="33">
        <v>203</v>
      </c>
      <c r="K62" s="2" t="s">
        <v>159</v>
      </c>
      <c r="L62" s="33">
        <v>103</v>
      </c>
      <c r="M62" s="2" t="s">
        <v>159</v>
      </c>
      <c r="N62" s="33">
        <v>398</v>
      </c>
      <c r="O62" s="2" t="s">
        <v>159</v>
      </c>
      <c r="P62" s="33">
        <v>704</v>
      </c>
      <c r="Q62" s="2">
        <v>0.44585180493983534</v>
      </c>
      <c r="R62" s="117">
        <v>1387.75</v>
      </c>
      <c r="S62" s="118">
        <v>0.13781300666546567</v>
      </c>
      <c r="T62" s="115" t="b">
        <v>1</v>
      </c>
      <c r="U62" s="115" t="b">
        <v>1</v>
      </c>
      <c r="V62" s="115" t="b">
        <v>0</v>
      </c>
      <c r="W62" s="115" t="b">
        <v>0</v>
      </c>
      <c r="X62" s="115" t="b">
        <v>1</v>
      </c>
      <c r="Y62" s="108"/>
    </row>
    <row r="63" spans="1:25" s="60" customFormat="1" ht="14.25" customHeight="1" x14ac:dyDescent="0.25">
      <c r="A63" s="91" t="s">
        <v>127</v>
      </c>
      <c r="B63" s="90" t="s">
        <v>122</v>
      </c>
      <c r="C63" s="90" t="s">
        <v>256</v>
      </c>
      <c r="D63" s="165">
        <v>2554</v>
      </c>
      <c r="E63" s="33">
        <v>1202</v>
      </c>
      <c r="F63" s="24">
        <v>0.4706342991386061</v>
      </c>
      <c r="G63" s="72">
        <v>0.45133503355804933</v>
      </c>
      <c r="H63" s="54" t="s">
        <v>213</v>
      </c>
      <c r="I63" s="79">
        <v>0.49002176966260136</v>
      </c>
      <c r="J63" s="33">
        <v>841</v>
      </c>
      <c r="K63" s="2">
        <v>0.32928739232576348</v>
      </c>
      <c r="L63" s="33">
        <v>361</v>
      </c>
      <c r="M63" s="2">
        <v>0.14134690681284259</v>
      </c>
      <c r="N63" s="33">
        <v>1272</v>
      </c>
      <c r="O63" s="2">
        <v>0.49804228660924038</v>
      </c>
      <c r="P63" s="33">
        <v>2474</v>
      </c>
      <c r="Q63" s="2">
        <v>0.96867658574784654</v>
      </c>
      <c r="R63" s="117">
        <v>2551.75</v>
      </c>
      <c r="S63" s="118">
        <v>8.8174782012344474E-4</v>
      </c>
      <c r="T63" s="115" t="b">
        <v>1</v>
      </c>
      <c r="U63" s="115" t="b">
        <v>1</v>
      </c>
      <c r="V63" s="115" t="b">
        <v>1</v>
      </c>
      <c r="W63" s="115" t="b">
        <v>1</v>
      </c>
      <c r="X63" s="115" t="b">
        <v>1</v>
      </c>
      <c r="Y63" s="108"/>
    </row>
    <row r="64" spans="1:25" s="60" customFormat="1" ht="14.25" customHeight="1" x14ac:dyDescent="0.25">
      <c r="A64" s="91" t="s">
        <v>44</v>
      </c>
      <c r="B64" s="90" t="s">
        <v>122</v>
      </c>
      <c r="C64" s="90" t="s">
        <v>257</v>
      </c>
      <c r="D64" s="165">
        <v>508</v>
      </c>
      <c r="E64" s="33">
        <v>126</v>
      </c>
      <c r="F64" s="24">
        <v>0.24803149606299213</v>
      </c>
      <c r="G64" s="72">
        <v>0.21246084882558022</v>
      </c>
      <c r="H64" s="54" t="s">
        <v>213</v>
      </c>
      <c r="I64" s="79">
        <v>0.28738427784736342</v>
      </c>
      <c r="J64" s="33">
        <v>91</v>
      </c>
      <c r="K64" s="2">
        <v>0.17913385826771652</v>
      </c>
      <c r="L64" s="33">
        <v>35</v>
      </c>
      <c r="M64" s="2">
        <v>6.8897637795275593E-2</v>
      </c>
      <c r="N64" s="33">
        <v>362</v>
      </c>
      <c r="O64" s="2">
        <v>0.71259842519685035</v>
      </c>
      <c r="P64" s="33">
        <v>488</v>
      </c>
      <c r="Q64" s="2">
        <v>0.96062992125984248</v>
      </c>
      <c r="R64" s="117">
        <v>484</v>
      </c>
      <c r="S64" s="118">
        <v>4.9586776859504134E-2</v>
      </c>
      <c r="T64" s="115" t="b">
        <v>1</v>
      </c>
      <c r="U64" s="115" t="b">
        <v>1</v>
      </c>
      <c r="V64" s="115" t="b">
        <v>1</v>
      </c>
      <c r="W64" s="115" t="b">
        <v>1</v>
      </c>
      <c r="X64" s="115" t="b">
        <v>1</v>
      </c>
      <c r="Y64" s="108"/>
    </row>
    <row r="65" spans="1:25" s="60" customFormat="1" ht="14.25" customHeight="1" x14ac:dyDescent="0.25">
      <c r="A65" s="91" t="s">
        <v>138</v>
      </c>
      <c r="B65" s="90" t="s">
        <v>122</v>
      </c>
      <c r="C65" s="90" t="s">
        <v>258</v>
      </c>
      <c r="D65" s="165">
        <v>491</v>
      </c>
      <c r="E65" s="33">
        <v>109</v>
      </c>
      <c r="F65" s="24">
        <v>0.2219959266802444</v>
      </c>
      <c r="G65" s="72">
        <v>0.18747389047757906</v>
      </c>
      <c r="H65" s="54" t="s">
        <v>213</v>
      </c>
      <c r="I65" s="79">
        <v>0.26083425926675835</v>
      </c>
      <c r="J65" s="33">
        <v>87</v>
      </c>
      <c r="K65" s="2">
        <v>0.17718940936863545</v>
      </c>
      <c r="L65" s="33">
        <v>22</v>
      </c>
      <c r="M65" s="2">
        <v>4.4806517311608958E-2</v>
      </c>
      <c r="N65" s="33">
        <v>379</v>
      </c>
      <c r="O65" s="2">
        <v>0.77189409368635442</v>
      </c>
      <c r="P65" s="33">
        <v>488</v>
      </c>
      <c r="Q65" s="2">
        <v>0.99389002036659879</v>
      </c>
      <c r="R65" s="117">
        <v>440.5</v>
      </c>
      <c r="S65" s="118">
        <v>0.11464245175936436</v>
      </c>
      <c r="T65" s="115" t="b">
        <v>1</v>
      </c>
      <c r="U65" s="115" t="b">
        <v>1</v>
      </c>
      <c r="V65" s="115" t="b">
        <v>1</v>
      </c>
      <c r="W65" s="115" t="b">
        <v>1</v>
      </c>
      <c r="X65" s="115" t="b">
        <v>1</v>
      </c>
      <c r="Y65" s="108"/>
    </row>
    <row r="66" spans="1:25" s="60" customFormat="1" ht="14.25" customHeight="1" x14ac:dyDescent="0.25">
      <c r="A66" s="91" t="s">
        <v>15</v>
      </c>
      <c r="B66" s="90" t="s">
        <v>122</v>
      </c>
      <c r="C66" s="90" t="s">
        <v>259</v>
      </c>
      <c r="D66" s="165">
        <v>1443</v>
      </c>
      <c r="E66" s="33">
        <v>632</v>
      </c>
      <c r="F66" s="24" t="s">
        <v>159</v>
      </c>
      <c r="G66" s="72" t="s">
        <v>159</v>
      </c>
      <c r="H66" s="54" t="s">
        <v>159</v>
      </c>
      <c r="I66" s="79" t="s">
        <v>159</v>
      </c>
      <c r="J66" s="33">
        <v>494</v>
      </c>
      <c r="K66" s="2" t="s">
        <v>159</v>
      </c>
      <c r="L66" s="33">
        <v>138</v>
      </c>
      <c r="M66" s="2" t="s">
        <v>159</v>
      </c>
      <c r="N66" s="33">
        <v>729</v>
      </c>
      <c r="O66" s="2" t="s">
        <v>159</v>
      </c>
      <c r="P66" s="33">
        <v>1361</v>
      </c>
      <c r="Q66" s="2">
        <v>0.94317394317394321</v>
      </c>
      <c r="R66" s="117">
        <v>1434</v>
      </c>
      <c r="S66" s="118">
        <v>6.2761506276150627E-3</v>
      </c>
      <c r="T66" s="115" t="b">
        <v>1</v>
      </c>
      <c r="U66" s="115" t="b">
        <v>1</v>
      </c>
      <c r="V66" s="115" t="b">
        <v>0</v>
      </c>
      <c r="W66" s="115" t="b">
        <v>0</v>
      </c>
      <c r="X66" s="115" t="b">
        <v>1</v>
      </c>
      <c r="Y66" s="108"/>
    </row>
    <row r="67" spans="1:25" s="60" customFormat="1" ht="14.25" customHeight="1" x14ac:dyDescent="0.25">
      <c r="A67" s="91" t="s">
        <v>124</v>
      </c>
      <c r="B67" s="90" t="s">
        <v>122</v>
      </c>
      <c r="C67" s="90" t="s">
        <v>260</v>
      </c>
      <c r="D67" s="165">
        <v>848</v>
      </c>
      <c r="E67" s="33">
        <v>228</v>
      </c>
      <c r="F67" s="24" t="s">
        <v>159</v>
      </c>
      <c r="G67" s="72" t="s">
        <v>159</v>
      </c>
      <c r="H67" s="54" t="s">
        <v>159</v>
      </c>
      <c r="I67" s="79" t="s">
        <v>159</v>
      </c>
      <c r="J67" s="33">
        <v>173</v>
      </c>
      <c r="K67" s="2" t="s">
        <v>159</v>
      </c>
      <c r="L67" s="33">
        <v>55</v>
      </c>
      <c r="M67" s="2" t="s">
        <v>159</v>
      </c>
      <c r="N67" s="33">
        <v>343</v>
      </c>
      <c r="O67" s="2" t="s">
        <v>159</v>
      </c>
      <c r="P67" s="33">
        <v>571</v>
      </c>
      <c r="Q67" s="2">
        <v>0.67334905660377353</v>
      </c>
      <c r="R67" s="117">
        <v>791.25</v>
      </c>
      <c r="S67" s="118">
        <v>7.1721958925750395E-2</v>
      </c>
      <c r="T67" s="115" t="b">
        <v>1</v>
      </c>
      <c r="U67" s="115" t="b">
        <v>1</v>
      </c>
      <c r="V67" s="115" t="b">
        <v>0</v>
      </c>
      <c r="W67" s="115" t="b">
        <v>0</v>
      </c>
      <c r="X67" s="115" t="b">
        <v>1</v>
      </c>
      <c r="Y67" s="108"/>
    </row>
    <row r="68" spans="1:25" s="60" customFormat="1" ht="14.25" customHeight="1" x14ac:dyDescent="0.25">
      <c r="A68" s="91" t="s">
        <v>125</v>
      </c>
      <c r="B68" s="90" t="s">
        <v>122</v>
      </c>
      <c r="C68" s="90" t="s">
        <v>261</v>
      </c>
      <c r="D68" s="165">
        <v>1642</v>
      </c>
      <c r="E68" s="33">
        <v>863</v>
      </c>
      <c r="F68" s="24" t="s">
        <v>159</v>
      </c>
      <c r="G68" s="72" t="s">
        <v>159</v>
      </c>
      <c r="H68" s="54" t="s">
        <v>159</v>
      </c>
      <c r="I68" s="79" t="s">
        <v>159</v>
      </c>
      <c r="J68" s="33">
        <v>603</v>
      </c>
      <c r="K68" s="2" t="s">
        <v>159</v>
      </c>
      <c r="L68" s="33">
        <v>260</v>
      </c>
      <c r="M68" s="2" t="s">
        <v>159</v>
      </c>
      <c r="N68" s="33">
        <v>691</v>
      </c>
      <c r="O68" s="2" t="s">
        <v>159</v>
      </c>
      <c r="P68" s="33">
        <v>1554</v>
      </c>
      <c r="Q68" s="2">
        <v>0.9464068209500609</v>
      </c>
      <c r="R68" s="117">
        <v>1627.5</v>
      </c>
      <c r="S68" s="118">
        <v>8.9093701996927812E-3</v>
      </c>
      <c r="T68" s="115" t="b">
        <v>1</v>
      </c>
      <c r="U68" s="115" t="b">
        <v>1</v>
      </c>
      <c r="V68" s="115" t="b">
        <v>0</v>
      </c>
      <c r="W68" s="115" t="b">
        <v>0</v>
      </c>
      <c r="X68" s="115" t="b">
        <v>1</v>
      </c>
      <c r="Y68" s="108"/>
    </row>
    <row r="69" spans="1:25" s="60" customFormat="1" ht="14.25" customHeight="1" x14ac:dyDescent="0.25">
      <c r="A69" s="91" t="s">
        <v>128</v>
      </c>
      <c r="B69" s="90" t="s">
        <v>122</v>
      </c>
      <c r="C69" s="90" t="s">
        <v>262</v>
      </c>
      <c r="D69" s="165">
        <v>1065</v>
      </c>
      <c r="E69" s="33">
        <v>367</v>
      </c>
      <c r="F69" s="24">
        <v>0.34460093896713617</v>
      </c>
      <c r="G69" s="72">
        <v>0.31666331093092942</v>
      </c>
      <c r="H69" s="54" t="s">
        <v>213</v>
      </c>
      <c r="I69" s="79">
        <v>0.37365558784643588</v>
      </c>
      <c r="J69" s="33">
        <v>278</v>
      </c>
      <c r="K69" s="2">
        <v>0.26103286384976526</v>
      </c>
      <c r="L69" s="33">
        <v>89</v>
      </c>
      <c r="M69" s="2">
        <v>8.3568075117370896E-2</v>
      </c>
      <c r="N69" s="33">
        <v>690</v>
      </c>
      <c r="O69" s="2">
        <v>0.647887323943662</v>
      </c>
      <c r="P69" s="33">
        <v>1057</v>
      </c>
      <c r="Q69" s="2">
        <v>0.99248826291079817</v>
      </c>
      <c r="R69" s="117">
        <v>1017</v>
      </c>
      <c r="S69" s="118">
        <v>4.71976401179941E-2</v>
      </c>
      <c r="T69" s="115" t="b">
        <v>1</v>
      </c>
      <c r="U69" s="115" t="b">
        <v>1</v>
      </c>
      <c r="V69" s="115" t="b">
        <v>1</v>
      </c>
      <c r="W69" s="115" t="b">
        <v>1</v>
      </c>
      <c r="X69" s="115" t="b">
        <v>1</v>
      </c>
      <c r="Y69" s="108"/>
    </row>
    <row r="70" spans="1:25" s="60" customFormat="1" ht="14.25" customHeight="1" x14ac:dyDescent="0.25">
      <c r="A70" s="91" t="s">
        <v>35</v>
      </c>
      <c r="B70" s="110" t="s">
        <v>122</v>
      </c>
      <c r="C70" s="110" t="s">
        <v>263</v>
      </c>
      <c r="D70" s="165">
        <v>679</v>
      </c>
      <c r="E70" s="33">
        <v>145</v>
      </c>
      <c r="F70" s="24" t="s">
        <v>159</v>
      </c>
      <c r="G70" s="72" t="s">
        <v>159</v>
      </c>
      <c r="H70" s="54" t="s">
        <v>159</v>
      </c>
      <c r="I70" s="79" t="s">
        <v>159</v>
      </c>
      <c r="J70" s="33">
        <v>114</v>
      </c>
      <c r="K70" s="2" t="s">
        <v>159</v>
      </c>
      <c r="L70" s="33">
        <v>31</v>
      </c>
      <c r="M70" s="2" t="s">
        <v>159</v>
      </c>
      <c r="N70" s="33">
        <v>142</v>
      </c>
      <c r="O70" s="2" t="s">
        <v>159</v>
      </c>
      <c r="P70" s="33">
        <v>287</v>
      </c>
      <c r="Q70" s="2">
        <v>0.42268041237113402</v>
      </c>
      <c r="R70" s="117">
        <v>509.75</v>
      </c>
      <c r="S70" s="118">
        <v>0.33202550269740067</v>
      </c>
      <c r="T70" s="115" t="b">
        <v>1</v>
      </c>
      <c r="U70" s="115" t="b">
        <v>0</v>
      </c>
      <c r="V70" s="115" t="b">
        <v>0</v>
      </c>
      <c r="W70" s="115" t="b">
        <v>0</v>
      </c>
      <c r="X70" s="115" t="b">
        <v>1</v>
      </c>
      <c r="Y70" s="108"/>
    </row>
    <row r="71" spans="1:25" s="60" customFormat="1" ht="14.25" customHeight="1" x14ac:dyDescent="0.25">
      <c r="A71" s="91" t="s">
        <v>18</v>
      </c>
      <c r="B71" s="90" t="s">
        <v>98</v>
      </c>
      <c r="C71" s="90" t="s">
        <v>264</v>
      </c>
      <c r="D71" s="165">
        <v>862</v>
      </c>
      <c r="E71" s="33">
        <v>366</v>
      </c>
      <c r="F71" s="24">
        <v>0.42459396751740142</v>
      </c>
      <c r="G71" s="72">
        <v>0.39200354588816294</v>
      </c>
      <c r="H71" s="54" t="s">
        <v>213</v>
      </c>
      <c r="I71" s="79">
        <v>0.45785349355521915</v>
      </c>
      <c r="J71" s="33">
        <v>243</v>
      </c>
      <c r="K71" s="2">
        <v>0.28190255220417632</v>
      </c>
      <c r="L71" s="33">
        <v>123</v>
      </c>
      <c r="M71" s="2">
        <v>0.14269141531322505</v>
      </c>
      <c r="N71" s="33">
        <v>492</v>
      </c>
      <c r="O71" s="2">
        <v>0.57076566125290018</v>
      </c>
      <c r="P71" s="33">
        <v>858</v>
      </c>
      <c r="Q71" s="2">
        <v>0.9953596287703016</v>
      </c>
      <c r="R71" s="117">
        <v>864.75</v>
      </c>
      <c r="S71" s="118">
        <v>-3.1801098583405609E-3</v>
      </c>
      <c r="T71" s="115" t="b">
        <v>1</v>
      </c>
      <c r="U71" s="115" t="b">
        <v>1</v>
      </c>
      <c r="V71" s="115" t="b">
        <v>1</v>
      </c>
      <c r="W71" s="115" t="b">
        <v>1</v>
      </c>
      <c r="X71" s="115" t="b">
        <v>1</v>
      </c>
      <c r="Y71" s="108"/>
    </row>
    <row r="72" spans="1:25" s="60" customFormat="1" ht="14.25" customHeight="1" x14ac:dyDescent="0.25">
      <c r="A72" s="91" t="s">
        <v>97</v>
      </c>
      <c r="B72" s="90" t="s">
        <v>98</v>
      </c>
      <c r="C72" s="90" t="s">
        <v>265</v>
      </c>
      <c r="D72" s="165">
        <v>1933</v>
      </c>
      <c r="E72" s="33">
        <v>791</v>
      </c>
      <c r="F72" s="24">
        <v>0.40920848422141748</v>
      </c>
      <c r="G72" s="72">
        <v>0.3874905200479038</v>
      </c>
      <c r="H72" s="54" t="s">
        <v>213</v>
      </c>
      <c r="I72" s="79">
        <v>0.43128659337999792</v>
      </c>
      <c r="J72" s="33">
        <v>589</v>
      </c>
      <c r="K72" s="2">
        <v>0.30470770822555615</v>
      </c>
      <c r="L72" s="33">
        <v>202</v>
      </c>
      <c r="M72" s="2">
        <v>0.10450077599586136</v>
      </c>
      <c r="N72" s="33">
        <v>1132</v>
      </c>
      <c r="O72" s="2">
        <v>0.58561821003621317</v>
      </c>
      <c r="P72" s="33">
        <v>1923</v>
      </c>
      <c r="Q72" s="2">
        <v>0.99482669425763059</v>
      </c>
      <c r="R72" s="117">
        <v>1956.25</v>
      </c>
      <c r="S72" s="118">
        <v>-1.1884984025559105E-2</v>
      </c>
      <c r="T72" s="115" t="b">
        <v>1</v>
      </c>
      <c r="U72" s="115" t="b">
        <v>1</v>
      </c>
      <c r="V72" s="115" t="b">
        <v>1</v>
      </c>
      <c r="W72" s="115" t="b">
        <v>1</v>
      </c>
      <c r="X72" s="115" t="b">
        <v>1</v>
      </c>
      <c r="Y72" s="108"/>
    </row>
    <row r="73" spans="1:25" s="60" customFormat="1" ht="14.25" customHeight="1" x14ac:dyDescent="0.25">
      <c r="A73" s="91" t="s">
        <v>144</v>
      </c>
      <c r="B73" s="90" t="s">
        <v>98</v>
      </c>
      <c r="C73" s="90" t="s">
        <v>266</v>
      </c>
      <c r="D73" s="165">
        <v>1316</v>
      </c>
      <c r="E73" s="33">
        <v>643</v>
      </c>
      <c r="F73" s="24" t="s">
        <v>159</v>
      </c>
      <c r="G73" s="72" t="s">
        <v>159</v>
      </c>
      <c r="H73" s="54" t="s">
        <v>159</v>
      </c>
      <c r="I73" s="79" t="s">
        <v>159</v>
      </c>
      <c r="J73" s="33">
        <v>410</v>
      </c>
      <c r="K73" s="2" t="s">
        <v>159</v>
      </c>
      <c r="L73" s="33">
        <v>233</v>
      </c>
      <c r="M73" s="2" t="s">
        <v>159</v>
      </c>
      <c r="N73" s="33">
        <v>445</v>
      </c>
      <c r="O73" s="2" t="s">
        <v>159</v>
      </c>
      <c r="P73" s="33">
        <v>1088</v>
      </c>
      <c r="Q73" s="2">
        <v>0.82674772036474165</v>
      </c>
      <c r="R73" s="117">
        <v>1300</v>
      </c>
      <c r="S73" s="118">
        <v>1.2307692307692308E-2</v>
      </c>
      <c r="T73" s="115" t="b">
        <v>1</v>
      </c>
      <c r="U73" s="115" t="b">
        <v>1</v>
      </c>
      <c r="V73" s="115" t="b">
        <v>0</v>
      </c>
      <c r="W73" s="115" t="b">
        <v>0</v>
      </c>
      <c r="X73" s="115" t="b">
        <v>1</v>
      </c>
      <c r="Y73" s="108"/>
    </row>
    <row r="74" spans="1:25" s="60" customFormat="1" ht="14.25" customHeight="1" x14ac:dyDescent="0.25">
      <c r="A74" s="91" t="s">
        <v>99</v>
      </c>
      <c r="B74" s="90" t="s">
        <v>98</v>
      </c>
      <c r="C74" s="90" t="s">
        <v>267</v>
      </c>
      <c r="D74" s="165">
        <v>1987</v>
      </c>
      <c r="E74" s="33">
        <v>731</v>
      </c>
      <c r="F74" s="24" t="s">
        <v>159</v>
      </c>
      <c r="G74" s="72" t="s">
        <v>159</v>
      </c>
      <c r="H74" s="54" t="s">
        <v>159</v>
      </c>
      <c r="I74" s="79" t="s">
        <v>159</v>
      </c>
      <c r="J74" s="33">
        <v>525</v>
      </c>
      <c r="K74" s="2" t="s">
        <v>159</v>
      </c>
      <c r="L74" s="33">
        <v>206</v>
      </c>
      <c r="M74" s="2" t="s">
        <v>159</v>
      </c>
      <c r="N74" s="33">
        <v>825</v>
      </c>
      <c r="O74" s="2" t="s">
        <v>159</v>
      </c>
      <c r="P74" s="33">
        <v>1556</v>
      </c>
      <c r="Q74" s="2">
        <v>0.7830900855561147</v>
      </c>
      <c r="R74" s="117">
        <v>1639.25</v>
      </c>
      <c r="S74" s="118">
        <v>0.21213969803263688</v>
      </c>
      <c r="T74" s="115" t="b">
        <v>1</v>
      </c>
      <c r="U74" s="115" t="b">
        <v>0</v>
      </c>
      <c r="V74" s="115" t="b">
        <v>0</v>
      </c>
      <c r="W74" s="115" t="b">
        <v>0</v>
      </c>
      <c r="X74" s="115" t="b">
        <v>1</v>
      </c>
      <c r="Y74" s="108"/>
    </row>
    <row r="75" spans="1:25" s="60" customFormat="1" ht="14.25" customHeight="1" x14ac:dyDescent="0.25">
      <c r="A75" s="91" t="s">
        <v>12</v>
      </c>
      <c r="B75" s="90" t="s">
        <v>98</v>
      </c>
      <c r="C75" s="90" t="s">
        <v>268</v>
      </c>
      <c r="D75" s="165">
        <v>2067</v>
      </c>
      <c r="E75" s="33">
        <v>763</v>
      </c>
      <c r="F75" s="24">
        <v>0.36913401064344459</v>
      </c>
      <c r="G75" s="72">
        <v>0.34859105954475972</v>
      </c>
      <c r="H75" s="54" t="s">
        <v>213</v>
      </c>
      <c r="I75" s="79">
        <v>0.39016248061852749</v>
      </c>
      <c r="J75" s="33">
        <v>575</v>
      </c>
      <c r="K75" s="2">
        <v>0.27818093855829706</v>
      </c>
      <c r="L75" s="33">
        <v>188</v>
      </c>
      <c r="M75" s="2">
        <v>9.0953072085147552E-2</v>
      </c>
      <c r="N75" s="33">
        <v>1302</v>
      </c>
      <c r="O75" s="2">
        <v>0.62989840348330917</v>
      </c>
      <c r="P75" s="33">
        <v>2065</v>
      </c>
      <c r="Q75" s="2">
        <v>0.9990324141267537</v>
      </c>
      <c r="R75" s="117">
        <v>1917.25</v>
      </c>
      <c r="S75" s="118">
        <v>7.8106663189464076E-2</v>
      </c>
      <c r="T75" s="115" t="b">
        <v>1</v>
      </c>
      <c r="U75" s="115" t="b">
        <v>1</v>
      </c>
      <c r="V75" s="115" t="b">
        <v>1</v>
      </c>
      <c r="W75" s="115" t="b">
        <v>1</v>
      </c>
      <c r="X75" s="115" t="b">
        <v>1</v>
      </c>
      <c r="Y75" s="108"/>
    </row>
    <row r="76" spans="1:25" s="60" customFormat="1" ht="14.25" customHeight="1" x14ac:dyDescent="0.25">
      <c r="A76" s="91" t="s">
        <v>25</v>
      </c>
      <c r="B76" s="90" t="s">
        <v>98</v>
      </c>
      <c r="C76" s="90" t="s">
        <v>269</v>
      </c>
      <c r="D76" s="165">
        <v>2295</v>
      </c>
      <c r="E76" s="33">
        <v>1018</v>
      </c>
      <c r="F76" s="24" t="s">
        <v>159</v>
      </c>
      <c r="G76" s="72" t="s">
        <v>159</v>
      </c>
      <c r="H76" s="54" t="s">
        <v>159</v>
      </c>
      <c r="I76" s="79" t="s">
        <v>159</v>
      </c>
      <c r="J76" s="33" t="s">
        <v>371</v>
      </c>
      <c r="K76" s="2" t="s">
        <v>159</v>
      </c>
      <c r="L76" s="33">
        <v>1018</v>
      </c>
      <c r="M76" s="2" t="s">
        <v>159</v>
      </c>
      <c r="N76" s="33">
        <v>1142</v>
      </c>
      <c r="O76" s="2" t="s">
        <v>159</v>
      </c>
      <c r="P76" s="33">
        <v>2160</v>
      </c>
      <c r="Q76" s="2">
        <v>0.94117647058823528</v>
      </c>
      <c r="R76" s="117">
        <v>2222.25</v>
      </c>
      <c r="S76" s="118">
        <v>3.2737090786365171E-2</v>
      </c>
      <c r="T76" s="115" t="b">
        <v>1</v>
      </c>
      <c r="U76" s="115" t="b">
        <v>1</v>
      </c>
      <c r="V76" s="115" t="b">
        <v>0</v>
      </c>
      <c r="W76" s="115" t="b">
        <v>0</v>
      </c>
      <c r="X76" s="115" t="b">
        <v>1</v>
      </c>
      <c r="Y76" s="108"/>
    </row>
    <row r="77" spans="1:25" s="60" customFormat="1" ht="14.25" customHeight="1" x14ac:dyDescent="0.25">
      <c r="A77" s="91" t="s">
        <v>143</v>
      </c>
      <c r="B77" s="90" t="s">
        <v>98</v>
      </c>
      <c r="C77" s="90" t="s">
        <v>270</v>
      </c>
      <c r="D77" s="165">
        <v>1152</v>
      </c>
      <c r="E77" s="33">
        <v>552</v>
      </c>
      <c r="F77" s="24">
        <v>0.47916666666666669</v>
      </c>
      <c r="G77" s="72">
        <v>0.4504358794634517</v>
      </c>
      <c r="H77" s="54" t="s">
        <v>213</v>
      </c>
      <c r="I77" s="79">
        <v>0.5080359337478737</v>
      </c>
      <c r="J77" s="33">
        <v>383</v>
      </c>
      <c r="K77" s="2">
        <v>0.33246527777777779</v>
      </c>
      <c r="L77" s="33">
        <v>169</v>
      </c>
      <c r="M77" s="2">
        <v>0.1467013888888889</v>
      </c>
      <c r="N77" s="33">
        <v>598</v>
      </c>
      <c r="O77" s="2">
        <v>0.51909722222222221</v>
      </c>
      <c r="P77" s="33">
        <v>1150</v>
      </c>
      <c r="Q77" s="2">
        <v>0.99826388888888884</v>
      </c>
      <c r="R77" s="117">
        <v>1067.75</v>
      </c>
      <c r="S77" s="118">
        <v>7.8904237883399675E-2</v>
      </c>
      <c r="T77" s="115" t="b">
        <v>1</v>
      </c>
      <c r="U77" s="115" t="b">
        <v>1</v>
      </c>
      <c r="V77" s="115" t="b">
        <v>1</v>
      </c>
      <c r="W77" s="115" t="b">
        <v>1</v>
      </c>
      <c r="X77" s="115" t="b">
        <v>1</v>
      </c>
      <c r="Y77" s="108"/>
    </row>
    <row r="78" spans="1:25" s="60" customFormat="1" ht="14.25" customHeight="1" x14ac:dyDescent="0.25">
      <c r="A78" s="91" t="s">
        <v>100</v>
      </c>
      <c r="B78" s="90" t="s">
        <v>98</v>
      </c>
      <c r="C78" s="90" t="s">
        <v>271</v>
      </c>
      <c r="D78" s="165">
        <v>2307</v>
      </c>
      <c r="E78" s="33">
        <v>945</v>
      </c>
      <c r="F78" s="24">
        <v>0.4096228868660598</v>
      </c>
      <c r="G78" s="72">
        <v>0.3897223095922468</v>
      </c>
      <c r="H78" s="54" t="s">
        <v>213</v>
      </c>
      <c r="I78" s="79">
        <v>0.42982394339353336</v>
      </c>
      <c r="J78" s="33">
        <v>701</v>
      </c>
      <c r="K78" s="2">
        <v>0.30385782401387085</v>
      </c>
      <c r="L78" s="33">
        <v>244</v>
      </c>
      <c r="M78" s="2">
        <v>0.10576506285218899</v>
      </c>
      <c r="N78" s="33">
        <v>1273</v>
      </c>
      <c r="O78" s="2">
        <v>0.55179887299523189</v>
      </c>
      <c r="P78" s="33">
        <v>2218</v>
      </c>
      <c r="Q78" s="2">
        <v>0.96142175986129175</v>
      </c>
      <c r="R78" s="117">
        <v>2174.25</v>
      </c>
      <c r="S78" s="118">
        <v>6.1055536391859261E-2</v>
      </c>
      <c r="T78" s="115" t="b">
        <v>1</v>
      </c>
      <c r="U78" s="115" t="b">
        <v>1</v>
      </c>
      <c r="V78" s="115" t="b">
        <v>1</v>
      </c>
      <c r="W78" s="115" t="b">
        <v>1</v>
      </c>
      <c r="X78" s="115" t="b">
        <v>1</v>
      </c>
      <c r="Y78" s="108"/>
    </row>
    <row r="79" spans="1:25" s="60" customFormat="1" ht="14.25" customHeight="1" x14ac:dyDescent="0.25">
      <c r="A79" s="91" t="s">
        <v>145</v>
      </c>
      <c r="B79" s="90" t="s">
        <v>98</v>
      </c>
      <c r="C79" s="90" t="s">
        <v>272</v>
      </c>
      <c r="D79" s="165">
        <v>90</v>
      </c>
      <c r="E79" s="33">
        <v>42</v>
      </c>
      <c r="F79" s="24" t="s">
        <v>159</v>
      </c>
      <c r="G79" s="72" t="s">
        <v>159</v>
      </c>
      <c r="H79" s="54" t="s">
        <v>159</v>
      </c>
      <c r="I79" s="79" t="s">
        <v>159</v>
      </c>
      <c r="J79" s="33">
        <v>36</v>
      </c>
      <c r="K79" s="2" t="s">
        <v>159</v>
      </c>
      <c r="L79" s="33">
        <v>6</v>
      </c>
      <c r="M79" s="2" t="s">
        <v>159</v>
      </c>
      <c r="N79" s="33">
        <v>35</v>
      </c>
      <c r="O79" s="2" t="s">
        <v>159</v>
      </c>
      <c r="P79" s="33">
        <v>77</v>
      </c>
      <c r="Q79" s="2">
        <v>0.85555555555555551</v>
      </c>
      <c r="R79" s="117">
        <v>87.75</v>
      </c>
      <c r="S79" s="118">
        <v>2.564102564102564E-2</v>
      </c>
      <c r="T79" s="115" t="b">
        <v>1</v>
      </c>
      <c r="U79" s="115" t="b">
        <v>1</v>
      </c>
      <c r="V79" s="115" t="b">
        <v>0</v>
      </c>
      <c r="W79" s="115" t="b">
        <v>0</v>
      </c>
      <c r="X79" s="115" t="b">
        <v>1</v>
      </c>
      <c r="Y79" s="108"/>
    </row>
    <row r="80" spans="1:25" s="60" customFormat="1" ht="14.25" customHeight="1" x14ac:dyDescent="0.25">
      <c r="A80" s="91" t="s">
        <v>3</v>
      </c>
      <c r="B80" s="90" t="s">
        <v>101</v>
      </c>
      <c r="C80" s="90" t="s">
        <v>273</v>
      </c>
      <c r="D80" s="165">
        <v>4001</v>
      </c>
      <c r="E80" s="33">
        <v>2039</v>
      </c>
      <c r="F80" s="24">
        <v>0.50962259435141211</v>
      </c>
      <c r="G80" s="72">
        <v>0.49413072249147533</v>
      </c>
      <c r="H80" s="54" t="s">
        <v>213</v>
      </c>
      <c r="I80" s="79">
        <v>0.52509600615477525</v>
      </c>
      <c r="J80" s="33">
        <v>1111</v>
      </c>
      <c r="K80" s="2">
        <v>0.27768057985503625</v>
      </c>
      <c r="L80" s="33">
        <v>928</v>
      </c>
      <c r="M80" s="2">
        <v>0.23194201449637591</v>
      </c>
      <c r="N80" s="33">
        <v>1787</v>
      </c>
      <c r="O80" s="2">
        <v>0.44663834041489625</v>
      </c>
      <c r="P80" s="33">
        <v>3826</v>
      </c>
      <c r="Q80" s="2">
        <v>0.95626093476630847</v>
      </c>
      <c r="R80" s="117">
        <v>4301.5</v>
      </c>
      <c r="S80" s="118">
        <v>-6.9859351389050334E-2</v>
      </c>
      <c r="T80" s="115" t="b">
        <v>1</v>
      </c>
      <c r="U80" s="115" t="b">
        <v>1</v>
      </c>
      <c r="V80" s="115" t="b">
        <v>1</v>
      </c>
      <c r="W80" s="115" t="b">
        <v>1</v>
      </c>
      <c r="X80" s="115" t="b">
        <v>1</v>
      </c>
      <c r="Y80" s="108"/>
    </row>
    <row r="81" spans="1:25" s="60" customFormat="1" ht="14.25" customHeight="1" x14ac:dyDescent="0.25">
      <c r="A81" s="91" t="s">
        <v>102</v>
      </c>
      <c r="B81" s="90" t="s">
        <v>101</v>
      </c>
      <c r="C81" s="90" t="s">
        <v>274</v>
      </c>
      <c r="D81" s="165">
        <v>1146</v>
      </c>
      <c r="E81" s="33">
        <v>534</v>
      </c>
      <c r="F81" s="24">
        <v>0.46596858638743455</v>
      </c>
      <c r="G81" s="72">
        <v>0.43724899006396339</v>
      </c>
      <c r="H81" s="54" t="s">
        <v>213</v>
      </c>
      <c r="I81" s="79">
        <v>0.49491557105735967</v>
      </c>
      <c r="J81" s="33">
        <v>330</v>
      </c>
      <c r="K81" s="2">
        <v>0.2879581151832461</v>
      </c>
      <c r="L81" s="33">
        <v>204</v>
      </c>
      <c r="M81" s="2">
        <v>0.17801047120418848</v>
      </c>
      <c r="N81" s="33">
        <v>603</v>
      </c>
      <c r="O81" s="2">
        <v>0.52617801047120416</v>
      </c>
      <c r="P81" s="33">
        <v>1137</v>
      </c>
      <c r="Q81" s="2">
        <v>0.99214659685863871</v>
      </c>
      <c r="R81" s="117">
        <v>1137.75</v>
      </c>
      <c r="S81" s="118">
        <v>7.2511535926170073E-3</v>
      </c>
      <c r="T81" s="115" t="b">
        <v>1</v>
      </c>
      <c r="U81" s="115" t="b">
        <v>1</v>
      </c>
      <c r="V81" s="115" t="b">
        <v>1</v>
      </c>
      <c r="W81" s="115" t="b">
        <v>1</v>
      </c>
      <c r="X81" s="115" t="b">
        <v>1</v>
      </c>
      <c r="Y81" s="108"/>
    </row>
    <row r="82" spans="1:25" s="60" customFormat="1" ht="14.25" customHeight="1" x14ac:dyDescent="0.25">
      <c r="A82" s="91" t="s">
        <v>49</v>
      </c>
      <c r="B82" s="90" t="s">
        <v>101</v>
      </c>
      <c r="C82" s="90" t="s">
        <v>275</v>
      </c>
      <c r="D82" s="165">
        <v>911</v>
      </c>
      <c r="E82" s="33">
        <v>258</v>
      </c>
      <c r="F82" s="24" t="s">
        <v>159</v>
      </c>
      <c r="G82" s="72" t="s">
        <v>159</v>
      </c>
      <c r="H82" s="54" t="s">
        <v>159</v>
      </c>
      <c r="I82" s="79" t="s">
        <v>159</v>
      </c>
      <c r="J82" s="33">
        <v>181</v>
      </c>
      <c r="K82" s="2" t="s">
        <v>159</v>
      </c>
      <c r="L82" s="33">
        <v>77</v>
      </c>
      <c r="M82" s="2" t="s">
        <v>159</v>
      </c>
      <c r="N82" s="33">
        <v>585</v>
      </c>
      <c r="O82" s="2" t="s">
        <v>159</v>
      </c>
      <c r="P82" s="33">
        <v>843</v>
      </c>
      <c r="Q82" s="2">
        <v>0.92535675082327118</v>
      </c>
      <c r="R82" s="117">
        <v>978</v>
      </c>
      <c r="S82" s="118">
        <v>-6.8507157464212681E-2</v>
      </c>
      <c r="T82" s="115" t="b">
        <v>1</v>
      </c>
      <c r="U82" s="115" t="b">
        <v>1</v>
      </c>
      <c r="V82" s="115" t="b">
        <v>0</v>
      </c>
      <c r="W82" s="115" t="b">
        <v>0</v>
      </c>
      <c r="X82" s="115" t="b">
        <v>1</v>
      </c>
      <c r="Y82" s="108"/>
    </row>
    <row r="83" spans="1:25" s="60" customFormat="1" ht="14.25" customHeight="1" x14ac:dyDescent="0.25">
      <c r="A83" s="91" t="s">
        <v>13</v>
      </c>
      <c r="B83" s="90" t="s">
        <v>101</v>
      </c>
      <c r="C83" s="90" t="s">
        <v>276</v>
      </c>
      <c r="D83" s="165">
        <v>428</v>
      </c>
      <c r="E83" s="33">
        <v>215</v>
      </c>
      <c r="F83" s="24">
        <v>0.50233644859813087</v>
      </c>
      <c r="G83" s="72">
        <v>0.45515811521169069</v>
      </c>
      <c r="H83" s="54" t="s">
        <v>213</v>
      </c>
      <c r="I83" s="79">
        <v>0.54947321408555128</v>
      </c>
      <c r="J83" s="33">
        <v>175</v>
      </c>
      <c r="K83" s="2">
        <v>0.40887850467289721</v>
      </c>
      <c r="L83" s="33">
        <v>40</v>
      </c>
      <c r="M83" s="2">
        <v>9.3457943925233641E-2</v>
      </c>
      <c r="N83" s="33">
        <v>212</v>
      </c>
      <c r="O83" s="2">
        <v>0.49532710280373832</v>
      </c>
      <c r="P83" s="33">
        <v>427</v>
      </c>
      <c r="Q83" s="2">
        <v>0.99766355140186913</v>
      </c>
      <c r="R83" s="117">
        <v>452.25</v>
      </c>
      <c r="S83" s="118">
        <v>-5.3620784964068545E-2</v>
      </c>
      <c r="T83" s="115" t="b">
        <v>1</v>
      </c>
      <c r="U83" s="115" t="b">
        <v>1</v>
      </c>
      <c r="V83" s="115" t="b">
        <v>1</v>
      </c>
      <c r="W83" s="115" t="b">
        <v>1</v>
      </c>
      <c r="X83" s="115" t="b">
        <v>1</v>
      </c>
      <c r="Y83" s="108"/>
    </row>
    <row r="84" spans="1:25" s="60" customFormat="1" ht="14.25" customHeight="1" x14ac:dyDescent="0.25">
      <c r="A84" s="91" t="s">
        <v>65</v>
      </c>
      <c r="B84" s="90" t="s">
        <v>101</v>
      </c>
      <c r="C84" s="90" t="s">
        <v>277</v>
      </c>
      <c r="D84" s="165">
        <v>1203</v>
      </c>
      <c r="E84" s="33">
        <v>385</v>
      </c>
      <c r="F84" s="24" t="s">
        <v>159</v>
      </c>
      <c r="G84" s="72" t="s">
        <v>159</v>
      </c>
      <c r="H84" s="54" t="s">
        <v>159</v>
      </c>
      <c r="I84" s="79" t="s">
        <v>159</v>
      </c>
      <c r="J84" s="33">
        <v>237</v>
      </c>
      <c r="K84" s="2" t="s">
        <v>159</v>
      </c>
      <c r="L84" s="33">
        <v>148</v>
      </c>
      <c r="M84" s="2" t="s">
        <v>159</v>
      </c>
      <c r="N84" s="33">
        <v>657</v>
      </c>
      <c r="O84" s="2" t="s">
        <v>159</v>
      </c>
      <c r="P84" s="33">
        <v>1042</v>
      </c>
      <c r="Q84" s="2">
        <v>0.86616791354945966</v>
      </c>
      <c r="R84" s="117">
        <v>1158</v>
      </c>
      <c r="S84" s="118">
        <v>3.8860103626943004E-2</v>
      </c>
      <c r="T84" s="115" t="b">
        <v>1</v>
      </c>
      <c r="U84" s="115" t="b">
        <v>1</v>
      </c>
      <c r="V84" s="115" t="b">
        <v>0</v>
      </c>
      <c r="W84" s="115" t="b">
        <v>0</v>
      </c>
      <c r="X84" s="115" t="b">
        <v>1</v>
      </c>
      <c r="Y84" s="108"/>
    </row>
    <row r="85" spans="1:25" s="60" customFormat="1" ht="14.25" customHeight="1" x14ac:dyDescent="0.25">
      <c r="A85" s="91" t="s">
        <v>62</v>
      </c>
      <c r="B85" s="90" t="s">
        <v>101</v>
      </c>
      <c r="C85" s="90" t="s">
        <v>278</v>
      </c>
      <c r="D85" s="165">
        <v>721</v>
      </c>
      <c r="E85" s="33">
        <v>343</v>
      </c>
      <c r="F85" s="24">
        <v>0.47572815533980584</v>
      </c>
      <c r="G85" s="72">
        <v>0.43949987716800198</v>
      </c>
      <c r="H85" s="54" t="s">
        <v>213</v>
      </c>
      <c r="I85" s="79">
        <v>0.51221370160970148</v>
      </c>
      <c r="J85" s="33">
        <v>255</v>
      </c>
      <c r="K85" s="2">
        <v>0.35367545076282941</v>
      </c>
      <c r="L85" s="33">
        <v>88</v>
      </c>
      <c r="M85" s="2">
        <v>0.12205270457697642</v>
      </c>
      <c r="N85" s="33">
        <v>373</v>
      </c>
      <c r="O85" s="2">
        <v>0.51733703190013869</v>
      </c>
      <c r="P85" s="33">
        <v>716</v>
      </c>
      <c r="Q85" s="2">
        <v>0.99306518723994452</v>
      </c>
      <c r="R85" s="117">
        <v>721.75</v>
      </c>
      <c r="S85" s="118">
        <v>-1.0391409767925182E-3</v>
      </c>
      <c r="T85" s="115" t="b">
        <v>1</v>
      </c>
      <c r="U85" s="115" t="b">
        <v>1</v>
      </c>
      <c r="V85" s="115" t="b">
        <v>1</v>
      </c>
      <c r="W85" s="115" t="b">
        <v>1</v>
      </c>
      <c r="X85" s="115" t="b">
        <v>1</v>
      </c>
      <c r="Y85" s="108"/>
    </row>
    <row r="86" spans="1:25" s="60" customFormat="1" ht="14.25" customHeight="1" x14ac:dyDescent="0.25">
      <c r="A86" s="91" t="s">
        <v>103</v>
      </c>
      <c r="B86" s="90" t="s">
        <v>101</v>
      </c>
      <c r="C86" s="90" t="s">
        <v>279</v>
      </c>
      <c r="D86" s="165">
        <v>573</v>
      </c>
      <c r="E86" s="33">
        <v>254</v>
      </c>
      <c r="F86" s="24">
        <v>0.44328097731239091</v>
      </c>
      <c r="G86" s="72">
        <v>0.40311752525420264</v>
      </c>
      <c r="H86" s="54" t="s">
        <v>213</v>
      </c>
      <c r="I86" s="79">
        <v>0.48419986671535648</v>
      </c>
      <c r="J86" s="33">
        <v>167</v>
      </c>
      <c r="K86" s="2">
        <v>0.29144851657940662</v>
      </c>
      <c r="L86" s="33">
        <v>87</v>
      </c>
      <c r="M86" s="2">
        <v>0.15183246073298429</v>
      </c>
      <c r="N86" s="33">
        <v>307</v>
      </c>
      <c r="O86" s="2">
        <v>0.53577661431064572</v>
      </c>
      <c r="P86" s="33">
        <v>561</v>
      </c>
      <c r="Q86" s="2">
        <v>0.97905759162303663</v>
      </c>
      <c r="R86" s="117">
        <v>576</v>
      </c>
      <c r="S86" s="118">
        <v>-5.208333333333333E-3</v>
      </c>
      <c r="T86" s="115" t="b">
        <v>1</v>
      </c>
      <c r="U86" s="115" t="b">
        <v>1</v>
      </c>
      <c r="V86" s="115" t="b">
        <v>1</v>
      </c>
      <c r="W86" s="115" t="b">
        <v>1</v>
      </c>
      <c r="X86" s="115" t="b">
        <v>1</v>
      </c>
      <c r="Y86" s="108"/>
    </row>
    <row r="87" spans="1:25" s="60" customFormat="1" ht="14.25" customHeight="1" x14ac:dyDescent="0.25">
      <c r="A87" s="91" t="s">
        <v>106</v>
      </c>
      <c r="B87" s="90" t="s">
        <v>101</v>
      </c>
      <c r="C87" s="90" t="s">
        <v>280</v>
      </c>
      <c r="D87" s="165">
        <v>2100</v>
      </c>
      <c r="E87" s="33">
        <v>582</v>
      </c>
      <c r="F87" s="24" t="s">
        <v>159</v>
      </c>
      <c r="G87" s="72" t="s">
        <v>159</v>
      </c>
      <c r="H87" s="54" t="s">
        <v>159</v>
      </c>
      <c r="I87" s="79" t="s">
        <v>159</v>
      </c>
      <c r="J87" s="33">
        <v>442</v>
      </c>
      <c r="K87" s="2" t="s">
        <v>159</v>
      </c>
      <c r="L87" s="33">
        <v>140</v>
      </c>
      <c r="M87" s="2" t="s">
        <v>159</v>
      </c>
      <c r="N87" s="33">
        <v>981</v>
      </c>
      <c r="O87" s="2" t="s">
        <v>159</v>
      </c>
      <c r="P87" s="33">
        <v>1563</v>
      </c>
      <c r="Q87" s="2">
        <v>0.74428571428571433</v>
      </c>
      <c r="R87" s="117">
        <v>2131.25</v>
      </c>
      <c r="S87" s="118">
        <v>-1.466275659824047E-2</v>
      </c>
      <c r="T87" s="115" t="b">
        <v>1</v>
      </c>
      <c r="U87" s="115" t="b">
        <v>1</v>
      </c>
      <c r="V87" s="115" t="b">
        <v>0</v>
      </c>
      <c r="W87" s="115" t="b">
        <v>0</v>
      </c>
      <c r="X87" s="115" t="b">
        <v>1</v>
      </c>
      <c r="Y87" s="108"/>
    </row>
    <row r="88" spans="1:25" s="60" customFormat="1" ht="14.25" customHeight="1" x14ac:dyDescent="0.25">
      <c r="A88" s="91" t="s">
        <v>155</v>
      </c>
      <c r="B88" s="90" t="s">
        <v>101</v>
      </c>
      <c r="C88" s="90" t="s">
        <v>281</v>
      </c>
      <c r="D88" s="165">
        <v>856</v>
      </c>
      <c r="E88" s="33">
        <v>286</v>
      </c>
      <c r="F88" s="24">
        <v>0.33411214953271029</v>
      </c>
      <c r="G88" s="72">
        <v>0.30331735334500254</v>
      </c>
      <c r="H88" s="54" t="s">
        <v>213</v>
      </c>
      <c r="I88" s="79">
        <v>0.36638919884949506</v>
      </c>
      <c r="J88" s="33">
        <v>202</v>
      </c>
      <c r="K88" s="2">
        <v>0.23598130841121495</v>
      </c>
      <c r="L88" s="33">
        <v>84</v>
      </c>
      <c r="M88" s="2">
        <v>9.8130841121495324E-2</v>
      </c>
      <c r="N88" s="33">
        <v>570</v>
      </c>
      <c r="O88" s="2">
        <v>0.66588785046728971</v>
      </c>
      <c r="P88" s="33">
        <v>856</v>
      </c>
      <c r="Q88" s="2">
        <v>1</v>
      </c>
      <c r="R88" s="117">
        <v>919.5</v>
      </c>
      <c r="S88" s="118">
        <v>-6.9059271343121259E-2</v>
      </c>
      <c r="T88" s="115" t="b">
        <v>1</v>
      </c>
      <c r="U88" s="115" t="b">
        <v>1</v>
      </c>
      <c r="V88" s="115" t="b">
        <v>1</v>
      </c>
      <c r="W88" s="115" t="b">
        <v>1</v>
      </c>
      <c r="X88" s="115" t="b">
        <v>1</v>
      </c>
      <c r="Y88" s="108"/>
    </row>
    <row r="89" spans="1:25" s="60" customFormat="1" ht="14.25" customHeight="1" x14ac:dyDescent="0.25">
      <c r="A89" s="91" t="s">
        <v>26</v>
      </c>
      <c r="B89" s="90" t="s">
        <v>101</v>
      </c>
      <c r="C89" s="90" t="s">
        <v>282</v>
      </c>
      <c r="D89" s="165">
        <v>556</v>
      </c>
      <c r="E89" s="33">
        <v>221</v>
      </c>
      <c r="F89" s="24">
        <v>0.39748201438848924</v>
      </c>
      <c r="G89" s="72">
        <v>0.35764163879357908</v>
      </c>
      <c r="H89" s="54" t="s">
        <v>213</v>
      </c>
      <c r="I89" s="79">
        <v>0.43872928335973738</v>
      </c>
      <c r="J89" s="33">
        <v>180</v>
      </c>
      <c r="K89" s="2">
        <v>0.32374100719424459</v>
      </c>
      <c r="L89" s="33">
        <v>41</v>
      </c>
      <c r="M89" s="2">
        <v>7.3741007194244604E-2</v>
      </c>
      <c r="N89" s="33">
        <v>332</v>
      </c>
      <c r="O89" s="2">
        <v>0.59712230215827333</v>
      </c>
      <c r="P89" s="33">
        <v>553</v>
      </c>
      <c r="Q89" s="2">
        <v>0.99460431654676262</v>
      </c>
      <c r="R89" s="117">
        <v>544.25</v>
      </c>
      <c r="S89" s="118">
        <v>2.1589343132751494E-2</v>
      </c>
      <c r="T89" s="115" t="b">
        <v>1</v>
      </c>
      <c r="U89" s="115" t="b">
        <v>1</v>
      </c>
      <c r="V89" s="115" t="b">
        <v>1</v>
      </c>
      <c r="W89" s="115" t="b">
        <v>1</v>
      </c>
      <c r="X89" s="115" t="b">
        <v>1</v>
      </c>
      <c r="Y89" s="108"/>
    </row>
    <row r="90" spans="1:25" s="60" customFormat="1" ht="14.25" customHeight="1" x14ac:dyDescent="0.25">
      <c r="A90" s="91" t="s">
        <v>104</v>
      </c>
      <c r="B90" s="90" t="s">
        <v>101</v>
      </c>
      <c r="C90" s="90" t="s">
        <v>283</v>
      </c>
      <c r="D90" s="165">
        <v>895</v>
      </c>
      <c r="E90" s="33">
        <v>251</v>
      </c>
      <c r="F90" s="24" t="s">
        <v>159</v>
      </c>
      <c r="G90" s="72" t="s">
        <v>159</v>
      </c>
      <c r="H90" s="54" t="s">
        <v>159</v>
      </c>
      <c r="I90" s="79" t="s">
        <v>159</v>
      </c>
      <c r="J90" s="33">
        <v>134</v>
      </c>
      <c r="K90" s="2" t="s">
        <v>159</v>
      </c>
      <c r="L90" s="33">
        <v>117</v>
      </c>
      <c r="M90" s="2" t="s">
        <v>159</v>
      </c>
      <c r="N90" s="33">
        <v>561</v>
      </c>
      <c r="O90" s="2" t="s">
        <v>159</v>
      </c>
      <c r="P90" s="33">
        <v>812</v>
      </c>
      <c r="Q90" s="2">
        <v>0.90726256983240228</v>
      </c>
      <c r="R90" s="117">
        <v>937.75</v>
      </c>
      <c r="S90" s="118">
        <v>-4.5587843241802185E-2</v>
      </c>
      <c r="T90" s="115" t="b">
        <v>1</v>
      </c>
      <c r="U90" s="115" t="b">
        <v>1</v>
      </c>
      <c r="V90" s="115" t="b">
        <v>0</v>
      </c>
      <c r="W90" s="115" t="b">
        <v>0</v>
      </c>
      <c r="X90" s="115" t="b">
        <v>1</v>
      </c>
      <c r="Y90" s="108"/>
    </row>
    <row r="91" spans="1:25" s="60" customFormat="1" ht="14.25" customHeight="1" x14ac:dyDescent="0.25">
      <c r="A91" s="91" t="s">
        <v>107</v>
      </c>
      <c r="B91" s="90" t="s">
        <v>101</v>
      </c>
      <c r="C91" s="90" t="s">
        <v>284</v>
      </c>
      <c r="D91" s="165">
        <v>1646</v>
      </c>
      <c r="E91" s="33">
        <v>732</v>
      </c>
      <c r="F91" s="24">
        <v>0.44471445929526127</v>
      </c>
      <c r="G91" s="72">
        <v>0.42086413083588975</v>
      </c>
      <c r="H91" s="54" t="s">
        <v>213</v>
      </c>
      <c r="I91" s="79">
        <v>0.46882223931382544</v>
      </c>
      <c r="J91" s="33">
        <v>525</v>
      </c>
      <c r="K91" s="2">
        <v>0.31895504252733903</v>
      </c>
      <c r="L91" s="33">
        <v>207</v>
      </c>
      <c r="M91" s="2">
        <v>0.12575941676792224</v>
      </c>
      <c r="N91" s="33">
        <v>848</v>
      </c>
      <c r="O91" s="2">
        <v>0.51518833535844466</v>
      </c>
      <c r="P91" s="33">
        <v>1580</v>
      </c>
      <c r="Q91" s="2">
        <v>0.95990279465370598</v>
      </c>
      <c r="R91" s="117">
        <v>1491.5</v>
      </c>
      <c r="S91" s="118">
        <v>0.10358699296010727</v>
      </c>
      <c r="T91" s="115" t="b">
        <v>1</v>
      </c>
      <c r="U91" s="115" t="b">
        <v>1</v>
      </c>
      <c r="V91" s="115" t="b">
        <v>1</v>
      </c>
      <c r="W91" s="115" t="b">
        <v>1</v>
      </c>
      <c r="X91" s="115" t="b">
        <v>1</v>
      </c>
      <c r="Y91" s="108"/>
    </row>
    <row r="92" spans="1:25" s="60" customFormat="1" ht="14.25" customHeight="1" x14ac:dyDescent="0.25">
      <c r="A92" s="91" t="s">
        <v>105</v>
      </c>
      <c r="B92" s="90" t="s">
        <v>101</v>
      </c>
      <c r="C92" s="90" t="s">
        <v>285</v>
      </c>
      <c r="D92" s="165">
        <v>859</v>
      </c>
      <c r="E92" s="33">
        <v>301</v>
      </c>
      <c r="F92" s="24" t="s">
        <v>159</v>
      </c>
      <c r="G92" s="72" t="s">
        <v>159</v>
      </c>
      <c r="H92" s="54" t="s">
        <v>159</v>
      </c>
      <c r="I92" s="79" t="s">
        <v>159</v>
      </c>
      <c r="J92" s="33">
        <v>301</v>
      </c>
      <c r="K92" s="2" t="s">
        <v>159</v>
      </c>
      <c r="L92" s="33" t="s">
        <v>371</v>
      </c>
      <c r="M92" s="2" t="s">
        <v>159</v>
      </c>
      <c r="N92" s="33" t="s">
        <v>371</v>
      </c>
      <c r="O92" s="2" t="s">
        <v>159</v>
      </c>
      <c r="P92" s="33">
        <v>301</v>
      </c>
      <c r="Q92" s="2">
        <v>0.35040745052386496</v>
      </c>
      <c r="R92" s="117">
        <v>898.5</v>
      </c>
      <c r="S92" s="118">
        <v>-4.3962159154145801E-2</v>
      </c>
      <c r="T92" s="115" t="b">
        <v>1</v>
      </c>
      <c r="U92" s="115" t="b">
        <v>1</v>
      </c>
      <c r="V92" s="115" t="b">
        <v>0</v>
      </c>
      <c r="W92" s="115" t="b">
        <v>0</v>
      </c>
      <c r="X92" s="115" t="b">
        <v>1</v>
      </c>
      <c r="Y92" s="108"/>
    </row>
    <row r="93" spans="1:25" s="60" customFormat="1" ht="14.25" customHeight="1" x14ac:dyDescent="0.25">
      <c r="A93" s="91" t="s">
        <v>66</v>
      </c>
      <c r="B93" s="90" t="s">
        <v>101</v>
      </c>
      <c r="C93" s="90" t="s">
        <v>286</v>
      </c>
      <c r="D93" s="165">
        <v>1493</v>
      </c>
      <c r="E93" s="33">
        <v>637</v>
      </c>
      <c r="F93" s="24">
        <v>0.42665773610180846</v>
      </c>
      <c r="G93" s="72">
        <v>0.40178952762952302</v>
      </c>
      <c r="H93" s="54" t="s">
        <v>213</v>
      </c>
      <c r="I93" s="79">
        <v>0.45190239230664581</v>
      </c>
      <c r="J93" s="33">
        <v>492</v>
      </c>
      <c r="K93" s="2">
        <v>0.32953784326858676</v>
      </c>
      <c r="L93" s="33">
        <v>145</v>
      </c>
      <c r="M93" s="2">
        <v>9.7119892833221699E-2</v>
      </c>
      <c r="N93" s="33">
        <v>852</v>
      </c>
      <c r="O93" s="2">
        <v>0.57066309444072338</v>
      </c>
      <c r="P93" s="33">
        <v>1489</v>
      </c>
      <c r="Q93" s="2">
        <v>0.99732083054253184</v>
      </c>
      <c r="R93" s="117">
        <v>1493</v>
      </c>
      <c r="S93" s="118">
        <v>0</v>
      </c>
      <c r="T93" s="115" t="b">
        <v>1</v>
      </c>
      <c r="U93" s="115" t="b">
        <v>1</v>
      </c>
      <c r="V93" s="115" t="b">
        <v>1</v>
      </c>
      <c r="W93" s="115" t="b">
        <v>1</v>
      </c>
      <c r="X93" s="115" t="b">
        <v>1</v>
      </c>
      <c r="Y93" s="108"/>
    </row>
    <row r="94" spans="1:25" s="60" customFormat="1" ht="14.25" customHeight="1" x14ac:dyDescent="0.25">
      <c r="A94" s="91" t="s">
        <v>22</v>
      </c>
      <c r="B94" s="90" t="s">
        <v>94</v>
      </c>
      <c r="C94" s="90" t="s">
        <v>287</v>
      </c>
      <c r="D94" s="165">
        <v>596</v>
      </c>
      <c r="E94" s="33">
        <v>313</v>
      </c>
      <c r="F94" s="24">
        <v>0.52516778523489938</v>
      </c>
      <c r="G94" s="72">
        <v>0.48504412039768097</v>
      </c>
      <c r="H94" s="54" t="s">
        <v>213</v>
      </c>
      <c r="I94" s="79">
        <v>0.56496909485919855</v>
      </c>
      <c r="J94" s="33">
        <v>216</v>
      </c>
      <c r="K94" s="2">
        <v>0.36241610738255031</v>
      </c>
      <c r="L94" s="33">
        <v>97</v>
      </c>
      <c r="M94" s="2">
        <v>0.16275167785234898</v>
      </c>
      <c r="N94" s="33">
        <v>275</v>
      </c>
      <c r="O94" s="2">
        <v>0.46140939597315433</v>
      </c>
      <c r="P94" s="33">
        <v>588</v>
      </c>
      <c r="Q94" s="2">
        <v>0.98657718120805371</v>
      </c>
      <c r="R94" s="117">
        <v>541.75</v>
      </c>
      <c r="S94" s="118">
        <v>0.10013844023996309</v>
      </c>
      <c r="T94" s="115" t="b">
        <v>1</v>
      </c>
      <c r="U94" s="115" t="b">
        <v>1</v>
      </c>
      <c r="V94" s="115" t="b">
        <v>1</v>
      </c>
      <c r="W94" s="115" t="b">
        <v>1</v>
      </c>
      <c r="X94" s="115" t="b">
        <v>1</v>
      </c>
      <c r="Y94" s="108"/>
    </row>
    <row r="95" spans="1:25" s="60" customFormat="1" ht="14.25" customHeight="1" x14ac:dyDescent="0.25">
      <c r="A95" s="91" t="s">
        <v>59</v>
      </c>
      <c r="B95" s="90" t="s">
        <v>94</v>
      </c>
      <c r="C95" s="90" t="s">
        <v>288</v>
      </c>
      <c r="D95" s="165">
        <v>1898</v>
      </c>
      <c r="E95" s="33">
        <v>1061</v>
      </c>
      <c r="F95" s="24">
        <v>0.55900948366701786</v>
      </c>
      <c r="G95" s="72">
        <v>0.53657557763141428</v>
      </c>
      <c r="H95" s="54" t="s">
        <v>213</v>
      </c>
      <c r="I95" s="79">
        <v>0.58120500758040439</v>
      </c>
      <c r="J95" s="33">
        <v>769</v>
      </c>
      <c r="K95" s="2">
        <v>0.40516332982086406</v>
      </c>
      <c r="L95" s="33">
        <v>292</v>
      </c>
      <c r="M95" s="2">
        <v>0.15384615384615385</v>
      </c>
      <c r="N95" s="33">
        <v>772</v>
      </c>
      <c r="O95" s="2">
        <v>0.40674394099051631</v>
      </c>
      <c r="P95" s="33">
        <v>1833</v>
      </c>
      <c r="Q95" s="2">
        <v>0.96575342465753422</v>
      </c>
      <c r="R95" s="117">
        <v>1829.25</v>
      </c>
      <c r="S95" s="118">
        <v>3.7583709170425035E-2</v>
      </c>
      <c r="T95" s="115" t="b">
        <v>1</v>
      </c>
      <c r="U95" s="115" t="b">
        <v>1</v>
      </c>
      <c r="V95" s="115" t="b">
        <v>1</v>
      </c>
      <c r="W95" s="115" t="b">
        <v>1</v>
      </c>
      <c r="X95" s="115" t="b">
        <v>1</v>
      </c>
      <c r="Y95" s="108"/>
    </row>
    <row r="96" spans="1:25" s="60" customFormat="1" ht="14.25" customHeight="1" x14ac:dyDescent="0.25">
      <c r="A96" s="91" t="s">
        <v>95</v>
      </c>
      <c r="B96" s="90" t="s">
        <v>94</v>
      </c>
      <c r="C96" s="90" t="s">
        <v>289</v>
      </c>
      <c r="D96" s="165">
        <v>878</v>
      </c>
      <c r="E96" s="33">
        <v>436</v>
      </c>
      <c r="F96" s="24">
        <v>0.49658314350797267</v>
      </c>
      <c r="G96" s="72">
        <v>0.46359811895273639</v>
      </c>
      <c r="H96" s="54" t="s">
        <v>213</v>
      </c>
      <c r="I96" s="79">
        <v>0.52959793693691981</v>
      </c>
      <c r="J96" s="33">
        <v>317</v>
      </c>
      <c r="K96" s="2">
        <v>0.36104783599088835</v>
      </c>
      <c r="L96" s="33">
        <v>119</v>
      </c>
      <c r="M96" s="2">
        <v>0.13553530751708429</v>
      </c>
      <c r="N96" s="33">
        <v>407</v>
      </c>
      <c r="O96" s="2">
        <v>0.46355353075170841</v>
      </c>
      <c r="P96" s="33">
        <v>843</v>
      </c>
      <c r="Q96" s="2">
        <v>0.96013667425968108</v>
      </c>
      <c r="R96" s="117">
        <v>799.5</v>
      </c>
      <c r="S96" s="118">
        <v>9.8186366479049408E-2</v>
      </c>
      <c r="T96" s="115" t="b">
        <v>1</v>
      </c>
      <c r="U96" s="115" t="b">
        <v>1</v>
      </c>
      <c r="V96" s="115" t="b">
        <v>1</v>
      </c>
      <c r="W96" s="115" t="b">
        <v>1</v>
      </c>
      <c r="X96" s="115" t="b">
        <v>1</v>
      </c>
      <c r="Y96" s="108"/>
    </row>
    <row r="97" spans="1:25" s="60" customFormat="1" ht="14.25" customHeight="1" x14ac:dyDescent="0.25">
      <c r="A97" s="91" t="s">
        <v>30</v>
      </c>
      <c r="B97" s="90" t="s">
        <v>94</v>
      </c>
      <c r="C97" s="90" t="s">
        <v>290</v>
      </c>
      <c r="D97" s="165">
        <v>4235</v>
      </c>
      <c r="E97" s="33">
        <v>1885</v>
      </c>
      <c r="F97" s="24">
        <v>0.44510035419126326</v>
      </c>
      <c r="G97" s="72">
        <v>0.4301890217938672</v>
      </c>
      <c r="H97" s="54" t="s">
        <v>213</v>
      </c>
      <c r="I97" s="79">
        <v>0.46011119242330489</v>
      </c>
      <c r="J97" s="33">
        <v>1331</v>
      </c>
      <c r="K97" s="2">
        <v>0.31428571428571428</v>
      </c>
      <c r="L97" s="33">
        <v>554</v>
      </c>
      <c r="M97" s="2">
        <v>0.13081463990554901</v>
      </c>
      <c r="N97" s="33">
        <v>2348</v>
      </c>
      <c r="O97" s="2">
        <v>0.55442739079102721</v>
      </c>
      <c r="P97" s="33">
        <v>4233</v>
      </c>
      <c r="Q97" s="2">
        <v>0.99952774498229047</v>
      </c>
      <c r="R97" s="117">
        <v>4057</v>
      </c>
      <c r="S97" s="118">
        <v>4.3874784323391668E-2</v>
      </c>
      <c r="T97" s="115" t="b">
        <v>1</v>
      </c>
      <c r="U97" s="115" t="b">
        <v>1</v>
      </c>
      <c r="V97" s="115" t="b">
        <v>1</v>
      </c>
      <c r="W97" s="115" t="b">
        <v>1</v>
      </c>
      <c r="X97" s="115" t="b">
        <v>1</v>
      </c>
      <c r="Y97" s="108"/>
    </row>
    <row r="98" spans="1:25" s="60" customFormat="1" ht="14.25" customHeight="1" x14ac:dyDescent="0.25">
      <c r="A98" s="91" t="s">
        <v>46</v>
      </c>
      <c r="B98" s="90" t="s">
        <v>94</v>
      </c>
      <c r="C98" s="90" t="s">
        <v>291</v>
      </c>
      <c r="D98" s="165">
        <v>3806</v>
      </c>
      <c r="E98" s="33">
        <v>1706</v>
      </c>
      <c r="F98" s="24" t="s">
        <v>159</v>
      </c>
      <c r="G98" s="72" t="s">
        <v>159</v>
      </c>
      <c r="H98" s="54" t="s">
        <v>159</v>
      </c>
      <c r="I98" s="79" t="s">
        <v>159</v>
      </c>
      <c r="J98" s="33">
        <v>1095</v>
      </c>
      <c r="K98" s="2" t="s">
        <v>159</v>
      </c>
      <c r="L98" s="33">
        <v>611</v>
      </c>
      <c r="M98" s="2" t="s">
        <v>159</v>
      </c>
      <c r="N98" s="33">
        <v>904</v>
      </c>
      <c r="O98" s="2" t="s">
        <v>159</v>
      </c>
      <c r="P98" s="33">
        <v>2610</v>
      </c>
      <c r="Q98" s="2">
        <v>0.68575932737782452</v>
      </c>
      <c r="R98" s="117">
        <v>3679.5</v>
      </c>
      <c r="S98" s="118">
        <v>3.4379671150971597E-2</v>
      </c>
      <c r="T98" s="115" t="b">
        <v>1</v>
      </c>
      <c r="U98" s="115" t="b">
        <v>1</v>
      </c>
      <c r="V98" s="115" t="b">
        <v>0</v>
      </c>
      <c r="W98" s="115" t="b">
        <v>0</v>
      </c>
      <c r="X98" s="115" t="b">
        <v>1</v>
      </c>
      <c r="Y98" s="108"/>
    </row>
    <row r="99" spans="1:25" s="60" customFormat="1" ht="14.25" customHeight="1" x14ac:dyDescent="0.25">
      <c r="A99" s="91" t="s">
        <v>141</v>
      </c>
      <c r="B99" s="90" t="s">
        <v>94</v>
      </c>
      <c r="C99" s="90" t="s">
        <v>292</v>
      </c>
      <c r="D99" s="165">
        <v>830</v>
      </c>
      <c r="E99" s="33">
        <v>471</v>
      </c>
      <c r="F99" s="24">
        <v>0.56746987951807226</v>
      </c>
      <c r="G99" s="72">
        <v>0.53353078272595933</v>
      </c>
      <c r="H99" s="54" t="s">
        <v>213</v>
      </c>
      <c r="I99" s="79">
        <v>0.60078731673434105</v>
      </c>
      <c r="J99" s="33">
        <v>286</v>
      </c>
      <c r="K99" s="2">
        <v>0.34457831325301203</v>
      </c>
      <c r="L99" s="33">
        <v>185</v>
      </c>
      <c r="M99" s="2">
        <v>0.22289156626506024</v>
      </c>
      <c r="N99" s="33">
        <v>359</v>
      </c>
      <c r="O99" s="2">
        <v>0.43253012048192774</v>
      </c>
      <c r="P99" s="33">
        <v>830</v>
      </c>
      <c r="Q99" s="2">
        <v>1</v>
      </c>
      <c r="R99" s="117">
        <v>892.75</v>
      </c>
      <c r="S99" s="118">
        <v>-7.0288434612153464E-2</v>
      </c>
      <c r="T99" s="115" t="b">
        <v>1</v>
      </c>
      <c r="U99" s="115" t="b">
        <v>1</v>
      </c>
      <c r="V99" s="115" t="b">
        <v>1</v>
      </c>
      <c r="W99" s="115" t="b">
        <v>1</v>
      </c>
      <c r="X99" s="115" t="b">
        <v>1</v>
      </c>
      <c r="Y99" s="108"/>
    </row>
    <row r="100" spans="1:25" s="60" customFormat="1" ht="14.25" customHeight="1" x14ac:dyDescent="0.25">
      <c r="A100" s="91" t="s">
        <v>146</v>
      </c>
      <c r="B100" s="90" t="s">
        <v>94</v>
      </c>
      <c r="C100" s="90" t="s">
        <v>293</v>
      </c>
      <c r="D100" s="165">
        <v>1060</v>
      </c>
      <c r="E100" s="33">
        <v>536</v>
      </c>
      <c r="F100" s="24" t="s">
        <v>159</v>
      </c>
      <c r="G100" s="72" t="s">
        <v>159</v>
      </c>
      <c r="H100" s="54" t="s">
        <v>159</v>
      </c>
      <c r="I100" s="79" t="s">
        <v>159</v>
      </c>
      <c r="J100" s="33">
        <v>536</v>
      </c>
      <c r="K100" s="2" t="s">
        <v>159</v>
      </c>
      <c r="L100" s="33" t="s">
        <v>371</v>
      </c>
      <c r="M100" s="2" t="s">
        <v>159</v>
      </c>
      <c r="N100" s="33">
        <v>416</v>
      </c>
      <c r="O100" s="2" t="s">
        <v>159</v>
      </c>
      <c r="P100" s="33">
        <v>952</v>
      </c>
      <c r="Q100" s="2">
        <v>0.89811320754716983</v>
      </c>
      <c r="R100" s="117">
        <v>964.75</v>
      </c>
      <c r="S100" s="118">
        <v>9.8730240995076449E-2</v>
      </c>
      <c r="T100" s="115" t="b">
        <v>1</v>
      </c>
      <c r="U100" s="115" t="b">
        <v>1</v>
      </c>
      <c r="V100" s="115" t="b">
        <v>0</v>
      </c>
      <c r="W100" s="115" t="b">
        <v>0</v>
      </c>
      <c r="X100" s="115" t="b">
        <v>1</v>
      </c>
      <c r="Y100" s="108"/>
    </row>
    <row r="101" spans="1:25" s="60" customFormat="1" ht="14.25" customHeight="1" x14ac:dyDescent="0.25">
      <c r="A101" s="91" t="s">
        <v>27</v>
      </c>
      <c r="B101" s="90" t="s">
        <v>94</v>
      </c>
      <c r="C101" s="90" t="s">
        <v>294</v>
      </c>
      <c r="D101" s="165">
        <v>2165</v>
      </c>
      <c r="E101" s="33">
        <v>965</v>
      </c>
      <c r="F101" s="24" t="s">
        <v>159</v>
      </c>
      <c r="G101" s="72" t="s">
        <v>159</v>
      </c>
      <c r="H101" s="54" t="s">
        <v>159</v>
      </c>
      <c r="I101" s="79" t="s">
        <v>159</v>
      </c>
      <c r="J101" s="33">
        <v>761</v>
      </c>
      <c r="K101" s="2" t="s">
        <v>159</v>
      </c>
      <c r="L101" s="33">
        <v>204</v>
      </c>
      <c r="M101" s="2" t="s">
        <v>159</v>
      </c>
      <c r="N101" s="33">
        <v>917</v>
      </c>
      <c r="O101" s="2" t="s">
        <v>159</v>
      </c>
      <c r="P101" s="33">
        <v>1882</v>
      </c>
      <c r="Q101" s="2">
        <v>0.86928406466512698</v>
      </c>
      <c r="R101" s="117">
        <v>2273.25</v>
      </c>
      <c r="S101" s="118">
        <v>-4.7619047619047616E-2</v>
      </c>
      <c r="T101" s="115" t="b">
        <v>1</v>
      </c>
      <c r="U101" s="115" t="b">
        <v>1</v>
      </c>
      <c r="V101" s="115" t="b">
        <v>0</v>
      </c>
      <c r="W101" s="115" t="b">
        <v>0</v>
      </c>
      <c r="X101" s="115" t="b">
        <v>1</v>
      </c>
      <c r="Y101" s="108"/>
    </row>
    <row r="102" spans="1:25" s="60" customFormat="1" ht="14.25" customHeight="1" x14ac:dyDescent="0.25">
      <c r="A102" s="91" t="s">
        <v>48</v>
      </c>
      <c r="B102" s="90" t="s">
        <v>94</v>
      </c>
      <c r="C102" s="90" t="s">
        <v>295</v>
      </c>
      <c r="D102" s="165">
        <v>807</v>
      </c>
      <c r="E102" s="33" t="s">
        <v>159</v>
      </c>
      <c r="F102" s="24" t="s">
        <v>159</v>
      </c>
      <c r="G102" s="72" t="s">
        <v>159</v>
      </c>
      <c r="H102" s="54" t="s">
        <v>159</v>
      </c>
      <c r="I102" s="79" t="s">
        <v>159</v>
      </c>
      <c r="J102" s="33" t="s">
        <v>371</v>
      </c>
      <c r="K102" s="2" t="s">
        <v>159</v>
      </c>
      <c r="L102" s="33" t="s">
        <v>371</v>
      </c>
      <c r="M102" s="2" t="s">
        <v>159</v>
      </c>
      <c r="N102" s="33" t="s">
        <v>371</v>
      </c>
      <c r="O102" s="2" t="s">
        <v>159</v>
      </c>
      <c r="P102" s="33" t="s">
        <v>159</v>
      </c>
      <c r="Q102" s="2" t="s">
        <v>159</v>
      </c>
      <c r="R102" s="117">
        <v>786.25</v>
      </c>
      <c r="S102" s="118">
        <v>2.6391096979332274E-2</v>
      </c>
      <c r="T102" s="115" t="b">
        <v>0</v>
      </c>
      <c r="U102" s="115" t="b">
        <v>1</v>
      </c>
      <c r="V102" s="115" t="b">
        <v>0</v>
      </c>
      <c r="W102" s="115" t="b">
        <v>0</v>
      </c>
      <c r="X102" s="115" t="b">
        <v>1</v>
      </c>
      <c r="Y102" s="108"/>
    </row>
    <row r="103" spans="1:25" s="60" customFormat="1" ht="14.25" customHeight="1" x14ac:dyDescent="0.25">
      <c r="A103" s="91" t="s">
        <v>31</v>
      </c>
      <c r="B103" s="90" t="s">
        <v>94</v>
      </c>
      <c r="C103" s="90" t="s">
        <v>296</v>
      </c>
      <c r="D103" s="165">
        <v>552</v>
      </c>
      <c r="E103" s="33">
        <v>249</v>
      </c>
      <c r="F103" s="24">
        <v>0.45108695652173914</v>
      </c>
      <c r="G103" s="72">
        <v>0.41005656853730793</v>
      </c>
      <c r="H103" s="54" t="s">
        <v>213</v>
      </c>
      <c r="I103" s="79">
        <v>0.49279342736877368</v>
      </c>
      <c r="J103" s="33">
        <v>180</v>
      </c>
      <c r="K103" s="2">
        <v>0.32608695652173914</v>
      </c>
      <c r="L103" s="33">
        <v>69</v>
      </c>
      <c r="M103" s="2">
        <v>0.125</v>
      </c>
      <c r="N103" s="33">
        <v>300</v>
      </c>
      <c r="O103" s="2">
        <v>0.54347826086956519</v>
      </c>
      <c r="P103" s="33">
        <v>549</v>
      </c>
      <c r="Q103" s="2">
        <v>0.99456521739130432</v>
      </c>
      <c r="R103" s="117">
        <v>571.25</v>
      </c>
      <c r="S103" s="118">
        <v>-3.3698030634573307E-2</v>
      </c>
      <c r="T103" s="115" t="b">
        <v>1</v>
      </c>
      <c r="U103" s="115" t="b">
        <v>1</v>
      </c>
      <c r="V103" s="115" t="b">
        <v>1</v>
      </c>
      <c r="W103" s="115" t="b">
        <v>1</v>
      </c>
      <c r="X103" s="115" t="b">
        <v>1</v>
      </c>
      <c r="Y103" s="108"/>
    </row>
    <row r="104" spans="1:25" s="60" customFormat="1" ht="14.25" customHeight="1" x14ac:dyDescent="0.25">
      <c r="A104" s="91" t="s">
        <v>96</v>
      </c>
      <c r="B104" s="90" t="s">
        <v>94</v>
      </c>
      <c r="C104" s="90" t="s">
        <v>297</v>
      </c>
      <c r="D104" s="165">
        <v>2028</v>
      </c>
      <c r="E104" s="33">
        <v>962</v>
      </c>
      <c r="F104" s="24">
        <v>0.47435897435897434</v>
      </c>
      <c r="G104" s="72">
        <v>0.4526953209426634</v>
      </c>
      <c r="H104" s="54" t="s">
        <v>213</v>
      </c>
      <c r="I104" s="79">
        <v>0.49611958311960391</v>
      </c>
      <c r="J104" s="33">
        <v>735</v>
      </c>
      <c r="K104" s="2">
        <v>0.3624260355029586</v>
      </c>
      <c r="L104" s="33">
        <v>227</v>
      </c>
      <c r="M104" s="2">
        <v>0.11193293885601578</v>
      </c>
      <c r="N104" s="33">
        <v>1066</v>
      </c>
      <c r="O104" s="2">
        <v>0.52564102564102566</v>
      </c>
      <c r="P104" s="33">
        <v>2028</v>
      </c>
      <c r="Q104" s="2">
        <v>1</v>
      </c>
      <c r="R104" s="117">
        <v>1992</v>
      </c>
      <c r="S104" s="118">
        <v>1.8072289156626505E-2</v>
      </c>
      <c r="T104" s="115" t="b">
        <v>1</v>
      </c>
      <c r="U104" s="115" t="b">
        <v>1</v>
      </c>
      <c r="V104" s="115" t="b">
        <v>1</v>
      </c>
      <c r="W104" s="115" t="b">
        <v>1</v>
      </c>
      <c r="X104" s="115" t="b">
        <v>1</v>
      </c>
      <c r="Y104" s="108"/>
    </row>
    <row r="105" spans="1:25" s="60" customFormat="1" ht="14.25" customHeight="1" x14ac:dyDescent="0.25">
      <c r="A105" s="91" t="s">
        <v>0</v>
      </c>
      <c r="B105" s="90" t="s">
        <v>94</v>
      </c>
      <c r="C105" s="90" t="s">
        <v>298</v>
      </c>
      <c r="D105" s="165">
        <v>672</v>
      </c>
      <c r="E105" s="33">
        <v>321</v>
      </c>
      <c r="F105" s="24">
        <v>0.47767857142857145</v>
      </c>
      <c r="G105" s="72">
        <v>0.44014677871540253</v>
      </c>
      <c r="H105" s="54" t="s">
        <v>213</v>
      </c>
      <c r="I105" s="79">
        <v>0.51546411255435132</v>
      </c>
      <c r="J105" s="33">
        <v>212</v>
      </c>
      <c r="K105" s="2">
        <v>0.31547619047619047</v>
      </c>
      <c r="L105" s="33">
        <v>109</v>
      </c>
      <c r="M105" s="2">
        <v>0.16220238095238096</v>
      </c>
      <c r="N105" s="33">
        <v>336</v>
      </c>
      <c r="O105" s="2">
        <v>0.5</v>
      </c>
      <c r="P105" s="33">
        <v>657</v>
      </c>
      <c r="Q105" s="2">
        <v>0.9776785714285714</v>
      </c>
      <c r="R105" s="117">
        <v>606.75</v>
      </c>
      <c r="S105" s="118">
        <v>0.10754017305315204</v>
      </c>
      <c r="T105" s="115" t="b">
        <v>1</v>
      </c>
      <c r="U105" s="115" t="b">
        <v>1</v>
      </c>
      <c r="V105" s="115" t="b">
        <v>1</v>
      </c>
      <c r="W105" s="115" t="b">
        <v>1</v>
      </c>
      <c r="X105" s="115" t="b">
        <v>1</v>
      </c>
      <c r="Y105" s="108"/>
    </row>
    <row r="106" spans="1:25" s="60" customFormat="1" ht="14.25" customHeight="1" x14ac:dyDescent="0.25">
      <c r="A106" s="91" t="s">
        <v>68</v>
      </c>
      <c r="B106" s="90" t="s">
        <v>69</v>
      </c>
      <c r="C106" s="90" t="s">
        <v>299</v>
      </c>
      <c r="D106" s="165">
        <v>1032</v>
      </c>
      <c r="E106" s="33">
        <v>311</v>
      </c>
      <c r="F106" s="24" t="s">
        <v>159</v>
      </c>
      <c r="G106" s="72" t="s">
        <v>159</v>
      </c>
      <c r="H106" s="54" t="s">
        <v>159</v>
      </c>
      <c r="I106" s="79" t="s">
        <v>159</v>
      </c>
      <c r="J106" s="33">
        <v>153</v>
      </c>
      <c r="K106" s="2" t="s">
        <v>159</v>
      </c>
      <c r="L106" s="33">
        <v>158</v>
      </c>
      <c r="M106" s="35" t="s">
        <v>159</v>
      </c>
      <c r="N106" s="33">
        <v>220</v>
      </c>
      <c r="O106" s="35" t="s">
        <v>159</v>
      </c>
      <c r="P106" s="33">
        <v>531</v>
      </c>
      <c r="Q106" s="2">
        <v>0.51453488372093026</v>
      </c>
      <c r="R106" s="117">
        <v>921.75</v>
      </c>
      <c r="S106" s="118">
        <v>0.11960943856794141</v>
      </c>
      <c r="T106" s="115" t="b">
        <v>1</v>
      </c>
      <c r="U106" s="115" t="b">
        <v>1</v>
      </c>
      <c r="V106" s="115" t="b">
        <v>0</v>
      </c>
      <c r="W106" s="115" t="b">
        <v>0</v>
      </c>
      <c r="X106" s="115" t="b">
        <v>1</v>
      </c>
      <c r="Y106" s="108"/>
    </row>
    <row r="107" spans="1:25" s="60" customFormat="1" ht="14.25" customHeight="1" x14ac:dyDescent="0.25">
      <c r="A107" s="91" t="s">
        <v>70</v>
      </c>
      <c r="B107" s="90" t="s">
        <v>69</v>
      </c>
      <c r="C107" s="90" t="s">
        <v>300</v>
      </c>
      <c r="D107" s="165" t="s">
        <v>159</v>
      </c>
      <c r="E107" s="33" t="s">
        <v>159</v>
      </c>
      <c r="F107" s="24" t="s">
        <v>159</v>
      </c>
      <c r="G107" s="72" t="s">
        <v>159</v>
      </c>
      <c r="H107" s="54" t="s">
        <v>159</v>
      </c>
      <c r="I107" s="79" t="s">
        <v>159</v>
      </c>
      <c r="J107" s="33" t="s">
        <v>159</v>
      </c>
      <c r="K107" s="2" t="s">
        <v>159</v>
      </c>
      <c r="L107" s="33" t="s">
        <v>159</v>
      </c>
      <c r="M107" s="2" t="s">
        <v>159</v>
      </c>
      <c r="N107" s="33" t="s">
        <v>159</v>
      </c>
      <c r="O107" s="2" t="s">
        <v>159</v>
      </c>
      <c r="P107" s="33" t="s">
        <v>159</v>
      </c>
      <c r="Q107" s="2" t="s">
        <v>159</v>
      </c>
      <c r="R107" s="117">
        <v>1330.25</v>
      </c>
      <c r="S107" s="118" t="s">
        <v>159</v>
      </c>
      <c r="T107" s="115" t="b">
        <v>0</v>
      </c>
      <c r="U107" s="115" t="b">
        <v>0</v>
      </c>
      <c r="V107" s="115" t="b">
        <v>0</v>
      </c>
      <c r="W107" s="115" t="b">
        <v>0</v>
      </c>
      <c r="X107" s="115" t="b">
        <v>0</v>
      </c>
      <c r="Y107" s="108"/>
    </row>
    <row r="108" spans="1:25" s="60" customFormat="1" ht="14.25" customHeight="1" x14ac:dyDescent="0.25">
      <c r="A108" s="91" t="s">
        <v>63</v>
      </c>
      <c r="B108" s="90" t="s">
        <v>69</v>
      </c>
      <c r="C108" s="90" t="s">
        <v>301</v>
      </c>
      <c r="D108" s="165">
        <v>815</v>
      </c>
      <c r="E108" s="33">
        <v>167</v>
      </c>
      <c r="F108" s="24" t="s">
        <v>159</v>
      </c>
      <c r="G108" s="72" t="s">
        <v>159</v>
      </c>
      <c r="H108" s="54" t="s">
        <v>159</v>
      </c>
      <c r="I108" s="79" t="s">
        <v>159</v>
      </c>
      <c r="J108" s="33">
        <v>101</v>
      </c>
      <c r="K108" s="2" t="s">
        <v>159</v>
      </c>
      <c r="L108" s="33">
        <v>66</v>
      </c>
      <c r="M108" s="2" t="s">
        <v>159</v>
      </c>
      <c r="N108" s="33" t="s">
        <v>371</v>
      </c>
      <c r="O108" s="2" t="s">
        <v>159</v>
      </c>
      <c r="P108" s="33">
        <v>167</v>
      </c>
      <c r="Q108" s="2">
        <v>0.20490797546012271</v>
      </c>
      <c r="R108" s="117">
        <v>767.75</v>
      </c>
      <c r="S108" s="118">
        <v>6.1543471182025397E-2</v>
      </c>
      <c r="T108" s="115" t="b">
        <v>1</v>
      </c>
      <c r="U108" s="115" t="b">
        <v>1</v>
      </c>
      <c r="V108" s="115" t="b">
        <v>0</v>
      </c>
      <c r="W108" s="115" t="b">
        <v>0</v>
      </c>
      <c r="X108" s="115" t="b">
        <v>1</v>
      </c>
      <c r="Y108" s="108"/>
    </row>
    <row r="109" spans="1:25" s="60" customFormat="1" ht="14.25" customHeight="1" x14ac:dyDescent="0.25">
      <c r="A109" s="91" t="s">
        <v>8</v>
      </c>
      <c r="B109" s="90" t="s">
        <v>69</v>
      </c>
      <c r="C109" s="90" t="s">
        <v>302</v>
      </c>
      <c r="D109" s="165" t="s">
        <v>159</v>
      </c>
      <c r="E109" s="33" t="s">
        <v>159</v>
      </c>
      <c r="F109" s="24" t="s">
        <v>159</v>
      </c>
      <c r="G109" s="72" t="s">
        <v>159</v>
      </c>
      <c r="H109" s="54" t="s">
        <v>159</v>
      </c>
      <c r="I109" s="79" t="s">
        <v>159</v>
      </c>
      <c r="J109" s="33" t="s">
        <v>159</v>
      </c>
      <c r="K109" s="2" t="s">
        <v>159</v>
      </c>
      <c r="L109" s="33" t="s">
        <v>159</v>
      </c>
      <c r="M109" s="2" t="s">
        <v>159</v>
      </c>
      <c r="N109" s="33" t="s">
        <v>159</v>
      </c>
      <c r="O109" s="2" t="s">
        <v>159</v>
      </c>
      <c r="P109" s="33" t="s">
        <v>159</v>
      </c>
      <c r="Q109" s="2" t="s">
        <v>159</v>
      </c>
      <c r="R109" s="117">
        <v>1277.25</v>
      </c>
      <c r="S109" s="118" t="s">
        <v>159</v>
      </c>
      <c r="T109" s="115" t="b">
        <v>0</v>
      </c>
      <c r="U109" s="115" t="b">
        <v>0</v>
      </c>
      <c r="V109" s="115" t="b">
        <v>0</v>
      </c>
      <c r="W109" s="115" t="b">
        <v>0</v>
      </c>
      <c r="X109" s="115" t="b">
        <v>0</v>
      </c>
      <c r="Y109" s="108"/>
    </row>
    <row r="110" spans="1:25" s="60" customFormat="1" ht="14.25" customHeight="1" x14ac:dyDescent="0.25">
      <c r="A110" s="91" t="s">
        <v>52</v>
      </c>
      <c r="B110" s="90" t="s">
        <v>69</v>
      </c>
      <c r="C110" s="90" t="s">
        <v>303</v>
      </c>
      <c r="D110" s="165">
        <v>866</v>
      </c>
      <c r="E110" s="33">
        <v>557</v>
      </c>
      <c r="F110" s="24">
        <v>0.64318706697459582</v>
      </c>
      <c r="G110" s="72">
        <v>0.61071254477869519</v>
      </c>
      <c r="H110" s="54" t="s">
        <v>213</v>
      </c>
      <c r="I110" s="79">
        <v>0.67439688233027606</v>
      </c>
      <c r="J110" s="33">
        <v>380</v>
      </c>
      <c r="K110" s="2">
        <v>0.43879907621247111</v>
      </c>
      <c r="L110" s="33">
        <v>177</v>
      </c>
      <c r="M110" s="2">
        <v>0.20438799076212472</v>
      </c>
      <c r="N110" s="33">
        <v>308</v>
      </c>
      <c r="O110" s="2">
        <v>0.35565819861431869</v>
      </c>
      <c r="P110" s="33">
        <v>865</v>
      </c>
      <c r="Q110" s="2">
        <v>0.99884526558891451</v>
      </c>
      <c r="R110" s="117">
        <v>1026.75</v>
      </c>
      <c r="S110" s="118">
        <v>-0.15656196737277819</v>
      </c>
      <c r="T110" s="115" t="b">
        <v>1</v>
      </c>
      <c r="U110" s="115" t="b">
        <v>1</v>
      </c>
      <c r="V110" s="115" t="b">
        <v>1</v>
      </c>
      <c r="W110" s="115" t="b">
        <v>1</v>
      </c>
      <c r="X110" s="115" t="b">
        <v>1</v>
      </c>
      <c r="Y110" s="108"/>
    </row>
    <row r="111" spans="1:25" s="60" customFormat="1" ht="14.25" customHeight="1" x14ac:dyDescent="0.25">
      <c r="A111" s="91" t="s">
        <v>58</v>
      </c>
      <c r="B111" s="90" t="s">
        <v>69</v>
      </c>
      <c r="C111" s="90" t="s">
        <v>304</v>
      </c>
      <c r="D111" s="165">
        <v>653</v>
      </c>
      <c r="E111" s="33">
        <v>221</v>
      </c>
      <c r="F111" s="24" t="s">
        <v>159</v>
      </c>
      <c r="G111" s="72" t="s">
        <v>159</v>
      </c>
      <c r="H111" s="54" t="s">
        <v>159</v>
      </c>
      <c r="I111" s="79" t="s">
        <v>159</v>
      </c>
      <c r="J111" s="33">
        <v>159</v>
      </c>
      <c r="K111" s="2" t="s">
        <v>159</v>
      </c>
      <c r="L111" s="33">
        <v>62</v>
      </c>
      <c r="M111" s="2" t="s">
        <v>159</v>
      </c>
      <c r="N111" s="33">
        <v>52</v>
      </c>
      <c r="O111" s="2" t="s">
        <v>159</v>
      </c>
      <c r="P111" s="33">
        <v>273</v>
      </c>
      <c r="Q111" s="2">
        <v>0.41807044410413474</v>
      </c>
      <c r="R111" s="117">
        <v>672</v>
      </c>
      <c r="S111" s="118">
        <v>-2.8273809523809524E-2</v>
      </c>
      <c r="T111" s="115" t="b">
        <v>1</v>
      </c>
      <c r="U111" s="115" t="b">
        <v>1</v>
      </c>
      <c r="V111" s="115" t="b">
        <v>0</v>
      </c>
      <c r="W111" s="115" t="b">
        <v>0</v>
      </c>
      <c r="X111" s="115" t="b">
        <v>1</v>
      </c>
      <c r="Y111" s="108"/>
    </row>
    <row r="112" spans="1:25" s="60" customFormat="1" ht="14.25" customHeight="1" x14ac:dyDescent="0.25">
      <c r="A112" s="91" t="s">
        <v>7</v>
      </c>
      <c r="B112" s="90" t="s">
        <v>69</v>
      </c>
      <c r="C112" s="90" t="s">
        <v>305</v>
      </c>
      <c r="D112" s="165">
        <v>1332</v>
      </c>
      <c r="E112" s="33">
        <v>885</v>
      </c>
      <c r="F112" s="24">
        <v>0.6644144144144144</v>
      </c>
      <c r="G112" s="72">
        <v>0.63861555821798066</v>
      </c>
      <c r="H112" s="54" t="s">
        <v>213</v>
      </c>
      <c r="I112" s="79">
        <v>0.68926766258478933</v>
      </c>
      <c r="J112" s="33">
        <v>493</v>
      </c>
      <c r="K112" s="2">
        <v>0.37012012012012013</v>
      </c>
      <c r="L112" s="33">
        <v>392</v>
      </c>
      <c r="M112" s="2">
        <v>0.29429429429429427</v>
      </c>
      <c r="N112" s="33">
        <v>399</v>
      </c>
      <c r="O112" s="2">
        <v>0.29954954954954954</v>
      </c>
      <c r="P112" s="33">
        <v>1284</v>
      </c>
      <c r="Q112" s="2">
        <v>0.963963963963964</v>
      </c>
      <c r="R112" s="117">
        <v>1428.25</v>
      </c>
      <c r="S112" s="118">
        <v>-6.7390162786626989E-2</v>
      </c>
      <c r="T112" s="115" t="b">
        <v>1</v>
      </c>
      <c r="U112" s="115" t="b">
        <v>1</v>
      </c>
      <c r="V112" s="115" t="b">
        <v>1</v>
      </c>
      <c r="W112" s="115" t="b">
        <v>1</v>
      </c>
      <c r="X112" s="115" t="b">
        <v>1</v>
      </c>
      <c r="Y112" s="108"/>
    </row>
    <row r="113" spans="1:25" s="60" customFormat="1" ht="14.25" customHeight="1" x14ac:dyDescent="0.25">
      <c r="A113" s="91" t="s">
        <v>71</v>
      </c>
      <c r="B113" s="90" t="s">
        <v>69</v>
      </c>
      <c r="C113" s="90" t="s">
        <v>306</v>
      </c>
      <c r="D113" s="165">
        <v>1518</v>
      </c>
      <c r="E113" s="33">
        <v>488</v>
      </c>
      <c r="F113" s="24" t="s">
        <v>159</v>
      </c>
      <c r="G113" s="72" t="s">
        <v>159</v>
      </c>
      <c r="H113" s="54" t="s">
        <v>159</v>
      </c>
      <c r="I113" s="79" t="s">
        <v>159</v>
      </c>
      <c r="J113" s="33">
        <v>446</v>
      </c>
      <c r="K113" s="2" t="s">
        <v>159</v>
      </c>
      <c r="L113" s="33">
        <v>42</v>
      </c>
      <c r="M113" s="2" t="s">
        <v>159</v>
      </c>
      <c r="N113" s="33">
        <v>198</v>
      </c>
      <c r="O113" s="2" t="s">
        <v>159</v>
      </c>
      <c r="P113" s="33">
        <v>686</v>
      </c>
      <c r="Q113" s="2">
        <v>0.45191040843214758</v>
      </c>
      <c r="R113" s="117">
        <v>1336</v>
      </c>
      <c r="S113" s="118">
        <v>0.13622754491017963</v>
      </c>
      <c r="T113" s="115" t="b">
        <v>1</v>
      </c>
      <c r="U113" s="115" t="b">
        <v>1</v>
      </c>
      <c r="V113" s="115" t="b">
        <v>0</v>
      </c>
      <c r="W113" s="115" t="b">
        <v>0</v>
      </c>
      <c r="X113" s="115" t="b">
        <v>1</v>
      </c>
      <c r="Y113" s="108"/>
    </row>
    <row r="114" spans="1:25" s="60" customFormat="1" ht="14.25" customHeight="1" x14ac:dyDescent="0.25">
      <c r="A114" s="91" t="s">
        <v>72</v>
      </c>
      <c r="B114" s="90" t="s">
        <v>69</v>
      </c>
      <c r="C114" s="90" t="s">
        <v>307</v>
      </c>
      <c r="D114" s="165">
        <v>1326</v>
      </c>
      <c r="E114" s="33" t="s">
        <v>159</v>
      </c>
      <c r="F114" s="24" t="s">
        <v>159</v>
      </c>
      <c r="G114" s="72" t="s">
        <v>159</v>
      </c>
      <c r="H114" s="54" t="s">
        <v>159</v>
      </c>
      <c r="I114" s="79" t="s">
        <v>159</v>
      </c>
      <c r="J114" s="33" t="s">
        <v>371</v>
      </c>
      <c r="K114" s="2" t="s">
        <v>159</v>
      </c>
      <c r="L114" s="33" t="s">
        <v>371</v>
      </c>
      <c r="M114" s="2" t="s">
        <v>159</v>
      </c>
      <c r="N114" s="33">
        <v>0</v>
      </c>
      <c r="O114" s="2" t="s">
        <v>159</v>
      </c>
      <c r="P114" s="33" t="s">
        <v>159</v>
      </c>
      <c r="Q114" s="2" t="s">
        <v>159</v>
      </c>
      <c r="R114" s="117">
        <v>1226</v>
      </c>
      <c r="S114" s="118">
        <v>8.1566068515497553E-2</v>
      </c>
      <c r="T114" s="115" t="b">
        <v>0</v>
      </c>
      <c r="U114" s="115" t="b">
        <v>1</v>
      </c>
      <c r="V114" s="115" t="b">
        <v>0</v>
      </c>
      <c r="W114" s="115" t="b">
        <v>0</v>
      </c>
      <c r="X114" s="115" t="b">
        <v>1</v>
      </c>
      <c r="Y114" s="108"/>
    </row>
    <row r="115" spans="1:25" s="60" customFormat="1" ht="14.25" customHeight="1" x14ac:dyDescent="0.25">
      <c r="A115" s="91" t="s">
        <v>73</v>
      </c>
      <c r="B115" s="90" t="s">
        <v>69</v>
      </c>
      <c r="C115" s="90" t="s">
        <v>308</v>
      </c>
      <c r="D115" s="165">
        <v>1147</v>
      </c>
      <c r="E115" s="33">
        <v>350</v>
      </c>
      <c r="F115" s="24" t="s">
        <v>159</v>
      </c>
      <c r="G115" s="72" t="s">
        <v>159</v>
      </c>
      <c r="H115" s="54" t="s">
        <v>159</v>
      </c>
      <c r="I115" s="79" t="s">
        <v>159</v>
      </c>
      <c r="J115" s="33">
        <v>217</v>
      </c>
      <c r="K115" s="2" t="s">
        <v>159</v>
      </c>
      <c r="L115" s="33">
        <v>133</v>
      </c>
      <c r="M115" s="2" t="s">
        <v>159</v>
      </c>
      <c r="N115" s="33">
        <v>149</v>
      </c>
      <c r="O115" s="2" t="s">
        <v>159</v>
      </c>
      <c r="P115" s="33">
        <v>499</v>
      </c>
      <c r="Q115" s="2">
        <v>0.43504795117698342</v>
      </c>
      <c r="R115" s="117">
        <v>1109.75</v>
      </c>
      <c r="S115" s="118">
        <v>3.3566118495156567E-2</v>
      </c>
      <c r="T115" s="115" t="b">
        <v>1</v>
      </c>
      <c r="U115" s="115" t="b">
        <v>1</v>
      </c>
      <c r="V115" s="115" t="b">
        <v>0</v>
      </c>
      <c r="W115" s="115" t="b">
        <v>0</v>
      </c>
      <c r="X115" s="115" t="b">
        <v>1</v>
      </c>
      <c r="Y115" s="108"/>
    </row>
    <row r="116" spans="1:25" s="60" customFormat="1" ht="14.25" customHeight="1" x14ac:dyDescent="0.25">
      <c r="A116" s="91" t="s">
        <v>309</v>
      </c>
      <c r="B116" s="90" t="s">
        <v>69</v>
      </c>
      <c r="C116" s="90" t="s">
        <v>310</v>
      </c>
      <c r="D116" s="165">
        <v>1070</v>
      </c>
      <c r="E116" s="33">
        <v>514</v>
      </c>
      <c r="F116" s="24" t="s">
        <v>159</v>
      </c>
      <c r="G116" s="72" t="s">
        <v>159</v>
      </c>
      <c r="H116" s="54" t="s">
        <v>159</v>
      </c>
      <c r="I116" s="79" t="s">
        <v>159</v>
      </c>
      <c r="J116" s="33">
        <v>317</v>
      </c>
      <c r="K116" s="2" t="s">
        <v>159</v>
      </c>
      <c r="L116" s="33">
        <v>197</v>
      </c>
      <c r="M116" s="2" t="s">
        <v>159</v>
      </c>
      <c r="N116" s="33">
        <v>125</v>
      </c>
      <c r="O116" s="2" t="s">
        <v>159</v>
      </c>
      <c r="P116" s="33">
        <v>639</v>
      </c>
      <c r="Q116" s="2">
        <v>0.59719626168224305</v>
      </c>
      <c r="R116" s="117">
        <v>1092.25</v>
      </c>
      <c r="S116" s="118">
        <v>-2.0370794232089724E-2</v>
      </c>
      <c r="T116" s="115" t="b">
        <v>1</v>
      </c>
      <c r="U116" s="115" t="b">
        <v>1</v>
      </c>
      <c r="V116" s="115" t="b">
        <v>0</v>
      </c>
      <c r="W116" s="115" t="b">
        <v>0</v>
      </c>
      <c r="X116" s="115" t="b">
        <v>1</v>
      </c>
      <c r="Y116" s="108"/>
    </row>
    <row r="117" spans="1:25" s="60" customFormat="1" ht="14.25" customHeight="1" x14ac:dyDescent="0.25">
      <c r="A117" s="91" t="s">
        <v>61</v>
      </c>
      <c r="B117" s="90" t="s">
        <v>69</v>
      </c>
      <c r="C117" s="90" t="s">
        <v>311</v>
      </c>
      <c r="D117" s="165">
        <v>529</v>
      </c>
      <c r="E117" s="33">
        <v>114</v>
      </c>
      <c r="F117" s="24" t="s">
        <v>159</v>
      </c>
      <c r="G117" s="72" t="s">
        <v>159</v>
      </c>
      <c r="H117" s="54" t="s">
        <v>159</v>
      </c>
      <c r="I117" s="79" t="s">
        <v>159</v>
      </c>
      <c r="J117" s="33">
        <v>64</v>
      </c>
      <c r="K117" s="2" t="s">
        <v>159</v>
      </c>
      <c r="L117" s="33">
        <v>50</v>
      </c>
      <c r="M117" s="2" t="s">
        <v>159</v>
      </c>
      <c r="N117" s="33">
        <v>28</v>
      </c>
      <c r="O117" s="2" t="s">
        <v>159</v>
      </c>
      <c r="P117" s="33">
        <v>142</v>
      </c>
      <c r="Q117" s="2">
        <v>0.26843100189035918</v>
      </c>
      <c r="R117" s="117">
        <v>604</v>
      </c>
      <c r="S117" s="118">
        <v>-0.12417218543046357</v>
      </c>
      <c r="T117" s="115" t="b">
        <v>1</v>
      </c>
      <c r="U117" s="115" t="b">
        <v>1</v>
      </c>
      <c r="V117" s="115" t="b">
        <v>0</v>
      </c>
      <c r="W117" s="115" t="b">
        <v>0</v>
      </c>
      <c r="X117" s="115" t="b">
        <v>1</v>
      </c>
      <c r="Y117" s="108"/>
    </row>
    <row r="118" spans="1:25" s="60" customFormat="1" ht="14.25" customHeight="1" x14ac:dyDescent="0.25">
      <c r="A118" s="91" t="s">
        <v>19</v>
      </c>
      <c r="B118" s="90" t="s">
        <v>69</v>
      </c>
      <c r="C118" s="90" t="s">
        <v>312</v>
      </c>
      <c r="D118" s="165">
        <v>1094</v>
      </c>
      <c r="E118" s="33" t="s">
        <v>159</v>
      </c>
      <c r="F118" s="24" t="s">
        <v>159</v>
      </c>
      <c r="G118" s="72" t="s">
        <v>159</v>
      </c>
      <c r="H118" s="54" t="s">
        <v>159</v>
      </c>
      <c r="I118" s="79" t="s">
        <v>159</v>
      </c>
      <c r="J118" s="33" t="s">
        <v>371</v>
      </c>
      <c r="K118" s="2" t="s">
        <v>159</v>
      </c>
      <c r="L118" s="33" t="s">
        <v>371</v>
      </c>
      <c r="M118" s="2" t="s">
        <v>159</v>
      </c>
      <c r="N118" s="33" t="s">
        <v>371</v>
      </c>
      <c r="O118" s="2" t="s">
        <v>159</v>
      </c>
      <c r="P118" s="33" t="s">
        <v>159</v>
      </c>
      <c r="Q118" s="2" t="s">
        <v>159</v>
      </c>
      <c r="R118" s="117">
        <v>1022.5</v>
      </c>
      <c r="S118" s="118">
        <v>6.9926650366748166E-2</v>
      </c>
      <c r="T118" s="115" t="b">
        <v>0</v>
      </c>
      <c r="U118" s="115" t="b">
        <v>1</v>
      </c>
      <c r="V118" s="115" t="b">
        <v>0</v>
      </c>
      <c r="W118" s="115" t="b">
        <v>0</v>
      </c>
      <c r="X118" s="115" t="b">
        <v>1</v>
      </c>
      <c r="Y118" s="108"/>
    </row>
    <row r="119" spans="1:25" s="60" customFormat="1" ht="14.25" customHeight="1" x14ac:dyDescent="0.25">
      <c r="A119" s="91" t="s">
        <v>51</v>
      </c>
      <c r="B119" s="90" t="s">
        <v>69</v>
      </c>
      <c r="C119" s="90" t="s">
        <v>313</v>
      </c>
      <c r="D119" s="165">
        <v>948</v>
      </c>
      <c r="E119" s="33">
        <v>650</v>
      </c>
      <c r="F119" s="24" t="s">
        <v>159</v>
      </c>
      <c r="G119" s="72" t="s">
        <v>159</v>
      </c>
      <c r="H119" s="54" t="s">
        <v>159</v>
      </c>
      <c r="I119" s="79" t="s">
        <v>159</v>
      </c>
      <c r="J119" s="33">
        <v>551</v>
      </c>
      <c r="K119" s="2" t="s">
        <v>159</v>
      </c>
      <c r="L119" s="33">
        <v>99</v>
      </c>
      <c r="M119" s="2" t="s">
        <v>159</v>
      </c>
      <c r="N119" s="33">
        <v>207</v>
      </c>
      <c r="O119" s="2" t="s">
        <v>159</v>
      </c>
      <c r="P119" s="33">
        <v>857</v>
      </c>
      <c r="Q119" s="2">
        <v>0.90400843881856541</v>
      </c>
      <c r="R119" s="117">
        <v>890.75</v>
      </c>
      <c r="S119" s="118">
        <v>6.4271681167555425E-2</v>
      </c>
      <c r="T119" s="115" t="b">
        <v>1</v>
      </c>
      <c r="U119" s="115" t="b">
        <v>1</v>
      </c>
      <c r="V119" s="115" t="b">
        <v>0</v>
      </c>
      <c r="W119" s="115" t="b">
        <v>0</v>
      </c>
      <c r="X119" s="115" t="b">
        <v>1</v>
      </c>
      <c r="Y119" s="108"/>
    </row>
    <row r="120" spans="1:25" s="60" customFormat="1" ht="14.25" customHeight="1" x14ac:dyDescent="0.25">
      <c r="A120" s="91" t="s">
        <v>53</v>
      </c>
      <c r="B120" s="90" t="s">
        <v>69</v>
      </c>
      <c r="C120" s="90" t="s">
        <v>314</v>
      </c>
      <c r="D120" s="165">
        <v>921</v>
      </c>
      <c r="E120" s="33">
        <v>357</v>
      </c>
      <c r="F120" s="24" t="s">
        <v>159</v>
      </c>
      <c r="G120" s="72" t="s">
        <v>159</v>
      </c>
      <c r="H120" s="54" t="s">
        <v>159</v>
      </c>
      <c r="I120" s="79" t="s">
        <v>159</v>
      </c>
      <c r="J120" s="33">
        <v>211</v>
      </c>
      <c r="K120" s="2" t="s">
        <v>159</v>
      </c>
      <c r="L120" s="33">
        <v>146</v>
      </c>
      <c r="M120" s="2" t="s">
        <v>159</v>
      </c>
      <c r="N120" s="33">
        <v>377</v>
      </c>
      <c r="O120" s="2" t="s">
        <v>159</v>
      </c>
      <c r="P120" s="33">
        <v>734</v>
      </c>
      <c r="Q120" s="2">
        <v>0.79695982627578721</v>
      </c>
      <c r="R120" s="117">
        <v>802.5</v>
      </c>
      <c r="S120" s="118">
        <v>0.14766355140186915</v>
      </c>
      <c r="T120" s="115" t="b">
        <v>1</v>
      </c>
      <c r="U120" s="115" t="b">
        <v>1</v>
      </c>
      <c r="V120" s="115" t="b">
        <v>0</v>
      </c>
      <c r="W120" s="115" t="b">
        <v>0</v>
      </c>
      <c r="X120" s="115" t="b">
        <v>1</v>
      </c>
      <c r="Y120" s="108"/>
    </row>
    <row r="121" spans="1:25" s="60" customFormat="1" ht="14.25" customHeight="1" x14ac:dyDescent="0.25">
      <c r="A121" s="91" t="s">
        <v>17</v>
      </c>
      <c r="B121" s="90" t="s">
        <v>69</v>
      </c>
      <c r="C121" s="90" t="s">
        <v>315</v>
      </c>
      <c r="D121" s="165">
        <v>969</v>
      </c>
      <c r="E121" s="33">
        <v>651</v>
      </c>
      <c r="F121" s="24">
        <v>0.67182662538699689</v>
      </c>
      <c r="G121" s="72">
        <v>0.64163453779677437</v>
      </c>
      <c r="H121" s="54" t="s">
        <v>213</v>
      </c>
      <c r="I121" s="79">
        <v>0.70066172947340533</v>
      </c>
      <c r="J121" s="33">
        <v>366</v>
      </c>
      <c r="K121" s="2">
        <v>0.37770897832817335</v>
      </c>
      <c r="L121" s="33">
        <v>285</v>
      </c>
      <c r="M121" s="2">
        <v>0.29411764705882354</v>
      </c>
      <c r="N121" s="33">
        <v>298</v>
      </c>
      <c r="O121" s="2">
        <v>0.30753353973168213</v>
      </c>
      <c r="P121" s="33">
        <v>949</v>
      </c>
      <c r="Q121" s="2">
        <v>0.97936016511867907</v>
      </c>
      <c r="R121" s="117">
        <v>1109.75</v>
      </c>
      <c r="S121" s="118">
        <v>-0.12683036719981977</v>
      </c>
      <c r="T121" s="115" t="b">
        <v>1</v>
      </c>
      <c r="U121" s="115" t="b">
        <v>1</v>
      </c>
      <c r="V121" s="115" t="b">
        <v>1</v>
      </c>
      <c r="W121" s="115" t="b">
        <v>1</v>
      </c>
      <c r="X121" s="115" t="b">
        <v>1</v>
      </c>
      <c r="Y121" s="108"/>
    </row>
    <row r="122" spans="1:25" s="60" customFormat="1" ht="14.25" customHeight="1" x14ac:dyDescent="0.25">
      <c r="A122" s="91" t="s">
        <v>54</v>
      </c>
      <c r="B122" s="90" t="s">
        <v>69</v>
      </c>
      <c r="C122" s="90" t="s">
        <v>316</v>
      </c>
      <c r="D122" s="165">
        <v>1229</v>
      </c>
      <c r="E122" s="33">
        <v>494</v>
      </c>
      <c r="F122" s="24" t="s">
        <v>159</v>
      </c>
      <c r="G122" s="72" t="s">
        <v>159</v>
      </c>
      <c r="H122" s="54" t="s">
        <v>159</v>
      </c>
      <c r="I122" s="79" t="s">
        <v>159</v>
      </c>
      <c r="J122" s="33">
        <v>306</v>
      </c>
      <c r="K122" s="2" t="s">
        <v>159</v>
      </c>
      <c r="L122" s="33">
        <v>188</v>
      </c>
      <c r="M122" s="2" t="s">
        <v>159</v>
      </c>
      <c r="N122" s="33" t="s">
        <v>371</v>
      </c>
      <c r="O122" s="2" t="s">
        <v>159</v>
      </c>
      <c r="P122" s="33">
        <v>494</v>
      </c>
      <c r="Q122" s="2">
        <v>0.40195280716029291</v>
      </c>
      <c r="R122" s="117">
        <v>1069.5</v>
      </c>
      <c r="S122" s="118">
        <v>0.14913510986442263</v>
      </c>
      <c r="T122" s="115" t="b">
        <v>1</v>
      </c>
      <c r="U122" s="115" t="b">
        <v>1</v>
      </c>
      <c r="V122" s="115" t="b">
        <v>0</v>
      </c>
      <c r="W122" s="115" t="b">
        <v>0</v>
      </c>
      <c r="X122" s="115" t="b">
        <v>1</v>
      </c>
      <c r="Y122" s="108"/>
    </row>
    <row r="123" spans="1:25" s="60" customFormat="1" ht="14.25" customHeight="1" x14ac:dyDescent="0.25">
      <c r="A123" s="91" t="s">
        <v>11</v>
      </c>
      <c r="B123" s="90" t="s">
        <v>69</v>
      </c>
      <c r="C123" s="90" t="s">
        <v>317</v>
      </c>
      <c r="D123" s="165">
        <v>700</v>
      </c>
      <c r="E123" s="33">
        <v>19</v>
      </c>
      <c r="F123" s="24" t="s">
        <v>159</v>
      </c>
      <c r="G123" s="72" t="s">
        <v>159</v>
      </c>
      <c r="H123" s="54" t="s">
        <v>159</v>
      </c>
      <c r="I123" s="79" t="s">
        <v>159</v>
      </c>
      <c r="J123" s="33">
        <v>19</v>
      </c>
      <c r="K123" s="2" t="s">
        <v>159</v>
      </c>
      <c r="L123" s="33" t="s">
        <v>371</v>
      </c>
      <c r="M123" s="2" t="s">
        <v>159</v>
      </c>
      <c r="N123" s="33">
        <v>8</v>
      </c>
      <c r="O123" s="2" t="s">
        <v>159</v>
      </c>
      <c r="P123" s="33">
        <v>27</v>
      </c>
      <c r="Q123" s="2">
        <v>3.8571428571428569E-2</v>
      </c>
      <c r="R123" s="117">
        <v>685</v>
      </c>
      <c r="S123" s="118">
        <v>2.1897810218978103E-2</v>
      </c>
      <c r="T123" s="115" t="b">
        <v>1</v>
      </c>
      <c r="U123" s="115" t="b">
        <v>1</v>
      </c>
      <c r="V123" s="115" t="b">
        <v>0</v>
      </c>
      <c r="W123" s="115" t="b">
        <v>0</v>
      </c>
      <c r="X123" s="115" t="b">
        <v>1</v>
      </c>
      <c r="Y123" s="108"/>
    </row>
    <row r="124" spans="1:25" s="60" customFormat="1" ht="14.25" customHeight="1" x14ac:dyDescent="0.25">
      <c r="A124" s="91" t="s">
        <v>74</v>
      </c>
      <c r="B124" s="90" t="s">
        <v>69</v>
      </c>
      <c r="C124" s="90" t="s">
        <v>318</v>
      </c>
      <c r="D124" s="165">
        <v>411</v>
      </c>
      <c r="E124" s="33">
        <v>64</v>
      </c>
      <c r="F124" s="24" t="s">
        <v>159</v>
      </c>
      <c r="G124" s="72" t="s">
        <v>159</v>
      </c>
      <c r="H124" s="54" t="s">
        <v>159</v>
      </c>
      <c r="I124" s="79" t="s">
        <v>159</v>
      </c>
      <c r="J124" s="33">
        <v>47</v>
      </c>
      <c r="K124" s="2" t="s">
        <v>159</v>
      </c>
      <c r="L124" s="33">
        <v>17</v>
      </c>
      <c r="M124" s="2" t="s">
        <v>159</v>
      </c>
      <c r="N124" s="33">
        <v>15</v>
      </c>
      <c r="O124" s="2" t="s">
        <v>159</v>
      </c>
      <c r="P124" s="33">
        <v>79</v>
      </c>
      <c r="Q124" s="2">
        <v>0.19221411192214111</v>
      </c>
      <c r="R124" s="117">
        <v>442.25</v>
      </c>
      <c r="S124" s="118">
        <v>-7.066139061616733E-2</v>
      </c>
      <c r="T124" s="115" t="b">
        <v>1</v>
      </c>
      <c r="U124" s="115" t="b">
        <v>1</v>
      </c>
      <c r="V124" s="115" t="b">
        <v>0</v>
      </c>
      <c r="W124" s="115" t="b">
        <v>0</v>
      </c>
      <c r="X124" s="115" t="b">
        <v>1</v>
      </c>
      <c r="Y124" s="108"/>
    </row>
    <row r="125" spans="1:25" s="60" customFormat="1" ht="14.25" customHeight="1" x14ac:dyDescent="0.25">
      <c r="A125" s="91" t="s">
        <v>75</v>
      </c>
      <c r="B125" s="90" t="s">
        <v>69</v>
      </c>
      <c r="C125" s="90" t="s">
        <v>319</v>
      </c>
      <c r="D125" s="165">
        <v>645</v>
      </c>
      <c r="E125" s="33">
        <v>319</v>
      </c>
      <c r="F125" s="24" t="s">
        <v>159</v>
      </c>
      <c r="G125" s="72" t="s">
        <v>159</v>
      </c>
      <c r="H125" s="54" t="s">
        <v>159</v>
      </c>
      <c r="I125" s="79" t="s">
        <v>159</v>
      </c>
      <c r="J125" s="33">
        <v>233</v>
      </c>
      <c r="K125" s="2" t="s">
        <v>159</v>
      </c>
      <c r="L125" s="33">
        <v>86</v>
      </c>
      <c r="M125" s="2" t="s">
        <v>159</v>
      </c>
      <c r="N125" s="33">
        <v>115</v>
      </c>
      <c r="O125" s="2" t="s">
        <v>159</v>
      </c>
      <c r="P125" s="33">
        <v>434</v>
      </c>
      <c r="Q125" s="2">
        <v>0.67286821705426358</v>
      </c>
      <c r="R125" s="117">
        <v>553.5</v>
      </c>
      <c r="S125" s="118">
        <v>0.16531165311653118</v>
      </c>
      <c r="T125" s="115" t="b">
        <v>1</v>
      </c>
      <c r="U125" s="115" t="b">
        <v>1</v>
      </c>
      <c r="V125" s="115" t="b">
        <v>0</v>
      </c>
      <c r="W125" s="115" t="b">
        <v>0</v>
      </c>
      <c r="X125" s="115" t="b">
        <v>1</v>
      </c>
      <c r="Y125" s="108"/>
    </row>
    <row r="126" spans="1:25" s="60" customFormat="1" ht="14.25" customHeight="1" x14ac:dyDescent="0.25">
      <c r="A126" s="91" t="s">
        <v>76</v>
      </c>
      <c r="B126" s="90" t="s">
        <v>69</v>
      </c>
      <c r="C126" s="90" t="s">
        <v>320</v>
      </c>
      <c r="D126" s="165" t="s">
        <v>159</v>
      </c>
      <c r="E126" s="33" t="s">
        <v>159</v>
      </c>
      <c r="F126" s="24" t="s">
        <v>159</v>
      </c>
      <c r="G126" s="72" t="s">
        <v>159</v>
      </c>
      <c r="H126" s="54" t="s">
        <v>159</v>
      </c>
      <c r="I126" s="79" t="s">
        <v>159</v>
      </c>
      <c r="J126" s="33" t="s">
        <v>159</v>
      </c>
      <c r="K126" s="2" t="s">
        <v>159</v>
      </c>
      <c r="L126" s="33" t="s">
        <v>159</v>
      </c>
      <c r="M126" s="2" t="s">
        <v>159</v>
      </c>
      <c r="N126" s="33" t="s">
        <v>159</v>
      </c>
      <c r="O126" s="2" t="s">
        <v>159</v>
      </c>
      <c r="P126" s="33" t="s">
        <v>159</v>
      </c>
      <c r="Q126" s="2" t="s">
        <v>159</v>
      </c>
      <c r="R126" s="117">
        <v>1104</v>
      </c>
      <c r="S126" s="118" t="s">
        <v>159</v>
      </c>
      <c r="T126" s="115" t="b">
        <v>0</v>
      </c>
      <c r="U126" s="115" t="b">
        <v>0</v>
      </c>
      <c r="V126" s="115" t="b">
        <v>0</v>
      </c>
      <c r="W126" s="115" t="b">
        <v>0</v>
      </c>
      <c r="X126" s="115" t="b">
        <v>0</v>
      </c>
      <c r="Y126" s="108"/>
    </row>
    <row r="127" spans="1:25" s="60" customFormat="1" ht="14.25" customHeight="1" x14ac:dyDescent="0.25">
      <c r="A127" s="91" t="s">
        <v>77</v>
      </c>
      <c r="B127" s="90" t="s">
        <v>69</v>
      </c>
      <c r="C127" s="90" t="s">
        <v>321</v>
      </c>
      <c r="D127" s="165">
        <v>1254</v>
      </c>
      <c r="E127" s="33">
        <v>999</v>
      </c>
      <c r="F127" s="24">
        <v>0.79665071770334928</v>
      </c>
      <c r="G127" s="72">
        <v>0.77348345067886615</v>
      </c>
      <c r="H127" s="54" t="s">
        <v>213</v>
      </c>
      <c r="I127" s="79">
        <v>0.81800603695302265</v>
      </c>
      <c r="J127" s="33">
        <v>573</v>
      </c>
      <c r="K127" s="2">
        <v>0.4569377990430622</v>
      </c>
      <c r="L127" s="33">
        <v>426</v>
      </c>
      <c r="M127" s="2">
        <v>0.33971291866028708</v>
      </c>
      <c r="N127" s="33">
        <v>243</v>
      </c>
      <c r="O127" s="2">
        <v>0.19377990430622011</v>
      </c>
      <c r="P127" s="33">
        <v>1242</v>
      </c>
      <c r="Q127" s="2">
        <v>0.99043062200956933</v>
      </c>
      <c r="R127" s="117">
        <v>1166.25</v>
      </c>
      <c r="S127" s="118">
        <v>7.5241157556270102E-2</v>
      </c>
      <c r="T127" s="115" t="b">
        <v>1</v>
      </c>
      <c r="U127" s="115" t="b">
        <v>1</v>
      </c>
      <c r="V127" s="115" t="b">
        <v>1</v>
      </c>
      <c r="W127" s="115" t="b">
        <v>1</v>
      </c>
      <c r="X127" s="115" t="b">
        <v>1</v>
      </c>
      <c r="Y127" s="108"/>
    </row>
    <row r="128" spans="1:25" s="60" customFormat="1" ht="14.25" customHeight="1" x14ac:dyDescent="0.25">
      <c r="A128" s="91" t="s">
        <v>32</v>
      </c>
      <c r="B128" s="90" t="s">
        <v>69</v>
      </c>
      <c r="C128" s="90" t="s">
        <v>322</v>
      </c>
      <c r="D128" s="165">
        <v>854</v>
      </c>
      <c r="E128" s="33">
        <v>415</v>
      </c>
      <c r="F128" s="24" t="s">
        <v>159</v>
      </c>
      <c r="G128" s="72" t="s">
        <v>159</v>
      </c>
      <c r="H128" s="54" t="s">
        <v>159</v>
      </c>
      <c r="I128" s="79" t="s">
        <v>159</v>
      </c>
      <c r="J128" s="33">
        <v>296</v>
      </c>
      <c r="K128" s="2" t="s">
        <v>159</v>
      </c>
      <c r="L128" s="33">
        <v>119</v>
      </c>
      <c r="M128" s="2" t="s">
        <v>159</v>
      </c>
      <c r="N128" s="33">
        <v>145</v>
      </c>
      <c r="O128" s="2" t="s">
        <v>159</v>
      </c>
      <c r="P128" s="33">
        <v>560</v>
      </c>
      <c r="Q128" s="2">
        <v>0.65573770491803274</v>
      </c>
      <c r="R128" s="117">
        <v>806.25</v>
      </c>
      <c r="S128" s="118">
        <v>5.9224806201550385E-2</v>
      </c>
      <c r="T128" s="115" t="b">
        <v>1</v>
      </c>
      <c r="U128" s="115" t="b">
        <v>1</v>
      </c>
      <c r="V128" s="115" t="b">
        <v>0</v>
      </c>
      <c r="W128" s="115" t="b">
        <v>0</v>
      </c>
      <c r="X128" s="115" t="b">
        <v>1</v>
      </c>
      <c r="Y128" s="108"/>
    </row>
    <row r="129" spans="1:25" s="60" customFormat="1" ht="14.25" customHeight="1" x14ac:dyDescent="0.25">
      <c r="A129" s="91" t="s">
        <v>55</v>
      </c>
      <c r="B129" s="90" t="s">
        <v>69</v>
      </c>
      <c r="C129" s="90" t="s">
        <v>323</v>
      </c>
      <c r="D129" s="165">
        <v>1559</v>
      </c>
      <c r="E129" s="33" t="s">
        <v>159</v>
      </c>
      <c r="F129" s="24" t="s">
        <v>159</v>
      </c>
      <c r="G129" s="72" t="s">
        <v>159</v>
      </c>
      <c r="H129" s="54" t="s">
        <v>159</v>
      </c>
      <c r="I129" s="79" t="s">
        <v>159</v>
      </c>
      <c r="J129" s="33" t="s">
        <v>371</v>
      </c>
      <c r="K129" s="2" t="s">
        <v>159</v>
      </c>
      <c r="L129" s="33" t="s">
        <v>371</v>
      </c>
      <c r="M129" s="2" t="s">
        <v>159</v>
      </c>
      <c r="N129" s="33">
        <v>98</v>
      </c>
      <c r="O129" s="2" t="s">
        <v>159</v>
      </c>
      <c r="P129" s="33">
        <v>98</v>
      </c>
      <c r="Q129" s="2">
        <v>6.2860808210391278E-2</v>
      </c>
      <c r="R129" s="117">
        <v>1563</v>
      </c>
      <c r="S129" s="118">
        <v>-2.5591810620601407E-3</v>
      </c>
      <c r="T129" s="115" t="b">
        <v>0</v>
      </c>
      <c r="U129" s="115" t="b">
        <v>1</v>
      </c>
      <c r="V129" s="115" t="b">
        <v>0</v>
      </c>
      <c r="W129" s="115" t="b">
        <v>0</v>
      </c>
      <c r="X129" s="115" t="b">
        <v>1</v>
      </c>
      <c r="Y129" s="108"/>
    </row>
    <row r="130" spans="1:25" s="60" customFormat="1" ht="14.25" customHeight="1" x14ac:dyDescent="0.25">
      <c r="A130" s="91" t="s">
        <v>78</v>
      </c>
      <c r="B130" s="90" t="s">
        <v>69</v>
      </c>
      <c r="C130" s="90" t="s">
        <v>324</v>
      </c>
      <c r="D130" s="165">
        <v>1180</v>
      </c>
      <c r="E130" s="33">
        <v>721</v>
      </c>
      <c r="F130" s="24" t="s">
        <v>159</v>
      </c>
      <c r="G130" s="72" t="s">
        <v>159</v>
      </c>
      <c r="H130" s="54" t="s">
        <v>159</v>
      </c>
      <c r="I130" s="79" t="s">
        <v>159</v>
      </c>
      <c r="J130" s="33">
        <v>358</v>
      </c>
      <c r="K130" s="2" t="s">
        <v>159</v>
      </c>
      <c r="L130" s="33">
        <v>363</v>
      </c>
      <c r="M130" s="2" t="s">
        <v>159</v>
      </c>
      <c r="N130" s="33">
        <v>299</v>
      </c>
      <c r="O130" s="2" t="s">
        <v>159</v>
      </c>
      <c r="P130" s="33">
        <v>1020</v>
      </c>
      <c r="Q130" s="2">
        <v>0.86440677966101698</v>
      </c>
      <c r="R130" s="117">
        <v>1142.25</v>
      </c>
      <c r="S130" s="118">
        <v>3.3048807178813748E-2</v>
      </c>
      <c r="T130" s="115" t="b">
        <v>1</v>
      </c>
      <c r="U130" s="115" t="b">
        <v>1</v>
      </c>
      <c r="V130" s="115" t="b">
        <v>0</v>
      </c>
      <c r="W130" s="115" t="b">
        <v>0</v>
      </c>
      <c r="X130" s="115" t="b">
        <v>1</v>
      </c>
      <c r="Y130" s="108"/>
    </row>
    <row r="131" spans="1:25" s="60" customFormat="1" ht="14.25" customHeight="1" x14ac:dyDescent="0.25">
      <c r="A131" s="91" t="s">
        <v>56</v>
      </c>
      <c r="B131" s="90" t="s">
        <v>69</v>
      </c>
      <c r="C131" s="90" t="s">
        <v>325</v>
      </c>
      <c r="D131" s="165">
        <v>659</v>
      </c>
      <c r="E131" s="33">
        <v>28</v>
      </c>
      <c r="F131" s="24" t="s">
        <v>159</v>
      </c>
      <c r="G131" s="72" t="s">
        <v>159</v>
      </c>
      <c r="H131" s="54" t="s">
        <v>159</v>
      </c>
      <c r="I131" s="79" t="s">
        <v>159</v>
      </c>
      <c r="J131" s="33">
        <v>0</v>
      </c>
      <c r="K131" s="2" t="s">
        <v>159</v>
      </c>
      <c r="L131" s="33">
        <v>28</v>
      </c>
      <c r="M131" s="2" t="s">
        <v>159</v>
      </c>
      <c r="N131" s="33">
        <v>0</v>
      </c>
      <c r="O131" s="2" t="s">
        <v>159</v>
      </c>
      <c r="P131" s="33">
        <v>28</v>
      </c>
      <c r="Q131" s="2">
        <v>4.2488619119878605E-2</v>
      </c>
      <c r="R131" s="117">
        <v>678.5</v>
      </c>
      <c r="S131" s="118">
        <v>-2.8739867354458364E-2</v>
      </c>
      <c r="T131" s="115" t="b">
        <v>1</v>
      </c>
      <c r="U131" s="115" t="b">
        <v>1</v>
      </c>
      <c r="V131" s="115" t="b">
        <v>0</v>
      </c>
      <c r="W131" s="115" t="b">
        <v>0</v>
      </c>
      <c r="X131" s="115" t="b">
        <v>1</v>
      </c>
      <c r="Y131" s="108"/>
    </row>
    <row r="132" spans="1:25" s="60" customFormat="1" ht="14.25" customHeight="1" x14ac:dyDescent="0.25">
      <c r="A132" s="91" t="s">
        <v>79</v>
      </c>
      <c r="B132" s="90" t="s">
        <v>69</v>
      </c>
      <c r="C132" s="90" t="s">
        <v>326</v>
      </c>
      <c r="D132" s="165" t="s">
        <v>371</v>
      </c>
      <c r="E132" s="33" t="s">
        <v>159</v>
      </c>
      <c r="F132" s="24" t="s">
        <v>159</v>
      </c>
      <c r="G132" s="72" t="s">
        <v>159</v>
      </c>
      <c r="H132" s="54" t="s">
        <v>159</v>
      </c>
      <c r="I132" s="79" t="s">
        <v>159</v>
      </c>
      <c r="J132" s="33" t="s">
        <v>371</v>
      </c>
      <c r="K132" s="2" t="s">
        <v>159</v>
      </c>
      <c r="L132" s="33" t="s">
        <v>371</v>
      </c>
      <c r="M132" s="2" t="s">
        <v>159</v>
      </c>
      <c r="N132" s="33" t="s">
        <v>371</v>
      </c>
      <c r="O132" s="2" t="s">
        <v>159</v>
      </c>
      <c r="P132" s="33" t="s">
        <v>159</v>
      </c>
      <c r="Q132" s="2" t="s">
        <v>159</v>
      </c>
      <c r="R132" s="117">
        <v>1126.25</v>
      </c>
      <c r="S132" s="118" t="s">
        <v>159</v>
      </c>
      <c r="T132" s="115" t="b">
        <v>0</v>
      </c>
      <c r="U132" s="115" t="b">
        <v>0</v>
      </c>
      <c r="V132" s="115" t="b">
        <v>0</v>
      </c>
      <c r="W132" s="115" t="b">
        <v>0</v>
      </c>
      <c r="X132" s="115" t="b">
        <v>1</v>
      </c>
      <c r="Y132" s="108"/>
    </row>
    <row r="133" spans="1:25" s="60" customFormat="1" ht="14.25" customHeight="1" x14ac:dyDescent="0.25">
      <c r="A133" s="91" t="s">
        <v>14</v>
      </c>
      <c r="B133" s="90" t="s">
        <v>69</v>
      </c>
      <c r="C133" s="90" t="s">
        <v>327</v>
      </c>
      <c r="D133" s="165">
        <v>707</v>
      </c>
      <c r="E133" s="33">
        <v>421</v>
      </c>
      <c r="F133" s="24">
        <v>0.5954738330975955</v>
      </c>
      <c r="G133" s="72">
        <v>0.55887420743941629</v>
      </c>
      <c r="H133" s="54" t="s">
        <v>213</v>
      </c>
      <c r="I133" s="79">
        <v>0.63104155834043685</v>
      </c>
      <c r="J133" s="33">
        <v>290</v>
      </c>
      <c r="K133" s="2">
        <v>0.41018387553041019</v>
      </c>
      <c r="L133" s="33">
        <v>131</v>
      </c>
      <c r="M133" s="2">
        <v>0.18528995756718528</v>
      </c>
      <c r="N133" s="33">
        <v>262</v>
      </c>
      <c r="O133" s="2">
        <v>0.37057991513437055</v>
      </c>
      <c r="P133" s="33">
        <v>683</v>
      </c>
      <c r="Q133" s="2">
        <v>0.9660537482319661</v>
      </c>
      <c r="R133" s="117">
        <v>664.75</v>
      </c>
      <c r="S133" s="118">
        <v>6.3557728469349373E-2</v>
      </c>
      <c r="T133" s="115" t="b">
        <v>1</v>
      </c>
      <c r="U133" s="115" t="b">
        <v>1</v>
      </c>
      <c r="V133" s="115" t="b">
        <v>1</v>
      </c>
      <c r="W133" s="115" t="b">
        <v>1</v>
      </c>
      <c r="X133" s="115" t="b">
        <v>1</v>
      </c>
      <c r="Y133" s="108"/>
    </row>
    <row r="134" spans="1:25" s="60" customFormat="1" ht="14.25" customHeight="1" x14ac:dyDescent="0.25">
      <c r="A134" s="91" t="s">
        <v>80</v>
      </c>
      <c r="B134" s="90" t="s">
        <v>69</v>
      </c>
      <c r="C134" s="90" t="s">
        <v>328</v>
      </c>
      <c r="D134" s="165">
        <v>1063</v>
      </c>
      <c r="E134" s="33" t="s">
        <v>159</v>
      </c>
      <c r="F134" s="24" t="s">
        <v>159</v>
      </c>
      <c r="G134" s="72" t="s">
        <v>159</v>
      </c>
      <c r="H134" s="54" t="s">
        <v>159</v>
      </c>
      <c r="I134" s="79" t="s">
        <v>159</v>
      </c>
      <c r="J134" s="33" t="s">
        <v>371</v>
      </c>
      <c r="K134" s="2" t="s">
        <v>159</v>
      </c>
      <c r="L134" s="33" t="s">
        <v>371</v>
      </c>
      <c r="M134" s="2" t="s">
        <v>159</v>
      </c>
      <c r="N134" s="33">
        <v>256</v>
      </c>
      <c r="O134" s="2" t="s">
        <v>159</v>
      </c>
      <c r="P134" s="33">
        <v>256</v>
      </c>
      <c r="Q134" s="2">
        <v>0.24082784571966134</v>
      </c>
      <c r="R134" s="117">
        <v>1124.75</v>
      </c>
      <c r="S134" s="118">
        <v>-5.4901089130917985E-2</v>
      </c>
      <c r="T134" s="115" t="b">
        <v>0</v>
      </c>
      <c r="U134" s="115" t="b">
        <v>1</v>
      </c>
      <c r="V134" s="115" t="b">
        <v>0</v>
      </c>
      <c r="W134" s="115" t="b">
        <v>0</v>
      </c>
      <c r="X134" s="115" t="b">
        <v>1</v>
      </c>
      <c r="Y134" s="108"/>
    </row>
    <row r="135" spans="1:25" s="60" customFormat="1" ht="14.25" customHeight="1" x14ac:dyDescent="0.25">
      <c r="A135" s="91" t="s">
        <v>38</v>
      </c>
      <c r="B135" s="90" t="s">
        <v>69</v>
      </c>
      <c r="C135" s="90" t="s">
        <v>329</v>
      </c>
      <c r="D135" s="165">
        <v>1214</v>
      </c>
      <c r="E135" s="33">
        <v>864</v>
      </c>
      <c r="F135" s="24" t="s">
        <v>159</v>
      </c>
      <c r="G135" s="72" t="s">
        <v>159</v>
      </c>
      <c r="H135" s="54" t="s">
        <v>159</v>
      </c>
      <c r="I135" s="79" t="s">
        <v>159</v>
      </c>
      <c r="J135" s="33">
        <v>488</v>
      </c>
      <c r="K135" s="2" t="s">
        <v>159</v>
      </c>
      <c r="L135" s="33">
        <v>376</v>
      </c>
      <c r="M135" s="2" t="s">
        <v>159</v>
      </c>
      <c r="N135" s="33">
        <v>248</v>
      </c>
      <c r="O135" s="2" t="s">
        <v>159</v>
      </c>
      <c r="P135" s="33">
        <v>1112</v>
      </c>
      <c r="Q135" s="2">
        <v>0.91598023064250411</v>
      </c>
      <c r="R135" s="117">
        <v>1104.25</v>
      </c>
      <c r="S135" s="118">
        <v>9.9388725379216669E-2</v>
      </c>
      <c r="T135" s="115" t="b">
        <v>1</v>
      </c>
      <c r="U135" s="115" t="b">
        <v>1</v>
      </c>
      <c r="V135" s="115" t="b">
        <v>0</v>
      </c>
      <c r="W135" s="115" t="b">
        <v>0</v>
      </c>
      <c r="X135" s="115" t="b">
        <v>1</v>
      </c>
      <c r="Y135" s="108"/>
    </row>
    <row r="136" spans="1:25" s="60" customFormat="1" ht="14.25" customHeight="1" x14ac:dyDescent="0.25">
      <c r="A136" s="91" t="s">
        <v>24</v>
      </c>
      <c r="B136" s="90" t="s">
        <v>69</v>
      </c>
      <c r="C136" s="90" t="s">
        <v>330</v>
      </c>
      <c r="D136" s="165">
        <v>1324</v>
      </c>
      <c r="E136" s="33">
        <v>784</v>
      </c>
      <c r="F136" s="24" t="s">
        <v>159</v>
      </c>
      <c r="G136" s="72" t="s">
        <v>159</v>
      </c>
      <c r="H136" s="54" t="s">
        <v>159</v>
      </c>
      <c r="I136" s="79" t="s">
        <v>159</v>
      </c>
      <c r="J136" s="33">
        <v>544</v>
      </c>
      <c r="K136" s="2" t="s">
        <v>159</v>
      </c>
      <c r="L136" s="33">
        <v>240</v>
      </c>
      <c r="M136" s="2" t="s">
        <v>159</v>
      </c>
      <c r="N136" s="33">
        <v>236</v>
      </c>
      <c r="O136" s="2" t="s">
        <v>159</v>
      </c>
      <c r="P136" s="33">
        <v>1020</v>
      </c>
      <c r="Q136" s="2">
        <v>0.77039274924471302</v>
      </c>
      <c r="R136" s="117">
        <v>1264.5</v>
      </c>
      <c r="S136" s="118">
        <v>4.7054171609331751E-2</v>
      </c>
      <c r="T136" s="115" t="b">
        <v>1</v>
      </c>
      <c r="U136" s="115" t="b">
        <v>1</v>
      </c>
      <c r="V136" s="115" t="b">
        <v>0</v>
      </c>
      <c r="W136" s="115" t="b">
        <v>0</v>
      </c>
      <c r="X136" s="115" t="b">
        <v>1</v>
      </c>
      <c r="Y136" s="108"/>
    </row>
    <row r="137" spans="1:25" s="60" customFormat="1" ht="14.25" customHeight="1" x14ac:dyDescent="0.25">
      <c r="A137" s="91" t="s">
        <v>81</v>
      </c>
      <c r="B137" s="90" t="s">
        <v>69</v>
      </c>
      <c r="C137" s="90" t="s">
        <v>331</v>
      </c>
      <c r="D137" s="165">
        <v>602</v>
      </c>
      <c r="E137" s="33">
        <v>76</v>
      </c>
      <c r="F137" s="24" t="s">
        <v>159</v>
      </c>
      <c r="G137" s="72" t="s">
        <v>159</v>
      </c>
      <c r="H137" s="54" t="s">
        <v>159</v>
      </c>
      <c r="I137" s="79" t="s">
        <v>159</v>
      </c>
      <c r="J137" s="33">
        <v>48</v>
      </c>
      <c r="K137" s="2" t="s">
        <v>159</v>
      </c>
      <c r="L137" s="33">
        <v>28</v>
      </c>
      <c r="M137" s="2" t="s">
        <v>159</v>
      </c>
      <c r="N137" s="33">
        <v>17</v>
      </c>
      <c r="O137" s="2" t="s">
        <v>159</v>
      </c>
      <c r="P137" s="33">
        <v>93</v>
      </c>
      <c r="Q137" s="2">
        <v>0.15448504983388706</v>
      </c>
      <c r="R137" s="117">
        <v>634.5</v>
      </c>
      <c r="S137" s="118">
        <v>-5.1221434200157602E-2</v>
      </c>
      <c r="T137" s="115" t="b">
        <v>1</v>
      </c>
      <c r="U137" s="115" t="b">
        <v>1</v>
      </c>
      <c r="V137" s="115" t="b">
        <v>0</v>
      </c>
      <c r="W137" s="115" t="b">
        <v>0</v>
      </c>
      <c r="X137" s="115" t="b">
        <v>1</v>
      </c>
      <c r="Y137" s="108"/>
    </row>
    <row r="138" spans="1:25" s="60" customFormat="1" ht="14.25" customHeight="1" x14ac:dyDescent="0.25">
      <c r="A138" s="91" t="s">
        <v>148</v>
      </c>
      <c r="B138" s="90" t="s">
        <v>113</v>
      </c>
      <c r="C138" s="90" t="s">
        <v>332</v>
      </c>
      <c r="D138" s="165">
        <v>451</v>
      </c>
      <c r="E138" s="33">
        <v>250</v>
      </c>
      <c r="F138" s="24">
        <v>0.55432372505543237</v>
      </c>
      <c r="G138" s="72">
        <v>0.50818435770470549</v>
      </c>
      <c r="H138" s="54" t="s">
        <v>213</v>
      </c>
      <c r="I138" s="79">
        <v>0.59954548760677162</v>
      </c>
      <c r="J138" s="33">
        <v>170</v>
      </c>
      <c r="K138" s="2">
        <v>0.37694013303769403</v>
      </c>
      <c r="L138" s="33">
        <v>80</v>
      </c>
      <c r="M138" s="2">
        <v>0.17738359201773837</v>
      </c>
      <c r="N138" s="33">
        <v>197</v>
      </c>
      <c r="O138" s="2">
        <v>0.43680709534368073</v>
      </c>
      <c r="P138" s="33">
        <v>447</v>
      </c>
      <c r="Q138" s="2">
        <v>0.99113082039911304</v>
      </c>
      <c r="R138" s="117">
        <v>380.75</v>
      </c>
      <c r="S138" s="118">
        <v>0.1845042678923178</v>
      </c>
      <c r="T138" s="115" t="b">
        <v>1</v>
      </c>
      <c r="U138" s="115" t="b">
        <v>1</v>
      </c>
      <c r="V138" s="115" t="b">
        <v>1</v>
      </c>
      <c r="W138" s="115" t="b">
        <v>1</v>
      </c>
      <c r="X138" s="115" t="b">
        <v>1</v>
      </c>
      <c r="Y138" s="108"/>
    </row>
    <row r="139" spans="1:25" s="60" customFormat="1" ht="14.25" customHeight="1" x14ac:dyDescent="0.25">
      <c r="A139" s="91" t="s">
        <v>142</v>
      </c>
      <c r="B139" s="90" t="s">
        <v>113</v>
      </c>
      <c r="C139" s="90" t="s">
        <v>333</v>
      </c>
      <c r="D139" s="165">
        <v>819</v>
      </c>
      <c r="E139" s="33">
        <v>597</v>
      </c>
      <c r="F139" s="24">
        <v>0.7289377289377289</v>
      </c>
      <c r="G139" s="72">
        <v>0.69747838049221667</v>
      </c>
      <c r="H139" s="54" t="s">
        <v>213</v>
      </c>
      <c r="I139" s="79">
        <v>0.75825947274801053</v>
      </c>
      <c r="J139" s="33">
        <v>483</v>
      </c>
      <c r="K139" s="2">
        <v>0.58974358974358976</v>
      </c>
      <c r="L139" s="33">
        <v>114</v>
      </c>
      <c r="M139" s="2">
        <v>0.1391941391941392</v>
      </c>
      <c r="N139" s="33">
        <v>189</v>
      </c>
      <c r="O139" s="2">
        <v>0.23076923076923078</v>
      </c>
      <c r="P139" s="33">
        <v>786</v>
      </c>
      <c r="Q139" s="2">
        <v>0.95970695970695974</v>
      </c>
      <c r="R139" s="117">
        <v>732.5</v>
      </c>
      <c r="S139" s="118">
        <v>0.11808873720136519</v>
      </c>
      <c r="T139" s="115" t="b">
        <v>1</v>
      </c>
      <c r="U139" s="115" t="b">
        <v>1</v>
      </c>
      <c r="V139" s="115" t="b">
        <v>1</v>
      </c>
      <c r="W139" s="115" t="b">
        <v>1</v>
      </c>
      <c r="X139" s="115" t="b">
        <v>1</v>
      </c>
      <c r="Y139" s="108"/>
    </row>
    <row r="140" spans="1:25" s="60" customFormat="1" ht="14.25" customHeight="1" x14ac:dyDescent="0.25">
      <c r="A140" s="91" t="s">
        <v>23</v>
      </c>
      <c r="B140" s="90" t="s">
        <v>113</v>
      </c>
      <c r="C140" s="90" t="s">
        <v>334</v>
      </c>
      <c r="D140" s="165">
        <v>1519</v>
      </c>
      <c r="E140" s="33">
        <v>737</v>
      </c>
      <c r="F140" s="24" t="s">
        <v>159</v>
      </c>
      <c r="G140" s="72" t="s">
        <v>159</v>
      </c>
      <c r="H140" s="54" t="s">
        <v>159</v>
      </c>
      <c r="I140" s="79" t="s">
        <v>159</v>
      </c>
      <c r="J140" s="33">
        <v>497</v>
      </c>
      <c r="K140" s="2" t="s">
        <v>159</v>
      </c>
      <c r="L140" s="33">
        <v>240</v>
      </c>
      <c r="M140" s="2" t="s">
        <v>159</v>
      </c>
      <c r="N140" s="33">
        <v>521</v>
      </c>
      <c r="O140" s="2" t="s">
        <v>159</v>
      </c>
      <c r="P140" s="33">
        <v>1258</v>
      </c>
      <c r="Q140" s="2">
        <v>0.82817643186306777</v>
      </c>
      <c r="R140" s="117">
        <v>1484.5</v>
      </c>
      <c r="S140" s="118">
        <v>2.3240148198046481E-2</v>
      </c>
      <c r="T140" s="115" t="b">
        <v>1</v>
      </c>
      <c r="U140" s="115" t="b">
        <v>1</v>
      </c>
      <c r="V140" s="115" t="b">
        <v>0</v>
      </c>
      <c r="W140" s="115" t="b">
        <v>0</v>
      </c>
      <c r="X140" s="115" t="b">
        <v>1</v>
      </c>
      <c r="Y140" s="108"/>
    </row>
    <row r="141" spans="1:25" s="60" customFormat="1" ht="14.25" customHeight="1" x14ac:dyDescent="0.25">
      <c r="A141" s="91" t="s">
        <v>4</v>
      </c>
      <c r="B141" s="90" t="s">
        <v>113</v>
      </c>
      <c r="C141" s="90" t="s">
        <v>335</v>
      </c>
      <c r="D141" s="165">
        <v>1691</v>
      </c>
      <c r="E141" s="33">
        <v>821</v>
      </c>
      <c r="F141" s="24" t="s">
        <v>159</v>
      </c>
      <c r="G141" s="72" t="s">
        <v>159</v>
      </c>
      <c r="H141" s="54" t="s">
        <v>159</v>
      </c>
      <c r="I141" s="79" t="s">
        <v>159</v>
      </c>
      <c r="J141" s="33">
        <v>566</v>
      </c>
      <c r="K141" s="2" t="s">
        <v>159</v>
      </c>
      <c r="L141" s="33">
        <v>255</v>
      </c>
      <c r="M141" s="2" t="s">
        <v>159</v>
      </c>
      <c r="N141" s="33">
        <v>741</v>
      </c>
      <c r="O141" s="2" t="s">
        <v>159</v>
      </c>
      <c r="P141" s="33">
        <v>1562</v>
      </c>
      <c r="Q141" s="2">
        <v>0.92371377882909522</v>
      </c>
      <c r="R141" s="117">
        <v>1290.75</v>
      </c>
      <c r="S141" s="118">
        <v>0.31009103234553553</v>
      </c>
      <c r="T141" s="115" t="b">
        <v>1</v>
      </c>
      <c r="U141" s="115" t="b">
        <v>0</v>
      </c>
      <c r="V141" s="115" t="b">
        <v>0</v>
      </c>
      <c r="W141" s="115" t="b">
        <v>0</v>
      </c>
      <c r="X141" s="115" t="b">
        <v>1</v>
      </c>
      <c r="Y141" s="108"/>
    </row>
    <row r="142" spans="1:25" s="60" customFormat="1" ht="14.25" customHeight="1" x14ac:dyDescent="0.25">
      <c r="A142" s="91" t="s">
        <v>2</v>
      </c>
      <c r="B142" s="90" t="s">
        <v>113</v>
      </c>
      <c r="C142" s="90" t="s">
        <v>336</v>
      </c>
      <c r="D142" s="165">
        <v>3695</v>
      </c>
      <c r="E142" s="33">
        <v>1435</v>
      </c>
      <c r="F142" s="24" t="s">
        <v>159</v>
      </c>
      <c r="G142" s="72" t="s">
        <v>159</v>
      </c>
      <c r="H142" s="54" t="s">
        <v>159</v>
      </c>
      <c r="I142" s="79" t="s">
        <v>159</v>
      </c>
      <c r="J142" s="33">
        <v>1047</v>
      </c>
      <c r="K142" s="2" t="s">
        <v>159</v>
      </c>
      <c r="L142" s="33">
        <v>388</v>
      </c>
      <c r="M142" s="2" t="s">
        <v>159</v>
      </c>
      <c r="N142" s="33">
        <v>1338</v>
      </c>
      <c r="O142" s="2" t="s">
        <v>159</v>
      </c>
      <c r="P142" s="33">
        <v>2773</v>
      </c>
      <c r="Q142" s="2">
        <v>0.75047361299052773</v>
      </c>
      <c r="R142" s="117">
        <v>3631.5</v>
      </c>
      <c r="S142" s="118">
        <v>1.7485887374363209E-2</v>
      </c>
      <c r="T142" s="115" t="b">
        <v>1</v>
      </c>
      <c r="U142" s="115" t="b">
        <v>1</v>
      </c>
      <c r="V142" s="115" t="b">
        <v>0</v>
      </c>
      <c r="W142" s="115" t="b">
        <v>0</v>
      </c>
      <c r="X142" s="115" t="b">
        <v>1</v>
      </c>
      <c r="Y142" s="108"/>
    </row>
    <row r="143" spans="1:25" s="60" customFormat="1" ht="14.25" customHeight="1" x14ac:dyDescent="0.25">
      <c r="A143" s="91" t="s">
        <v>114</v>
      </c>
      <c r="B143" s="90" t="s">
        <v>113</v>
      </c>
      <c r="C143" s="90" t="s">
        <v>337</v>
      </c>
      <c r="D143" s="165" t="s">
        <v>159</v>
      </c>
      <c r="E143" s="33" t="s">
        <v>159</v>
      </c>
      <c r="F143" s="24" t="s">
        <v>159</v>
      </c>
      <c r="G143" s="72" t="s">
        <v>159</v>
      </c>
      <c r="H143" s="54" t="s">
        <v>159</v>
      </c>
      <c r="I143" s="79" t="s">
        <v>159</v>
      </c>
      <c r="J143" s="33" t="s">
        <v>159</v>
      </c>
      <c r="K143" s="2" t="s">
        <v>159</v>
      </c>
      <c r="L143" s="33" t="s">
        <v>159</v>
      </c>
      <c r="M143" s="2" t="s">
        <v>159</v>
      </c>
      <c r="N143" s="33" t="s">
        <v>159</v>
      </c>
      <c r="O143" s="2" t="s">
        <v>159</v>
      </c>
      <c r="P143" s="33" t="s">
        <v>159</v>
      </c>
      <c r="Q143" s="2" t="s">
        <v>159</v>
      </c>
      <c r="R143" s="117">
        <v>326.75</v>
      </c>
      <c r="S143" s="118" t="s">
        <v>159</v>
      </c>
      <c r="T143" s="115" t="b">
        <v>0</v>
      </c>
      <c r="U143" s="115" t="b">
        <v>0</v>
      </c>
      <c r="V143" s="115" t="b">
        <v>0</v>
      </c>
      <c r="W143" s="115" t="b">
        <v>0</v>
      </c>
      <c r="X143" s="115" t="b">
        <v>0</v>
      </c>
      <c r="Y143" s="108"/>
    </row>
    <row r="144" spans="1:25" s="60" customFormat="1" ht="14.25" customHeight="1" x14ac:dyDescent="0.25">
      <c r="A144" s="91" t="s">
        <v>16</v>
      </c>
      <c r="B144" s="90" t="s">
        <v>113</v>
      </c>
      <c r="C144" s="90" t="s">
        <v>338</v>
      </c>
      <c r="D144" s="165">
        <v>4196</v>
      </c>
      <c r="E144" s="33">
        <v>1584</v>
      </c>
      <c r="F144" s="24" t="s">
        <v>159</v>
      </c>
      <c r="G144" s="72" t="s">
        <v>159</v>
      </c>
      <c r="H144" s="54" t="s">
        <v>159</v>
      </c>
      <c r="I144" s="79" t="s">
        <v>159</v>
      </c>
      <c r="J144" s="33">
        <v>1124</v>
      </c>
      <c r="K144" s="2" t="s">
        <v>159</v>
      </c>
      <c r="L144" s="33">
        <v>460</v>
      </c>
      <c r="M144" s="2" t="s">
        <v>159</v>
      </c>
      <c r="N144" s="33">
        <v>1827</v>
      </c>
      <c r="O144" s="2" t="s">
        <v>159</v>
      </c>
      <c r="P144" s="33">
        <v>3411</v>
      </c>
      <c r="Q144" s="2">
        <v>0.81291706387035267</v>
      </c>
      <c r="R144" s="117">
        <v>4315.75</v>
      </c>
      <c r="S144" s="118">
        <v>-2.7747205004923826E-2</v>
      </c>
      <c r="T144" s="115" t="b">
        <v>1</v>
      </c>
      <c r="U144" s="115" t="b">
        <v>1</v>
      </c>
      <c r="V144" s="115" t="b">
        <v>0</v>
      </c>
      <c r="W144" s="115" t="b">
        <v>0</v>
      </c>
      <c r="X144" s="115" t="b">
        <v>1</v>
      </c>
      <c r="Y144" s="108"/>
    </row>
    <row r="145" spans="1:25" s="60" customFormat="1" ht="14.25" customHeight="1" x14ac:dyDescent="0.25">
      <c r="A145" s="91" t="s">
        <v>37</v>
      </c>
      <c r="B145" s="90" t="s">
        <v>113</v>
      </c>
      <c r="C145" s="90" t="s">
        <v>339</v>
      </c>
      <c r="D145" s="165">
        <v>940</v>
      </c>
      <c r="E145" s="33">
        <v>168</v>
      </c>
      <c r="F145" s="24" t="s">
        <v>159</v>
      </c>
      <c r="G145" s="72" t="s">
        <v>159</v>
      </c>
      <c r="H145" s="54" t="s">
        <v>159</v>
      </c>
      <c r="I145" s="79" t="s">
        <v>159</v>
      </c>
      <c r="J145" s="33">
        <v>122</v>
      </c>
      <c r="K145" s="2" t="s">
        <v>159</v>
      </c>
      <c r="L145" s="33">
        <v>46</v>
      </c>
      <c r="M145" s="2" t="s">
        <v>159</v>
      </c>
      <c r="N145" s="33">
        <v>33</v>
      </c>
      <c r="O145" s="2" t="s">
        <v>159</v>
      </c>
      <c r="P145" s="33">
        <v>201</v>
      </c>
      <c r="Q145" s="2">
        <v>0.21382978723404256</v>
      </c>
      <c r="R145" s="117">
        <v>903.25</v>
      </c>
      <c r="S145" s="118">
        <v>4.068641018544146E-2</v>
      </c>
      <c r="T145" s="115" t="b">
        <v>1</v>
      </c>
      <c r="U145" s="115" t="b">
        <v>1</v>
      </c>
      <c r="V145" s="115" t="b">
        <v>0</v>
      </c>
      <c r="W145" s="115" t="b">
        <v>0</v>
      </c>
      <c r="X145" s="115" t="b">
        <v>1</v>
      </c>
      <c r="Y145" s="108"/>
    </row>
    <row r="146" spans="1:25" s="60" customFormat="1" ht="14.25" customHeight="1" x14ac:dyDescent="0.25">
      <c r="A146" s="91" t="s">
        <v>115</v>
      </c>
      <c r="B146" s="90" t="s">
        <v>113</v>
      </c>
      <c r="C146" s="90" t="s">
        <v>340</v>
      </c>
      <c r="D146" s="165">
        <v>1905</v>
      </c>
      <c r="E146" s="33" t="s">
        <v>159</v>
      </c>
      <c r="F146" s="24" t="s">
        <v>159</v>
      </c>
      <c r="G146" s="72" t="s">
        <v>159</v>
      </c>
      <c r="H146" s="54" t="s">
        <v>159</v>
      </c>
      <c r="I146" s="79" t="s">
        <v>159</v>
      </c>
      <c r="J146" s="33" t="s">
        <v>371</v>
      </c>
      <c r="K146" s="2" t="s">
        <v>159</v>
      </c>
      <c r="L146" s="33" t="s">
        <v>371</v>
      </c>
      <c r="M146" s="2" t="s">
        <v>159</v>
      </c>
      <c r="N146" s="33" t="s">
        <v>371</v>
      </c>
      <c r="O146" s="2" t="s">
        <v>159</v>
      </c>
      <c r="P146" s="33" t="s">
        <v>159</v>
      </c>
      <c r="Q146" s="2" t="s">
        <v>159</v>
      </c>
      <c r="R146" s="117">
        <v>1947.5</v>
      </c>
      <c r="S146" s="118">
        <v>-2.1822849807445442E-2</v>
      </c>
      <c r="T146" s="115" t="b">
        <v>0</v>
      </c>
      <c r="U146" s="115" t="b">
        <v>1</v>
      </c>
      <c r="V146" s="115" t="b">
        <v>0</v>
      </c>
      <c r="W146" s="115" t="b">
        <v>0</v>
      </c>
      <c r="X146" s="115" t="b">
        <v>1</v>
      </c>
      <c r="Y146" s="108"/>
    </row>
    <row r="147" spans="1:25" s="60" customFormat="1" ht="14.25" customHeight="1" x14ac:dyDescent="0.25">
      <c r="A147" s="91" t="s">
        <v>20</v>
      </c>
      <c r="B147" s="90" t="s">
        <v>113</v>
      </c>
      <c r="C147" s="90" t="s">
        <v>341</v>
      </c>
      <c r="D147" s="165">
        <v>668</v>
      </c>
      <c r="E147" s="33">
        <v>278</v>
      </c>
      <c r="F147" s="24" t="s">
        <v>159</v>
      </c>
      <c r="G147" s="72" t="s">
        <v>159</v>
      </c>
      <c r="H147" s="54" t="s">
        <v>159</v>
      </c>
      <c r="I147" s="79" t="s">
        <v>159</v>
      </c>
      <c r="J147" s="33">
        <v>197</v>
      </c>
      <c r="K147" s="2" t="s">
        <v>159</v>
      </c>
      <c r="L147" s="33">
        <v>81</v>
      </c>
      <c r="M147" s="2" t="s">
        <v>159</v>
      </c>
      <c r="N147" s="33">
        <v>314</v>
      </c>
      <c r="O147" s="2" t="s">
        <v>159</v>
      </c>
      <c r="P147" s="33">
        <v>592</v>
      </c>
      <c r="Q147" s="2">
        <v>0.88622754491017963</v>
      </c>
      <c r="R147" s="117">
        <v>674</v>
      </c>
      <c r="S147" s="118">
        <v>-8.9020771513353119E-3</v>
      </c>
      <c r="T147" s="115" t="b">
        <v>1</v>
      </c>
      <c r="U147" s="115" t="b">
        <v>1</v>
      </c>
      <c r="V147" s="115" t="b">
        <v>0</v>
      </c>
      <c r="W147" s="115" t="b">
        <v>0</v>
      </c>
      <c r="X147" s="115" t="b">
        <v>1</v>
      </c>
      <c r="Y147" s="108"/>
    </row>
    <row r="148" spans="1:25" s="60" customFormat="1" ht="14.25" customHeight="1" x14ac:dyDescent="0.25">
      <c r="A148" s="91" t="s">
        <v>150</v>
      </c>
      <c r="B148" s="90" t="s">
        <v>113</v>
      </c>
      <c r="C148" s="90" t="s">
        <v>342</v>
      </c>
      <c r="D148" s="165">
        <v>779</v>
      </c>
      <c r="E148" s="33">
        <v>486</v>
      </c>
      <c r="F148" s="24" t="s">
        <v>159</v>
      </c>
      <c r="G148" s="72" t="s">
        <v>159</v>
      </c>
      <c r="H148" s="54" t="s">
        <v>159</v>
      </c>
      <c r="I148" s="79" t="s">
        <v>159</v>
      </c>
      <c r="J148" s="33">
        <v>314</v>
      </c>
      <c r="K148" s="2" t="s">
        <v>159</v>
      </c>
      <c r="L148" s="33">
        <v>172</v>
      </c>
      <c r="M148" s="2" t="s">
        <v>159</v>
      </c>
      <c r="N148" s="33">
        <v>283</v>
      </c>
      <c r="O148" s="2" t="s">
        <v>159</v>
      </c>
      <c r="P148" s="33">
        <v>769</v>
      </c>
      <c r="Q148" s="2">
        <v>0.9871630295250321</v>
      </c>
      <c r="R148" s="117">
        <v>643</v>
      </c>
      <c r="S148" s="118">
        <v>0.21150855365474339</v>
      </c>
      <c r="T148" s="115" t="b">
        <v>1</v>
      </c>
      <c r="U148" s="115" t="b">
        <v>0</v>
      </c>
      <c r="V148" s="115" t="b">
        <v>1</v>
      </c>
      <c r="W148" s="115" t="b">
        <v>0</v>
      </c>
      <c r="X148" s="115" t="b">
        <v>1</v>
      </c>
      <c r="Y148" s="108"/>
    </row>
    <row r="149" spans="1:25" s="60" customFormat="1" ht="14.25" customHeight="1" x14ac:dyDescent="0.25">
      <c r="A149" s="91" t="s">
        <v>151</v>
      </c>
      <c r="B149" s="90" t="s">
        <v>113</v>
      </c>
      <c r="C149" s="90" t="s">
        <v>343</v>
      </c>
      <c r="D149" s="165">
        <v>804</v>
      </c>
      <c r="E149" s="33">
        <v>489</v>
      </c>
      <c r="F149" s="24" t="s">
        <v>159</v>
      </c>
      <c r="G149" s="72" t="s">
        <v>159</v>
      </c>
      <c r="H149" s="54" t="s">
        <v>159</v>
      </c>
      <c r="I149" s="79" t="s">
        <v>159</v>
      </c>
      <c r="J149" s="33">
        <v>264</v>
      </c>
      <c r="K149" s="2" t="s">
        <v>159</v>
      </c>
      <c r="L149" s="33">
        <v>225</v>
      </c>
      <c r="M149" s="2" t="s">
        <v>159</v>
      </c>
      <c r="N149" s="33">
        <v>308</v>
      </c>
      <c r="O149" s="2" t="s">
        <v>159</v>
      </c>
      <c r="P149" s="33">
        <v>797</v>
      </c>
      <c r="Q149" s="2">
        <v>0.99129353233830841</v>
      </c>
      <c r="R149" s="117">
        <v>655.75</v>
      </c>
      <c r="S149" s="118">
        <v>0.22607701105604269</v>
      </c>
      <c r="T149" s="115" t="b">
        <v>1</v>
      </c>
      <c r="U149" s="115" t="b">
        <v>0</v>
      </c>
      <c r="V149" s="115" t="b">
        <v>1</v>
      </c>
      <c r="W149" s="115" t="b">
        <v>0</v>
      </c>
      <c r="X149" s="115" t="b">
        <v>1</v>
      </c>
      <c r="Y149" s="108"/>
    </row>
    <row r="150" spans="1:25" s="60" customFormat="1" ht="14.25" customHeight="1" x14ac:dyDescent="0.25">
      <c r="A150" s="91" t="s">
        <v>147</v>
      </c>
      <c r="B150" s="90" t="s">
        <v>113</v>
      </c>
      <c r="C150" s="90" t="s">
        <v>344</v>
      </c>
      <c r="D150" s="165">
        <v>836</v>
      </c>
      <c r="E150" s="33">
        <v>316</v>
      </c>
      <c r="F150" s="24" t="s">
        <v>159</v>
      </c>
      <c r="G150" s="72" t="s">
        <v>159</v>
      </c>
      <c r="H150" s="54" t="s">
        <v>159</v>
      </c>
      <c r="I150" s="79" t="s">
        <v>159</v>
      </c>
      <c r="J150" s="33">
        <v>232</v>
      </c>
      <c r="K150" s="2" t="s">
        <v>159</v>
      </c>
      <c r="L150" s="33">
        <v>84</v>
      </c>
      <c r="M150" s="2" t="s">
        <v>159</v>
      </c>
      <c r="N150" s="33">
        <v>367</v>
      </c>
      <c r="O150" s="2" t="s">
        <v>159</v>
      </c>
      <c r="P150" s="33">
        <v>683</v>
      </c>
      <c r="Q150" s="2">
        <v>0.81698564593301437</v>
      </c>
      <c r="R150" s="117">
        <v>822.5</v>
      </c>
      <c r="S150" s="118">
        <v>1.6413373860182372E-2</v>
      </c>
      <c r="T150" s="115" t="b">
        <v>1</v>
      </c>
      <c r="U150" s="115" t="b">
        <v>1</v>
      </c>
      <c r="V150" s="115" t="b">
        <v>0</v>
      </c>
      <c r="W150" s="115" t="b">
        <v>0</v>
      </c>
      <c r="X150" s="115" t="b">
        <v>1</v>
      </c>
      <c r="Y150" s="108"/>
    </row>
    <row r="151" spans="1:25" s="60" customFormat="1" ht="14.25" customHeight="1" x14ac:dyDescent="0.25">
      <c r="A151" s="91" t="s">
        <v>6</v>
      </c>
      <c r="B151" s="90" t="s">
        <v>113</v>
      </c>
      <c r="C151" s="90" t="s">
        <v>345</v>
      </c>
      <c r="D151" s="165">
        <v>3673</v>
      </c>
      <c r="E151" s="33">
        <v>2092</v>
      </c>
      <c r="F151" s="24" t="s">
        <v>159</v>
      </c>
      <c r="G151" s="72" t="s">
        <v>159</v>
      </c>
      <c r="H151" s="54" t="s">
        <v>159</v>
      </c>
      <c r="I151" s="79" t="s">
        <v>159</v>
      </c>
      <c r="J151" s="33">
        <v>1580</v>
      </c>
      <c r="K151" s="2" t="s">
        <v>159</v>
      </c>
      <c r="L151" s="33">
        <v>512</v>
      </c>
      <c r="M151" s="2" t="s">
        <v>159</v>
      </c>
      <c r="N151" s="33">
        <v>1295</v>
      </c>
      <c r="O151" s="2" t="s">
        <v>159</v>
      </c>
      <c r="P151" s="33">
        <v>3387</v>
      </c>
      <c r="Q151" s="2">
        <v>0.92213449496324529</v>
      </c>
      <c r="R151" s="117">
        <v>3411.5</v>
      </c>
      <c r="S151" s="118">
        <v>7.6652498900776786E-2</v>
      </c>
      <c r="T151" s="115" t="b">
        <v>1</v>
      </c>
      <c r="U151" s="115" t="b">
        <v>1</v>
      </c>
      <c r="V151" s="115" t="b">
        <v>0</v>
      </c>
      <c r="W151" s="115" t="b">
        <v>0</v>
      </c>
      <c r="X151" s="115" t="b">
        <v>1</v>
      </c>
      <c r="Y151" s="108"/>
    </row>
    <row r="152" spans="1:25" s="60" customFormat="1" ht="14.25" customHeight="1" x14ac:dyDescent="0.25">
      <c r="A152" s="91" t="s">
        <v>149</v>
      </c>
      <c r="B152" s="90" t="s">
        <v>113</v>
      </c>
      <c r="C152" s="90" t="s">
        <v>346</v>
      </c>
      <c r="D152" s="165">
        <v>500</v>
      </c>
      <c r="E152" s="33">
        <v>278</v>
      </c>
      <c r="F152" s="24">
        <v>0.55600000000000005</v>
      </c>
      <c r="G152" s="72">
        <v>0.51218689304972576</v>
      </c>
      <c r="H152" s="54" t="s">
        <v>213</v>
      </c>
      <c r="I152" s="79">
        <v>0.59895918081858035</v>
      </c>
      <c r="J152" s="33">
        <v>198</v>
      </c>
      <c r="K152" s="2">
        <v>0.39600000000000002</v>
      </c>
      <c r="L152" s="33">
        <v>80</v>
      </c>
      <c r="M152" s="2">
        <v>0.16</v>
      </c>
      <c r="N152" s="33">
        <v>220</v>
      </c>
      <c r="O152" s="2">
        <v>0.44</v>
      </c>
      <c r="P152" s="33">
        <v>498</v>
      </c>
      <c r="Q152" s="2">
        <v>0.996</v>
      </c>
      <c r="R152" s="117">
        <v>437.75</v>
      </c>
      <c r="S152" s="118">
        <v>0.14220445459737294</v>
      </c>
      <c r="T152" s="115" t="b">
        <v>1</v>
      </c>
      <c r="U152" s="115" t="b">
        <v>1</v>
      </c>
      <c r="V152" s="115" t="b">
        <v>1</v>
      </c>
      <c r="W152" s="115" t="b">
        <v>1</v>
      </c>
      <c r="X152" s="115" t="b">
        <v>1</v>
      </c>
      <c r="Y152" s="108"/>
    </row>
    <row r="153" spans="1:25" s="60" customFormat="1" ht="14.25" customHeight="1" x14ac:dyDescent="0.25">
      <c r="A153" s="91" t="s">
        <v>9</v>
      </c>
      <c r="B153" s="90" t="s">
        <v>113</v>
      </c>
      <c r="C153" s="90" t="s">
        <v>347</v>
      </c>
      <c r="D153" s="165">
        <v>2237</v>
      </c>
      <c r="E153" s="33">
        <v>1014</v>
      </c>
      <c r="F153" s="24" t="s">
        <v>159</v>
      </c>
      <c r="G153" s="72" t="s">
        <v>159</v>
      </c>
      <c r="H153" s="54" t="s">
        <v>159</v>
      </c>
      <c r="I153" s="79" t="s">
        <v>159</v>
      </c>
      <c r="J153" s="33">
        <v>727</v>
      </c>
      <c r="K153" s="2" t="s">
        <v>159</v>
      </c>
      <c r="L153" s="33">
        <v>287</v>
      </c>
      <c r="M153" s="2" t="s">
        <v>159</v>
      </c>
      <c r="N153" s="33">
        <v>828</v>
      </c>
      <c r="O153" s="2" t="s">
        <v>159</v>
      </c>
      <c r="P153" s="33">
        <v>1842</v>
      </c>
      <c r="Q153" s="2">
        <v>0.82342422887796152</v>
      </c>
      <c r="R153" s="117">
        <v>2226</v>
      </c>
      <c r="S153" s="118">
        <v>4.941599281221923E-3</v>
      </c>
      <c r="T153" s="115" t="b">
        <v>1</v>
      </c>
      <c r="U153" s="115" t="b">
        <v>1</v>
      </c>
      <c r="V153" s="115" t="b">
        <v>0</v>
      </c>
      <c r="W153" s="115" t="b">
        <v>0</v>
      </c>
      <c r="X153" s="115" t="b">
        <v>1</v>
      </c>
      <c r="Y153" s="108"/>
    </row>
    <row r="154" spans="1:25" s="60" customFormat="1" ht="14.25" customHeight="1" x14ac:dyDescent="0.25">
      <c r="A154" s="91" t="s">
        <v>152</v>
      </c>
      <c r="B154" s="90" t="s">
        <v>113</v>
      </c>
      <c r="C154" s="90" t="s">
        <v>348</v>
      </c>
      <c r="D154" s="165">
        <v>468</v>
      </c>
      <c r="E154" s="33">
        <v>295</v>
      </c>
      <c r="F154" s="24">
        <v>0.63034188034188032</v>
      </c>
      <c r="G154" s="72">
        <v>0.5857127642775245</v>
      </c>
      <c r="H154" s="54" t="s">
        <v>213</v>
      </c>
      <c r="I154" s="79">
        <v>0.67284866079292827</v>
      </c>
      <c r="J154" s="33">
        <v>207</v>
      </c>
      <c r="K154" s="2">
        <v>0.44230769230769229</v>
      </c>
      <c r="L154" s="33">
        <v>88</v>
      </c>
      <c r="M154" s="2">
        <v>0.18803418803418803</v>
      </c>
      <c r="N154" s="33">
        <v>168</v>
      </c>
      <c r="O154" s="2">
        <v>0.35897435897435898</v>
      </c>
      <c r="P154" s="33">
        <v>463</v>
      </c>
      <c r="Q154" s="2">
        <v>0.98931623931623935</v>
      </c>
      <c r="R154" s="117">
        <v>424.25</v>
      </c>
      <c r="S154" s="118">
        <v>0.10312315851502651</v>
      </c>
      <c r="T154" s="115" t="b">
        <v>1</v>
      </c>
      <c r="U154" s="115" t="b">
        <v>1</v>
      </c>
      <c r="V154" s="115" t="b">
        <v>1</v>
      </c>
      <c r="W154" s="115" t="b">
        <v>1</v>
      </c>
      <c r="X154" s="115" t="b">
        <v>1</v>
      </c>
      <c r="Y154" s="108"/>
    </row>
    <row r="155" spans="1:25" s="60" customFormat="1" ht="14.25" customHeight="1" x14ac:dyDescent="0.25">
      <c r="A155" s="91" t="s">
        <v>153</v>
      </c>
      <c r="B155" s="90" t="s">
        <v>113</v>
      </c>
      <c r="C155" s="90" t="s">
        <v>349</v>
      </c>
      <c r="D155" s="165">
        <v>591</v>
      </c>
      <c r="E155" s="33">
        <v>358</v>
      </c>
      <c r="F155" s="24" t="s">
        <v>159</v>
      </c>
      <c r="G155" s="72" t="s">
        <v>159</v>
      </c>
      <c r="H155" s="54" t="s">
        <v>159</v>
      </c>
      <c r="I155" s="79" t="s">
        <v>159</v>
      </c>
      <c r="J155" s="33">
        <v>256</v>
      </c>
      <c r="K155" s="2" t="s">
        <v>159</v>
      </c>
      <c r="L155" s="33">
        <v>102</v>
      </c>
      <c r="M155" s="2" t="s">
        <v>159</v>
      </c>
      <c r="N155" s="33">
        <v>221</v>
      </c>
      <c r="O155" s="2" t="s">
        <v>159</v>
      </c>
      <c r="P155" s="33">
        <v>579</v>
      </c>
      <c r="Q155" s="2">
        <v>0.97969543147208127</v>
      </c>
      <c r="R155" s="117">
        <v>444.75</v>
      </c>
      <c r="S155" s="118">
        <v>0.32883642495784149</v>
      </c>
      <c r="T155" s="115" t="b">
        <v>1</v>
      </c>
      <c r="U155" s="115" t="b">
        <v>0</v>
      </c>
      <c r="V155" s="115" t="b">
        <v>1</v>
      </c>
      <c r="W155" s="115" t="b">
        <v>0</v>
      </c>
      <c r="X155" s="115" t="b">
        <v>1</v>
      </c>
      <c r="Y155" s="108"/>
    </row>
    <row r="156" spans="1:25" s="60" customFormat="1" ht="14.25" customHeight="1" x14ac:dyDescent="0.25">
      <c r="A156" s="91" t="s">
        <v>133</v>
      </c>
      <c r="B156" s="90" t="s">
        <v>117</v>
      </c>
      <c r="C156" s="90" t="s">
        <v>350</v>
      </c>
      <c r="D156" s="165">
        <v>485</v>
      </c>
      <c r="E156" s="33">
        <v>262</v>
      </c>
      <c r="F156" s="24" t="s">
        <v>159</v>
      </c>
      <c r="G156" s="72" t="s">
        <v>159</v>
      </c>
      <c r="H156" s="54" t="s">
        <v>159</v>
      </c>
      <c r="I156" s="79" t="s">
        <v>159</v>
      </c>
      <c r="J156" s="33">
        <v>183</v>
      </c>
      <c r="K156" s="2" t="s">
        <v>159</v>
      </c>
      <c r="L156" s="33">
        <v>79</v>
      </c>
      <c r="M156" s="2" t="s">
        <v>159</v>
      </c>
      <c r="N156" s="33">
        <v>174</v>
      </c>
      <c r="O156" s="2" t="s">
        <v>159</v>
      </c>
      <c r="P156" s="33">
        <v>436</v>
      </c>
      <c r="Q156" s="2">
        <v>0.89896907216494848</v>
      </c>
      <c r="R156" s="117">
        <v>440.5</v>
      </c>
      <c r="S156" s="118">
        <v>0.10102156640181612</v>
      </c>
      <c r="T156" s="115" t="b">
        <v>1</v>
      </c>
      <c r="U156" s="115" t="b">
        <v>1</v>
      </c>
      <c r="V156" s="115" t="b">
        <v>0</v>
      </c>
      <c r="W156" s="115" t="b">
        <v>0</v>
      </c>
      <c r="X156" s="115" t="b">
        <v>1</v>
      </c>
      <c r="Y156" s="108"/>
    </row>
    <row r="157" spans="1:25" s="60" customFormat="1" ht="14.25" customHeight="1" x14ac:dyDescent="0.25">
      <c r="A157" s="91" t="s">
        <v>45</v>
      </c>
      <c r="B157" s="90" t="s">
        <v>117</v>
      </c>
      <c r="C157" s="90" t="s">
        <v>351</v>
      </c>
      <c r="D157" s="165">
        <v>556</v>
      </c>
      <c r="E157" s="33">
        <v>307</v>
      </c>
      <c r="F157" s="24">
        <v>0.55215827338129497</v>
      </c>
      <c r="G157" s="72">
        <v>0.51060713262455348</v>
      </c>
      <c r="H157" s="54" t="s">
        <v>213</v>
      </c>
      <c r="I157" s="79">
        <v>0.59299362627989949</v>
      </c>
      <c r="J157" s="33">
        <v>228</v>
      </c>
      <c r="K157" s="2">
        <v>0.41007194244604317</v>
      </c>
      <c r="L157" s="33">
        <v>79</v>
      </c>
      <c r="M157" s="2">
        <v>0.1420863309352518</v>
      </c>
      <c r="N157" s="33">
        <v>235</v>
      </c>
      <c r="O157" s="2">
        <v>0.4226618705035971</v>
      </c>
      <c r="P157" s="33">
        <v>542</v>
      </c>
      <c r="Q157" s="2">
        <v>0.97482014388489213</v>
      </c>
      <c r="R157" s="117">
        <v>576.75</v>
      </c>
      <c r="S157" s="118">
        <v>-3.5977459904638055E-2</v>
      </c>
      <c r="T157" s="115" t="b">
        <v>1</v>
      </c>
      <c r="U157" s="115" t="b">
        <v>1</v>
      </c>
      <c r="V157" s="115" t="b">
        <v>1</v>
      </c>
      <c r="W157" s="115" t="b">
        <v>1</v>
      </c>
      <c r="X157" s="115" t="b">
        <v>1</v>
      </c>
      <c r="Y157" s="108"/>
    </row>
    <row r="158" spans="1:25" s="60" customFormat="1" ht="14.25" customHeight="1" x14ac:dyDescent="0.25">
      <c r="A158" s="91" t="s">
        <v>134</v>
      </c>
      <c r="B158" s="90" t="s">
        <v>117</v>
      </c>
      <c r="C158" s="90" t="s">
        <v>352</v>
      </c>
      <c r="D158" s="165">
        <v>1575</v>
      </c>
      <c r="E158" s="33">
        <v>836</v>
      </c>
      <c r="F158" s="24" t="s">
        <v>159</v>
      </c>
      <c r="G158" s="72" t="s">
        <v>159</v>
      </c>
      <c r="H158" s="54" t="s">
        <v>159</v>
      </c>
      <c r="I158" s="79" t="s">
        <v>159</v>
      </c>
      <c r="J158" s="33">
        <v>607</v>
      </c>
      <c r="K158" s="2" t="s">
        <v>159</v>
      </c>
      <c r="L158" s="33">
        <v>229</v>
      </c>
      <c r="M158" s="2" t="s">
        <v>159</v>
      </c>
      <c r="N158" s="33">
        <v>449</v>
      </c>
      <c r="O158" s="2" t="s">
        <v>159</v>
      </c>
      <c r="P158" s="33">
        <v>1285</v>
      </c>
      <c r="Q158" s="2">
        <v>0.81587301587301586</v>
      </c>
      <c r="R158" s="117">
        <v>1581.25</v>
      </c>
      <c r="S158" s="118">
        <v>-3.952569169960474E-3</v>
      </c>
      <c r="T158" s="115" t="b">
        <v>1</v>
      </c>
      <c r="U158" s="115" t="b">
        <v>1</v>
      </c>
      <c r="V158" s="115" t="b">
        <v>0</v>
      </c>
      <c r="W158" s="115" t="b">
        <v>0</v>
      </c>
      <c r="X158" s="115" t="b">
        <v>1</v>
      </c>
      <c r="Y158" s="108"/>
    </row>
    <row r="159" spans="1:25" s="60" customFormat="1" ht="14.25" customHeight="1" x14ac:dyDescent="0.25">
      <c r="A159" s="91" t="s">
        <v>116</v>
      </c>
      <c r="B159" s="90" t="s">
        <v>117</v>
      </c>
      <c r="C159" s="90" t="s">
        <v>353</v>
      </c>
      <c r="D159" s="165">
        <v>1428</v>
      </c>
      <c r="E159" s="33">
        <v>553</v>
      </c>
      <c r="F159" s="24" t="s">
        <v>159</v>
      </c>
      <c r="G159" s="72" t="s">
        <v>159</v>
      </c>
      <c r="H159" s="54" t="s">
        <v>159</v>
      </c>
      <c r="I159" s="79" t="s">
        <v>159</v>
      </c>
      <c r="J159" s="33">
        <v>432</v>
      </c>
      <c r="K159" s="2" t="s">
        <v>159</v>
      </c>
      <c r="L159" s="33">
        <v>121</v>
      </c>
      <c r="M159" s="2" t="s">
        <v>159</v>
      </c>
      <c r="N159" s="33">
        <v>578</v>
      </c>
      <c r="O159" s="2" t="s">
        <v>159</v>
      </c>
      <c r="P159" s="33">
        <v>1131</v>
      </c>
      <c r="Q159" s="2">
        <v>0.79201680672268904</v>
      </c>
      <c r="R159" s="117">
        <v>1382.5</v>
      </c>
      <c r="S159" s="118">
        <v>3.2911392405063293E-2</v>
      </c>
      <c r="T159" s="115" t="b">
        <v>1</v>
      </c>
      <c r="U159" s="115" t="b">
        <v>1</v>
      </c>
      <c r="V159" s="115" t="b">
        <v>0</v>
      </c>
      <c r="W159" s="115" t="b">
        <v>0</v>
      </c>
      <c r="X159" s="115" t="b">
        <v>1</v>
      </c>
      <c r="Y159" s="108"/>
    </row>
    <row r="160" spans="1:25" s="60" customFormat="1" ht="14.25" customHeight="1" x14ac:dyDescent="0.25">
      <c r="A160" s="91" t="s">
        <v>118</v>
      </c>
      <c r="B160" s="90" t="s">
        <v>117</v>
      </c>
      <c r="C160" s="90" t="s">
        <v>354</v>
      </c>
      <c r="D160" s="165">
        <v>1779</v>
      </c>
      <c r="E160" s="33">
        <v>968</v>
      </c>
      <c r="F160" s="24">
        <v>0.54412591343451377</v>
      </c>
      <c r="G160" s="72">
        <v>0.52091191516993274</v>
      </c>
      <c r="H160" s="54" t="s">
        <v>213</v>
      </c>
      <c r="I160" s="79">
        <v>0.56714975695645564</v>
      </c>
      <c r="J160" s="33">
        <v>772</v>
      </c>
      <c r="K160" s="2">
        <v>0.43395165823496346</v>
      </c>
      <c r="L160" s="33">
        <v>196</v>
      </c>
      <c r="M160" s="2">
        <v>0.11017425519955031</v>
      </c>
      <c r="N160" s="33">
        <v>771</v>
      </c>
      <c r="O160" s="2">
        <v>0.43338954468802698</v>
      </c>
      <c r="P160" s="33">
        <v>1739</v>
      </c>
      <c r="Q160" s="2">
        <v>0.9775154581225407</v>
      </c>
      <c r="R160" s="117">
        <v>1802</v>
      </c>
      <c r="S160" s="118">
        <v>-1.2763596004439512E-2</v>
      </c>
      <c r="T160" s="115" t="b">
        <v>1</v>
      </c>
      <c r="U160" s="115" t="b">
        <v>1</v>
      </c>
      <c r="V160" s="115" t="b">
        <v>1</v>
      </c>
      <c r="W160" s="115" t="b">
        <v>1</v>
      </c>
      <c r="X160" s="115" t="b">
        <v>1</v>
      </c>
      <c r="Y160" s="108"/>
    </row>
    <row r="161" spans="1:25" s="60" customFormat="1" ht="14.25" customHeight="1" x14ac:dyDescent="0.25">
      <c r="A161" s="91" t="s">
        <v>50</v>
      </c>
      <c r="B161" s="90" t="s">
        <v>117</v>
      </c>
      <c r="C161" s="90" t="s">
        <v>355</v>
      </c>
      <c r="D161" s="165">
        <v>900</v>
      </c>
      <c r="E161" s="33">
        <v>409</v>
      </c>
      <c r="F161" s="24" t="s">
        <v>159</v>
      </c>
      <c r="G161" s="72" t="s">
        <v>159</v>
      </c>
      <c r="H161" s="54" t="s">
        <v>159</v>
      </c>
      <c r="I161" s="79" t="s">
        <v>159</v>
      </c>
      <c r="J161" s="33">
        <v>290</v>
      </c>
      <c r="K161" s="2" t="s">
        <v>159</v>
      </c>
      <c r="L161" s="33">
        <v>119</v>
      </c>
      <c r="M161" s="2" t="s">
        <v>159</v>
      </c>
      <c r="N161" s="33">
        <v>391</v>
      </c>
      <c r="O161" s="2" t="s">
        <v>159</v>
      </c>
      <c r="P161" s="33">
        <v>800</v>
      </c>
      <c r="Q161" s="2">
        <v>0.88888888888888884</v>
      </c>
      <c r="R161" s="117">
        <v>872.25</v>
      </c>
      <c r="S161" s="118">
        <v>3.1814273430782462E-2</v>
      </c>
      <c r="T161" s="115" t="b">
        <v>1</v>
      </c>
      <c r="U161" s="115" t="b">
        <v>1</v>
      </c>
      <c r="V161" s="115" t="b">
        <v>0</v>
      </c>
      <c r="W161" s="115" t="b">
        <v>0</v>
      </c>
      <c r="X161" s="115" t="b">
        <v>1</v>
      </c>
      <c r="Y161" s="108"/>
    </row>
    <row r="162" spans="1:25" s="60" customFormat="1" ht="14.25" customHeight="1" x14ac:dyDescent="0.25">
      <c r="A162" s="91" t="s">
        <v>119</v>
      </c>
      <c r="B162" s="90" t="s">
        <v>117</v>
      </c>
      <c r="C162" s="90" t="s">
        <v>356</v>
      </c>
      <c r="D162" s="165">
        <v>1957</v>
      </c>
      <c r="E162" s="33">
        <v>994</v>
      </c>
      <c r="F162" s="24">
        <v>0.50792028615227391</v>
      </c>
      <c r="G162" s="72">
        <v>0.48577675409679366</v>
      </c>
      <c r="H162" s="54" t="s">
        <v>213</v>
      </c>
      <c r="I162" s="79">
        <v>0.53003278515001739</v>
      </c>
      <c r="J162" s="33">
        <v>750</v>
      </c>
      <c r="K162" s="2">
        <v>0.38323965252938169</v>
      </c>
      <c r="L162" s="33">
        <v>244</v>
      </c>
      <c r="M162" s="2">
        <v>0.12468063362289218</v>
      </c>
      <c r="N162" s="33">
        <v>883</v>
      </c>
      <c r="O162" s="2">
        <v>0.45120081757792541</v>
      </c>
      <c r="P162" s="33">
        <v>1877</v>
      </c>
      <c r="Q162" s="2">
        <v>0.95912110373019932</v>
      </c>
      <c r="R162" s="117">
        <v>1663.25</v>
      </c>
      <c r="S162" s="118">
        <v>0.17661205471215993</v>
      </c>
      <c r="T162" s="115" t="b">
        <v>1</v>
      </c>
      <c r="U162" s="115" t="b">
        <v>1</v>
      </c>
      <c r="V162" s="115" t="b">
        <v>1</v>
      </c>
      <c r="W162" s="115" t="b">
        <v>1</v>
      </c>
      <c r="X162" s="115" t="b">
        <v>1</v>
      </c>
      <c r="Y162" s="108"/>
    </row>
    <row r="163" spans="1:25" s="60" customFormat="1" ht="14.25" customHeight="1" x14ac:dyDescent="0.25">
      <c r="A163" s="91" t="s">
        <v>139</v>
      </c>
      <c r="B163" s="90" t="s">
        <v>117</v>
      </c>
      <c r="C163" s="90" t="s">
        <v>357</v>
      </c>
      <c r="D163" s="165">
        <v>2</v>
      </c>
      <c r="E163" s="33">
        <v>2</v>
      </c>
      <c r="F163" s="24" t="s">
        <v>159</v>
      </c>
      <c r="G163" s="72" t="s">
        <v>159</v>
      </c>
      <c r="H163" s="54" t="s">
        <v>159</v>
      </c>
      <c r="I163" s="79" t="s">
        <v>159</v>
      </c>
      <c r="J163" s="33">
        <v>2</v>
      </c>
      <c r="K163" s="2" t="s">
        <v>159</v>
      </c>
      <c r="L163" s="33">
        <v>0</v>
      </c>
      <c r="M163" s="2" t="s">
        <v>159</v>
      </c>
      <c r="N163" s="33">
        <v>0</v>
      </c>
      <c r="O163" s="2" t="s">
        <v>159</v>
      </c>
      <c r="P163" s="33">
        <v>2</v>
      </c>
      <c r="Q163" s="2">
        <v>1</v>
      </c>
      <c r="R163" s="117">
        <v>5.5</v>
      </c>
      <c r="S163" s="118">
        <v>-0.63636363636363635</v>
      </c>
      <c r="T163" s="115" t="b">
        <v>1</v>
      </c>
      <c r="U163" s="115" t="b">
        <v>0</v>
      </c>
      <c r="V163" s="115" t="b">
        <v>1</v>
      </c>
      <c r="W163" s="115" t="b">
        <v>0</v>
      </c>
      <c r="X163" s="115" t="b">
        <v>1</v>
      </c>
      <c r="Y163" s="108"/>
    </row>
    <row r="164" spans="1:25" s="60" customFormat="1" ht="14.25" customHeight="1" x14ac:dyDescent="0.25">
      <c r="A164" s="91" t="s">
        <v>135</v>
      </c>
      <c r="B164" s="90" t="s">
        <v>117</v>
      </c>
      <c r="C164" s="90" t="s">
        <v>358</v>
      </c>
      <c r="D164" s="165">
        <v>630</v>
      </c>
      <c r="E164" s="33">
        <v>313</v>
      </c>
      <c r="F164" s="24">
        <v>0.49682539682539684</v>
      </c>
      <c r="G164" s="72">
        <v>0.457920492579238</v>
      </c>
      <c r="H164" s="54" t="s">
        <v>213</v>
      </c>
      <c r="I164" s="79">
        <v>0.53576878106429704</v>
      </c>
      <c r="J164" s="33">
        <v>273</v>
      </c>
      <c r="K164" s="2">
        <v>0.43333333333333335</v>
      </c>
      <c r="L164" s="33">
        <v>40</v>
      </c>
      <c r="M164" s="2">
        <v>6.3492063492063489E-2</v>
      </c>
      <c r="N164" s="33">
        <v>317</v>
      </c>
      <c r="O164" s="2">
        <v>0.50317460317460316</v>
      </c>
      <c r="P164" s="33">
        <v>630</v>
      </c>
      <c r="Q164" s="2">
        <v>1</v>
      </c>
      <c r="R164" s="117">
        <v>558.25</v>
      </c>
      <c r="S164" s="118">
        <v>0.12852664576802508</v>
      </c>
      <c r="T164" s="115" t="b">
        <v>1</v>
      </c>
      <c r="U164" s="115" t="b">
        <v>1</v>
      </c>
      <c r="V164" s="115" t="b">
        <v>1</v>
      </c>
      <c r="W164" s="115" t="b">
        <v>1</v>
      </c>
      <c r="X164" s="115" t="b">
        <v>1</v>
      </c>
      <c r="Y164" s="108"/>
    </row>
    <row r="165" spans="1:25" s="60" customFormat="1" ht="14.25" customHeight="1" x14ac:dyDescent="0.25">
      <c r="A165" s="91" t="s">
        <v>41</v>
      </c>
      <c r="B165" s="90" t="s">
        <v>117</v>
      </c>
      <c r="C165" s="90" t="s">
        <v>359</v>
      </c>
      <c r="D165" s="165">
        <v>803</v>
      </c>
      <c r="E165" s="33">
        <v>271</v>
      </c>
      <c r="F165" s="24">
        <v>0.33748443337484435</v>
      </c>
      <c r="G165" s="72">
        <v>0.3056218815908775</v>
      </c>
      <c r="H165" s="54" t="s">
        <v>213</v>
      </c>
      <c r="I165" s="79">
        <v>0.37089449328469454</v>
      </c>
      <c r="J165" s="33">
        <v>259</v>
      </c>
      <c r="K165" s="2">
        <v>0.32254047322540474</v>
      </c>
      <c r="L165" s="33">
        <v>12</v>
      </c>
      <c r="M165" s="2">
        <v>1.4943960149439602E-2</v>
      </c>
      <c r="N165" s="33">
        <v>532</v>
      </c>
      <c r="O165" s="2">
        <v>0.66251556662515565</v>
      </c>
      <c r="P165" s="33">
        <v>803</v>
      </c>
      <c r="Q165" s="2">
        <v>1</v>
      </c>
      <c r="R165" s="117">
        <v>778.25</v>
      </c>
      <c r="S165" s="118">
        <v>3.1802120141342753E-2</v>
      </c>
      <c r="T165" s="115" t="b">
        <v>1</v>
      </c>
      <c r="U165" s="115" t="b">
        <v>1</v>
      </c>
      <c r="V165" s="115" t="b">
        <v>1</v>
      </c>
      <c r="W165" s="115" t="b">
        <v>1</v>
      </c>
      <c r="X165" s="115" t="b">
        <v>1</v>
      </c>
      <c r="Y165" s="108"/>
    </row>
    <row r="166" spans="1:25" s="60" customFormat="1" ht="14.25" customHeight="1" x14ac:dyDescent="0.25">
      <c r="A166" s="91" t="s">
        <v>140</v>
      </c>
      <c r="B166" s="90" t="s">
        <v>117</v>
      </c>
      <c r="C166" s="90" t="s">
        <v>360</v>
      </c>
      <c r="D166" s="165">
        <v>420</v>
      </c>
      <c r="E166" s="33">
        <v>186</v>
      </c>
      <c r="F166" s="24">
        <v>0.44285714285714284</v>
      </c>
      <c r="G166" s="72">
        <v>0.39608306998887149</v>
      </c>
      <c r="H166" s="54" t="s">
        <v>213</v>
      </c>
      <c r="I166" s="79">
        <v>0.4906670366817778</v>
      </c>
      <c r="J166" s="33">
        <v>133</v>
      </c>
      <c r="K166" s="2">
        <v>0.31666666666666665</v>
      </c>
      <c r="L166" s="33">
        <v>53</v>
      </c>
      <c r="M166" s="2">
        <v>0.12619047619047619</v>
      </c>
      <c r="N166" s="33">
        <v>226</v>
      </c>
      <c r="O166" s="2">
        <v>0.53809523809523807</v>
      </c>
      <c r="P166" s="33">
        <v>412</v>
      </c>
      <c r="Q166" s="2">
        <v>0.98095238095238091</v>
      </c>
      <c r="R166" s="117">
        <v>402.75</v>
      </c>
      <c r="S166" s="118">
        <v>4.2830540037243951E-2</v>
      </c>
      <c r="T166" s="115" t="b">
        <v>1</v>
      </c>
      <c r="U166" s="115" t="b">
        <v>1</v>
      </c>
      <c r="V166" s="115" t="b">
        <v>1</v>
      </c>
      <c r="W166" s="115" t="b">
        <v>1</v>
      </c>
      <c r="X166" s="115" t="b">
        <v>1</v>
      </c>
      <c r="Y166" s="108"/>
    </row>
    <row r="167" spans="1:25" s="60" customFormat="1" ht="14.25" customHeight="1" x14ac:dyDescent="0.25">
      <c r="A167" s="91" t="s">
        <v>39</v>
      </c>
      <c r="B167" s="90" t="s">
        <v>117</v>
      </c>
      <c r="C167" s="90" t="s">
        <v>361</v>
      </c>
      <c r="D167" s="165">
        <v>1422</v>
      </c>
      <c r="E167" s="33">
        <v>679</v>
      </c>
      <c r="F167" s="24">
        <v>0.47749648382559773</v>
      </c>
      <c r="G167" s="72">
        <v>0.45163064407727477</v>
      </c>
      <c r="H167" s="54" t="s">
        <v>213</v>
      </c>
      <c r="I167" s="79">
        <v>0.50348358015566763</v>
      </c>
      <c r="J167" s="33">
        <v>549</v>
      </c>
      <c r="K167" s="2">
        <v>0.38607594936708861</v>
      </c>
      <c r="L167" s="33">
        <v>130</v>
      </c>
      <c r="M167" s="2">
        <v>9.1420534458509145E-2</v>
      </c>
      <c r="N167" s="33">
        <v>738</v>
      </c>
      <c r="O167" s="2">
        <v>0.51898734177215189</v>
      </c>
      <c r="P167" s="33">
        <v>1417</v>
      </c>
      <c r="Q167" s="2">
        <v>0.99648382559774962</v>
      </c>
      <c r="R167" s="117">
        <v>1405.25</v>
      </c>
      <c r="S167" s="118">
        <v>1.1919587262053015E-2</v>
      </c>
      <c r="T167" s="115" t="b">
        <v>1</v>
      </c>
      <c r="U167" s="115" t="b">
        <v>1</v>
      </c>
      <c r="V167" s="115" t="b">
        <v>1</v>
      </c>
      <c r="W167" s="115" t="b">
        <v>1</v>
      </c>
      <c r="X167" s="115" t="b">
        <v>1</v>
      </c>
      <c r="Y167" s="108"/>
    </row>
    <row r="168" spans="1:25" s="60" customFormat="1" ht="14.25" customHeight="1" x14ac:dyDescent="0.25">
      <c r="A168" s="91" t="s">
        <v>136</v>
      </c>
      <c r="B168" s="90" t="s">
        <v>117</v>
      </c>
      <c r="C168" s="90" t="s">
        <v>362</v>
      </c>
      <c r="D168" s="165">
        <v>818</v>
      </c>
      <c r="E168" s="33">
        <v>392</v>
      </c>
      <c r="F168" s="24" t="s">
        <v>159</v>
      </c>
      <c r="G168" s="72" t="s">
        <v>159</v>
      </c>
      <c r="H168" s="54" t="s">
        <v>159</v>
      </c>
      <c r="I168" s="79" t="s">
        <v>159</v>
      </c>
      <c r="J168" s="33">
        <v>303</v>
      </c>
      <c r="K168" s="2" t="s">
        <v>159</v>
      </c>
      <c r="L168" s="33">
        <v>89</v>
      </c>
      <c r="M168" s="2" t="s">
        <v>159</v>
      </c>
      <c r="N168" s="33">
        <v>382</v>
      </c>
      <c r="O168" s="2" t="s">
        <v>159</v>
      </c>
      <c r="P168" s="33">
        <v>774</v>
      </c>
      <c r="Q168" s="2">
        <v>0.94621026894865523</v>
      </c>
      <c r="R168" s="117">
        <v>776</v>
      </c>
      <c r="S168" s="118">
        <v>5.4123711340206188E-2</v>
      </c>
      <c r="T168" s="115" t="b">
        <v>1</v>
      </c>
      <c r="U168" s="115" t="b">
        <v>1</v>
      </c>
      <c r="V168" s="115" t="b">
        <v>0</v>
      </c>
      <c r="W168" s="115" t="b">
        <v>0</v>
      </c>
      <c r="X168" s="115" t="b">
        <v>1</v>
      </c>
      <c r="Y168" s="108"/>
    </row>
    <row r="169" spans="1:25" s="60" customFormat="1" ht="14.25" customHeight="1" x14ac:dyDescent="0.25">
      <c r="A169" s="91" t="s">
        <v>154</v>
      </c>
      <c r="B169" s="90" t="s">
        <v>117</v>
      </c>
      <c r="C169" s="90" t="s">
        <v>363</v>
      </c>
      <c r="D169" s="165">
        <v>768</v>
      </c>
      <c r="E169" s="33">
        <v>381</v>
      </c>
      <c r="F169" s="24" t="s">
        <v>159</v>
      </c>
      <c r="G169" s="72" t="s">
        <v>159</v>
      </c>
      <c r="H169" s="54" t="s">
        <v>159</v>
      </c>
      <c r="I169" s="79" t="s">
        <v>159</v>
      </c>
      <c r="J169" s="33">
        <v>264</v>
      </c>
      <c r="K169" s="2" t="s">
        <v>159</v>
      </c>
      <c r="L169" s="33">
        <v>117</v>
      </c>
      <c r="M169" s="2" t="s">
        <v>159</v>
      </c>
      <c r="N169" s="33">
        <v>344</v>
      </c>
      <c r="O169" s="2" t="s">
        <v>159</v>
      </c>
      <c r="P169" s="33">
        <v>725</v>
      </c>
      <c r="Q169" s="2">
        <v>0.94401041666666663</v>
      </c>
      <c r="R169" s="117">
        <v>724.5</v>
      </c>
      <c r="S169" s="118">
        <v>6.0041407867494824E-2</v>
      </c>
      <c r="T169" s="115" t="b">
        <v>1</v>
      </c>
      <c r="U169" s="115" t="b">
        <v>1</v>
      </c>
      <c r="V169" s="115" t="b">
        <v>0</v>
      </c>
      <c r="W169" s="115" t="b">
        <v>0</v>
      </c>
      <c r="X169" s="115" t="b">
        <v>1</v>
      </c>
      <c r="Y169" s="108"/>
    </row>
    <row r="170" spans="1:25" s="60" customFormat="1" ht="14.25" customHeight="1" x14ac:dyDescent="0.25">
      <c r="A170" s="91" t="s">
        <v>1</v>
      </c>
      <c r="B170" s="90" t="s">
        <v>117</v>
      </c>
      <c r="C170" s="90" t="s">
        <v>364</v>
      </c>
      <c r="D170" s="165">
        <v>358</v>
      </c>
      <c r="E170" s="33">
        <v>124</v>
      </c>
      <c r="F170" s="24" t="s">
        <v>159</v>
      </c>
      <c r="G170" s="72" t="s">
        <v>159</v>
      </c>
      <c r="H170" s="54" t="s">
        <v>159</v>
      </c>
      <c r="I170" s="79" t="s">
        <v>159</v>
      </c>
      <c r="J170" s="33">
        <v>89</v>
      </c>
      <c r="K170" s="2" t="s">
        <v>159</v>
      </c>
      <c r="L170" s="33">
        <v>35</v>
      </c>
      <c r="M170" s="2" t="s">
        <v>159</v>
      </c>
      <c r="N170" s="33">
        <v>172</v>
      </c>
      <c r="O170" s="2" t="s">
        <v>159</v>
      </c>
      <c r="P170" s="33">
        <v>296</v>
      </c>
      <c r="Q170" s="2">
        <v>0.82681564245810057</v>
      </c>
      <c r="R170" s="117">
        <v>358.5</v>
      </c>
      <c r="S170" s="118">
        <v>-1.3947001394700139E-3</v>
      </c>
      <c r="T170" s="115" t="b">
        <v>1</v>
      </c>
      <c r="U170" s="115" t="b">
        <v>1</v>
      </c>
      <c r="V170" s="115" t="b">
        <v>0</v>
      </c>
      <c r="W170" s="115" t="b">
        <v>0</v>
      </c>
      <c r="X170" s="115" t="b">
        <v>1</v>
      </c>
      <c r="Y170" s="108"/>
    </row>
    <row r="171" spans="1:25" s="43" customFormat="1" ht="14.25" customHeight="1" x14ac:dyDescent="0.25">
      <c r="A171" s="92" t="s">
        <v>120</v>
      </c>
      <c r="B171" s="66" t="s">
        <v>117</v>
      </c>
      <c r="C171" s="66" t="s">
        <v>365</v>
      </c>
      <c r="D171" s="167">
        <v>1313</v>
      </c>
      <c r="E171" s="36">
        <v>566</v>
      </c>
      <c r="F171" s="28" t="s">
        <v>159</v>
      </c>
      <c r="G171" s="73" t="s">
        <v>159</v>
      </c>
      <c r="H171" s="69" t="s">
        <v>159</v>
      </c>
      <c r="I171" s="84" t="s">
        <v>159</v>
      </c>
      <c r="J171" s="36">
        <v>502</v>
      </c>
      <c r="K171" s="29" t="s">
        <v>159</v>
      </c>
      <c r="L171" s="36">
        <v>64</v>
      </c>
      <c r="M171" s="29" t="s">
        <v>159</v>
      </c>
      <c r="N171" s="36">
        <v>569</v>
      </c>
      <c r="O171" s="29" t="s">
        <v>159</v>
      </c>
      <c r="P171" s="36">
        <v>1135</v>
      </c>
      <c r="Q171" s="29">
        <v>0.8644325971058644</v>
      </c>
      <c r="R171" s="117">
        <v>1336.25</v>
      </c>
      <c r="S171" s="118">
        <v>-1.7399438727782976E-2</v>
      </c>
      <c r="T171" s="115" t="b">
        <v>1</v>
      </c>
      <c r="U171" s="115" t="b">
        <v>1</v>
      </c>
      <c r="V171" s="115" t="b">
        <v>0</v>
      </c>
      <c r="W171" s="115" t="b">
        <v>0</v>
      </c>
      <c r="X171" s="115" t="b">
        <v>1</v>
      </c>
      <c r="Y171" s="108"/>
    </row>
    <row r="172" spans="1:25" s="101" customFormat="1" ht="14.25" x14ac:dyDescent="0.2">
      <c r="D172" s="170"/>
      <c r="E172" s="170"/>
      <c r="G172" s="103"/>
      <c r="H172" s="41"/>
      <c r="I172" s="77"/>
      <c r="J172" s="171"/>
      <c r="K172" s="105"/>
      <c r="L172" s="170"/>
      <c r="N172" s="170"/>
      <c r="P172" s="170"/>
      <c r="R172" s="135"/>
      <c r="S172" s="136"/>
      <c r="T172" s="112"/>
      <c r="U172" s="112"/>
      <c r="V172" s="112"/>
      <c r="W172" s="112"/>
      <c r="X172" s="112">
        <v>147</v>
      </c>
      <c r="Y172" s="125"/>
    </row>
    <row r="173" spans="1:25" x14ac:dyDescent="0.25">
      <c r="D173" s="170"/>
      <c r="E173" s="170"/>
      <c r="J173" s="171"/>
      <c r="K173" s="105"/>
      <c r="L173" s="170"/>
      <c r="N173" s="170"/>
      <c r="P173" s="170"/>
      <c r="R173" s="128"/>
      <c r="S173" s="128"/>
      <c r="U173" s="112"/>
      <c r="V173" s="112"/>
      <c r="W173" s="112"/>
      <c r="Y173" s="125"/>
    </row>
    <row r="174" spans="1:25" x14ac:dyDescent="0.25">
      <c r="D174" s="170"/>
      <c r="E174" s="170"/>
      <c r="J174" s="171"/>
      <c r="K174" s="105"/>
      <c r="L174" s="170"/>
      <c r="N174" s="170"/>
      <c r="P174" s="170"/>
      <c r="R174" s="172"/>
      <c r="S174" s="172"/>
      <c r="T174" s="125"/>
      <c r="U174" s="125"/>
      <c r="V174" s="125"/>
      <c r="W174" s="125"/>
      <c r="X174" s="125"/>
      <c r="Y174" s="125"/>
    </row>
    <row r="175" spans="1:25" x14ac:dyDescent="0.25">
      <c r="A175" s="101" t="s">
        <v>366</v>
      </c>
      <c r="D175" s="170"/>
      <c r="E175" s="170"/>
      <c r="J175" s="171"/>
      <c r="K175" s="105"/>
      <c r="L175" s="170"/>
      <c r="N175" s="170"/>
      <c r="P175" s="170"/>
      <c r="R175" s="172"/>
      <c r="S175" s="172"/>
      <c r="T175" s="125"/>
      <c r="U175" s="125"/>
      <c r="V175" s="125"/>
      <c r="W175" s="125"/>
      <c r="X175" s="125"/>
      <c r="Y175" s="125"/>
    </row>
    <row r="176" spans="1:25" ht="15.75" x14ac:dyDescent="0.25">
      <c r="A176" s="94"/>
      <c r="B176" s="74" t="s">
        <v>367</v>
      </c>
      <c r="D176" s="170"/>
      <c r="E176" s="170"/>
      <c r="J176" s="171"/>
      <c r="K176" s="105"/>
      <c r="L176" s="170"/>
      <c r="N176" s="170"/>
      <c r="P176" s="170"/>
      <c r="R176" s="172"/>
      <c r="S176" s="172"/>
      <c r="T176" s="125"/>
      <c r="U176" s="125"/>
      <c r="V176" s="125"/>
      <c r="W176" s="125"/>
      <c r="X176" s="125"/>
      <c r="Y176" s="125"/>
    </row>
    <row r="177" spans="1:54" ht="15.75" x14ac:dyDescent="0.25">
      <c r="B177" s="75"/>
      <c r="D177" s="170"/>
      <c r="E177" s="170"/>
      <c r="J177" s="171"/>
      <c r="K177" s="105"/>
      <c r="L177" s="170"/>
      <c r="N177" s="170"/>
      <c r="P177" s="170"/>
      <c r="R177" s="172"/>
      <c r="S177" s="172"/>
      <c r="T177" s="125"/>
      <c r="U177" s="125"/>
      <c r="V177" s="125"/>
      <c r="W177" s="125"/>
      <c r="X177" s="125"/>
      <c r="Y177" s="125"/>
    </row>
    <row r="178" spans="1:54" ht="15.75" x14ac:dyDescent="0.25">
      <c r="A178" s="88"/>
      <c r="B178" s="38" t="s">
        <v>368</v>
      </c>
      <c r="D178" s="170"/>
      <c r="E178" s="170"/>
      <c r="J178" s="171"/>
      <c r="K178" s="105"/>
      <c r="L178" s="170"/>
      <c r="N178" s="170"/>
      <c r="P178" s="170"/>
      <c r="R178" s="172"/>
      <c r="S178" s="172"/>
      <c r="T178" s="125"/>
      <c r="U178" s="125"/>
      <c r="V178" s="125"/>
      <c r="W178" s="125"/>
      <c r="X178" s="125"/>
      <c r="Y178" s="125"/>
    </row>
    <row r="179" spans="1:54" ht="15.75" x14ac:dyDescent="0.25">
      <c r="A179" s="102"/>
      <c r="B179" s="38"/>
      <c r="D179" s="170"/>
      <c r="E179" s="170"/>
      <c r="J179" s="171"/>
      <c r="K179" s="105"/>
      <c r="L179" s="170"/>
      <c r="N179" s="170"/>
      <c r="P179" s="170"/>
      <c r="R179" s="172"/>
      <c r="S179" s="172"/>
      <c r="T179" s="125"/>
      <c r="U179" s="125"/>
      <c r="V179" s="125"/>
      <c r="W179" s="125"/>
      <c r="X179" s="125"/>
      <c r="Y179" s="125"/>
    </row>
    <row r="180" spans="1:54" ht="15.75" x14ac:dyDescent="0.25">
      <c r="A180" s="93"/>
      <c r="B180" s="38" t="s">
        <v>369</v>
      </c>
      <c r="D180" s="170"/>
      <c r="E180" s="170"/>
      <c r="J180" s="170"/>
      <c r="L180" s="170"/>
      <c r="N180" s="170"/>
      <c r="P180" s="170"/>
      <c r="R180" s="172"/>
      <c r="S180" s="172"/>
      <c r="T180" s="125"/>
      <c r="U180" s="125"/>
      <c r="V180" s="125"/>
      <c r="W180" s="125"/>
      <c r="X180" s="125"/>
      <c r="Y180" s="125"/>
    </row>
    <row r="181" spans="1:54" x14ac:dyDescent="0.25">
      <c r="A181" s="76"/>
      <c r="B181" s="85"/>
      <c r="D181" s="170"/>
      <c r="E181" s="170"/>
      <c r="J181" s="171"/>
      <c r="K181" s="105"/>
      <c r="L181" s="170"/>
      <c r="N181" s="170"/>
      <c r="P181" s="170"/>
      <c r="R181" s="172"/>
      <c r="S181" s="172"/>
      <c r="T181" s="125"/>
      <c r="U181" s="125"/>
      <c r="V181" s="125"/>
      <c r="W181" s="125"/>
      <c r="X181" s="125"/>
      <c r="Y181" s="125"/>
    </row>
    <row r="182" spans="1:54" ht="15.75" x14ac:dyDescent="0.25">
      <c r="A182" s="89"/>
      <c r="B182" s="38" t="s">
        <v>370</v>
      </c>
      <c r="D182" s="170"/>
      <c r="E182" s="170"/>
      <c r="J182" s="171"/>
      <c r="K182" s="105"/>
      <c r="L182" s="170"/>
      <c r="N182" s="170"/>
      <c r="P182" s="170"/>
      <c r="R182" s="172"/>
      <c r="S182" s="172"/>
      <c r="T182" s="125"/>
      <c r="U182" s="125"/>
      <c r="V182" s="125"/>
      <c r="W182" s="125"/>
      <c r="X182" s="125"/>
      <c r="Y182" s="125"/>
    </row>
    <row r="183" spans="1:54" ht="15.75" x14ac:dyDescent="0.25">
      <c r="A183" s="102"/>
      <c r="B183" s="74"/>
      <c r="D183" s="170"/>
      <c r="E183" s="170"/>
      <c r="J183" s="171"/>
      <c r="K183" s="105"/>
      <c r="L183" s="170"/>
      <c r="N183" s="170"/>
      <c r="P183" s="170"/>
      <c r="R183" s="172"/>
      <c r="S183" s="172"/>
      <c r="T183" s="125"/>
      <c r="U183" s="125"/>
      <c r="V183" s="125"/>
      <c r="W183" s="125"/>
      <c r="X183" s="125"/>
      <c r="Y183" s="125"/>
    </row>
    <row r="184" spans="1:54" ht="15.75" x14ac:dyDescent="0.25">
      <c r="A184" s="96" t="s">
        <v>371</v>
      </c>
      <c r="B184" s="38" t="s">
        <v>372</v>
      </c>
      <c r="D184" s="170"/>
      <c r="E184" s="170"/>
      <c r="J184" s="171"/>
      <c r="K184" s="105"/>
      <c r="L184" s="170"/>
      <c r="N184" s="170"/>
      <c r="P184" s="170"/>
      <c r="R184" s="172"/>
      <c r="S184" s="172"/>
      <c r="T184" s="125"/>
      <c r="U184" s="125"/>
      <c r="V184" s="125"/>
      <c r="W184" s="125"/>
      <c r="X184" s="125"/>
      <c r="Y184" s="125"/>
    </row>
    <row r="185" spans="1:54" ht="15.75" x14ac:dyDescent="0.25">
      <c r="A185" s="102"/>
      <c r="B185" s="74"/>
      <c r="D185" s="170"/>
      <c r="E185" s="170"/>
      <c r="J185" s="171"/>
      <c r="K185" s="105"/>
      <c r="L185" s="170"/>
      <c r="N185" s="170"/>
      <c r="P185" s="170"/>
      <c r="R185" s="172"/>
      <c r="S185" s="172"/>
      <c r="T185" s="125"/>
      <c r="U185" s="125"/>
      <c r="V185" s="125"/>
      <c r="W185" s="125"/>
      <c r="X185" s="125"/>
      <c r="Y185" s="125"/>
    </row>
    <row r="186" spans="1:54" ht="15.75" x14ac:dyDescent="0.25">
      <c r="A186" s="97">
        <v>1</v>
      </c>
      <c r="B186" s="38" t="s">
        <v>373</v>
      </c>
      <c r="D186" s="170"/>
      <c r="E186" s="170"/>
      <c r="J186" s="171"/>
      <c r="K186" s="105"/>
      <c r="L186" s="170"/>
      <c r="N186" s="170"/>
      <c r="P186" s="170"/>
      <c r="R186" s="172"/>
      <c r="S186" s="172"/>
      <c r="T186" s="125"/>
      <c r="U186" s="125"/>
      <c r="V186" s="125"/>
      <c r="W186" s="125"/>
      <c r="X186" s="125"/>
      <c r="Y186" s="125"/>
    </row>
    <row r="187" spans="1:54" x14ac:dyDescent="0.25">
      <c r="D187" s="170"/>
      <c r="E187" s="170"/>
      <c r="J187" s="171"/>
      <c r="K187" s="105"/>
      <c r="L187" s="170"/>
      <c r="N187" s="170"/>
      <c r="P187" s="170"/>
      <c r="R187" s="172"/>
      <c r="S187" s="172"/>
      <c r="T187" s="125"/>
      <c r="U187" s="125"/>
      <c r="V187" s="125"/>
      <c r="W187" s="125"/>
      <c r="X187" s="125"/>
      <c r="Y187" s="125"/>
    </row>
    <row r="188" spans="1:54" x14ac:dyDescent="0.25">
      <c r="A188" s="173" t="s">
        <v>374</v>
      </c>
      <c r="B188" s="101" t="s">
        <v>375</v>
      </c>
      <c r="D188" s="170"/>
      <c r="E188" s="170"/>
      <c r="J188" s="171"/>
      <c r="K188" s="105"/>
      <c r="L188" s="170"/>
      <c r="N188" s="170"/>
      <c r="P188" s="170"/>
      <c r="R188" s="172"/>
      <c r="S188" s="172"/>
      <c r="T188" s="125"/>
      <c r="U188" s="125"/>
      <c r="V188" s="125"/>
      <c r="W188" s="125"/>
      <c r="X188" s="125"/>
      <c r="Y188" s="125"/>
    </row>
    <row r="189" spans="1:54" s="101" customFormat="1" x14ac:dyDescent="0.25">
      <c r="G189" s="103"/>
      <c r="H189" s="41"/>
      <c r="I189" s="77"/>
      <c r="J189" s="104"/>
      <c r="K189" s="105"/>
      <c r="R189" s="128"/>
      <c r="S189" s="128"/>
      <c r="T189" s="112"/>
      <c r="U189" s="112"/>
      <c r="V189" s="112"/>
      <c r="W189" s="112"/>
      <c r="X189" s="112"/>
      <c r="Y189" s="125"/>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1:54" s="101" customFormat="1" x14ac:dyDescent="0.25">
      <c r="G190" s="103"/>
      <c r="H190" s="41"/>
      <c r="I190" s="77"/>
      <c r="J190" s="104"/>
      <c r="K190" s="105"/>
      <c r="R190" s="128"/>
      <c r="S190" s="128"/>
      <c r="T190" s="112"/>
      <c r="U190" s="112"/>
      <c r="V190" s="112"/>
      <c r="W190" s="112"/>
      <c r="X190" s="112"/>
      <c r="Y190" s="125"/>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1:54" s="101" customFormat="1" x14ac:dyDescent="0.25">
      <c r="G191" s="103"/>
      <c r="H191" s="41"/>
      <c r="I191" s="77"/>
      <c r="J191" s="104"/>
      <c r="K191" s="105"/>
      <c r="R191" s="128"/>
      <c r="S191" s="128"/>
      <c r="T191" s="112"/>
      <c r="U191" s="112"/>
      <c r="V191" s="112"/>
      <c r="W191" s="112"/>
      <c r="X191" s="112"/>
      <c r="Y191" s="125"/>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row r="192" spans="1:54" s="101" customFormat="1" x14ac:dyDescent="0.25">
      <c r="G192" s="103"/>
      <c r="H192" s="41"/>
      <c r="I192" s="77"/>
      <c r="J192" s="104"/>
      <c r="K192" s="105"/>
      <c r="R192" s="128"/>
      <c r="S192" s="128"/>
      <c r="T192" s="112"/>
      <c r="U192" s="112"/>
      <c r="V192" s="112"/>
      <c r="W192" s="112"/>
      <c r="X192" s="112"/>
      <c r="Y192" s="125"/>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row>
    <row r="193" spans="7:54" s="101" customFormat="1" x14ac:dyDescent="0.25">
      <c r="G193" s="103"/>
      <c r="H193" s="41"/>
      <c r="I193" s="77"/>
      <c r="J193" s="104"/>
      <c r="K193" s="105"/>
      <c r="R193" s="128"/>
      <c r="S193" s="128"/>
      <c r="T193" s="112"/>
      <c r="U193" s="112"/>
      <c r="V193" s="112"/>
      <c r="W193" s="112"/>
      <c r="X193" s="112"/>
      <c r="Y193" s="125"/>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row>
    <row r="194" spans="7:54" s="101" customFormat="1" x14ac:dyDescent="0.25">
      <c r="G194" s="103"/>
      <c r="H194" s="41"/>
      <c r="I194" s="77"/>
      <c r="J194" s="104"/>
      <c r="K194" s="105"/>
      <c r="R194" s="128"/>
      <c r="S194" s="128"/>
      <c r="T194" s="112"/>
      <c r="U194" s="112"/>
      <c r="V194" s="112"/>
      <c r="W194" s="112"/>
      <c r="X194" s="112"/>
      <c r="Y194" s="125"/>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row>
  </sheetData>
  <mergeCells count="6">
    <mergeCell ref="P7:Q7"/>
    <mergeCell ref="E7:F7"/>
    <mergeCell ref="G7:I7"/>
    <mergeCell ref="J7:K7"/>
    <mergeCell ref="L7:M7"/>
    <mergeCell ref="N7:O7"/>
  </mergeCells>
  <conditionalFormatting sqref="D9 D11:D19 D21:D171">
    <cfRule type="expression" dxfId="3" priority="3">
      <formula>IF($U9,,TRUE)</formula>
    </cfRule>
  </conditionalFormatting>
  <conditionalFormatting sqref="Q11:Q19 Q21:Q171">
    <cfRule type="expression" dxfId="2" priority="4">
      <formula>IF($V11,,TRUE)</formula>
    </cfRule>
  </conditionalFormatting>
  <conditionalFormatting sqref="E21:F171">
    <cfRule type="expression" dxfId="1" priority="2">
      <formula>NOT($T21)</formula>
    </cfRule>
  </conditionalFormatting>
  <conditionalFormatting sqref="A21:Q171">
    <cfRule type="expression" dxfId="0"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2015/16 Quarter 3 (April 2016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C35" sqref="C35"/>
    </sheetView>
  </sheetViews>
  <sheetFormatPr defaultRowHeight="15" x14ac:dyDescent="0.2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3"/>
  <sheetViews>
    <sheetView zoomScaleNormal="100" zoomScalePageLayoutView="150" workbookViewId="0">
      <selection activeCell="C35" sqref="C35"/>
    </sheetView>
  </sheetViews>
  <sheetFormatPr defaultRowHeight="15" x14ac:dyDescent="0.2"/>
  <cols>
    <col min="1" max="16384" width="9.140625" style="5"/>
  </cols>
  <sheetData>
    <row r="8" spans="1:1" ht="30" x14ac:dyDescent="0.4">
      <c r="A8" s="6"/>
    </row>
    <row r="11" spans="1:1" x14ac:dyDescent="0.2">
      <c r="A11" s="7"/>
    </row>
    <row r="13" spans="1:1" ht="18" x14ac:dyDescent="0.25">
      <c r="A13" s="1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Front sheet</vt:lpstr>
      <vt:lpstr>Contents</vt:lpstr>
      <vt:lpstr>Summary of results</vt:lpstr>
      <vt:lpstr>Headline statistics</vt:lpstr>
      <vt:lpstr>2015-16 Quarter 1</vt:lpstr>
      <vt:lpstr>2015-16 Quarter 2</vt:lpstr>
      <vt:lpstr>2015-16 Quarter 3</vt:lpstr>
      <vt:lpstr>Definitions</vt:lpstr>
      <vt:lpstr>Validation rules</vt:lpstr>
      <vt:lpstr>Contacts and info</vt:lpstr>
      <vt:lpstr>'2015-16 Quarter 1'!Print_Area</vt:lpstr>
      <vt:lpstr>'2015-16 Quarter 2'!Print_Area</vt:lpstr>
      <vt:lpstr>'2015-16 Quarter 3'!Print_Area</vt:lpstr>
      <vt:lpstr>Contents!Print_Area</vt:lpstr>
      <vt:lpstr>Definitions!Print_Area</vt:lpstr>
      <vt:lpstr>'Summary of results'!Print_Area</vt:lpstr>
      <vt:lpstr>'Validation rules'!Print_Area</vt:lpstr>
      <vt:lpstr>'2015-16 Quarter 1'!Print_Titles</vt:lpstr>
      <vt:lpstr>'2015-16 Quarter 2'!Print_Titles</vt:lpstr>
      <vt:lpstr>'2015-16 Quarter 3'!Print_Titles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Kate Thurland</cp:lastModifiedBy>
  <cp:lastPrinted>2016-04-22T09:05:33Z</cp:lastPrinted>
  <dcterms:created xsi:type="dcterms:W3CDTF">2015-09-04T15:49:33Z</dcterms:created>
  <dcterms:modified xsi:type="dcterms:W3CDTF">2016-04-22T09:21:45Z</dcterms:modified>
</cp:coreProperties>
</file>