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55" yWindow="1065" windowWidth="6000" windowHeight="4920" tabRatio="597" firstSheet="13" activeTab="15"/>
  </bookViews>
  <sheets>
    <sheet name="index" sheetId="20" r:id="rId1"/>
    <sheet name="T1" sheetId="17" r:id="rId2"/>
    <sheet name="T2" sheetId="2" r:id="rId3"/>
    <sheet name="T3a" sheetId="23" r:id="rId4"/>
    <sheet name="T3b" sheetId="22" r:id="rId5"/>
    <sheet name="T4&amp;4b" sheetId="24" r:id="rId6"/>
    <sheet name="T5" sheetId="5" r:id="rId7"/>
    <sheet name="T6" sheetId="7" r:id="rId8"/>
    <sheet name="T7ab" sheetId="8" r:id="rId9"/>
    <sheet name="T8" sheetId="9" r:id="rId10"/>
    <sheet name="T9a" sheetId="25" r:id="rId11"/>
    <sheet name="T9bc" sheetId="34" r:id="rId12"/>
    <sheet name="T10a" sheetId="42" r:id="rId13"/>
    <sheet name="T10b" sheetId="43" r:id="rId14"/>
    <sheet name="10c" sheetId="44" r:id="rId15"/>
    <sheet name="10d" sheetId="45" r:id="rId16"/>
    <sheet name="11a" sheetId="46" r:id="rId17"/>
    <sheet name="11b" sheetId="47" r:id="rId18"/>
    <sheet name="11c" sheetId="48" r:id="rId19"/>
    <sheet name="T11d" sheetId="49" r:id="rId20"/>
    <sheet name="T12a" sheetId="29" r:id="rId21"/>
    <sheet name="T12b&amp;c" sheetId="28" r:id="rId22"/>
    <sheet name="T12d" sheetId="27" r:id="rId23"/>
    <sheet name="T12e" sheetId="37" r:id="rId24"/>
    <sheet name="T12f" sheetId="38" r:id="rId25"/>
    <sheet name="T12g" sheetId="39" r:id="rId26"/>
    <sheet name="T12h" sheetId="40" r:id="rId27"/>
    <sheet name="T13 GB" sheetId="26" r:id="rId28"/>
    <sheet name="Sheet1" sheetId="50" r:id="rId29"/>
  </sheets>
  <definedNames>
    <definedName name="_xlnm.Print_Area" localSheetId="13">T10b!$A$1:$U$82</definedName>
    <definedName name="_xlnm.Print_Area" localSheetId="21">'T12b&amp;c'!$A$1:$Q$82</definedName>
    <definedName name="_xlnm.Print_Area" localSheetId="22">T12d!$A$1:$H$44</definedName>
    <definedName name="_xlnm.Print_Area" localSheetId="27">'T13 GB'!$A$1:$N$68</definedName>
    <definedName name="_xlnm.Print_Area" localSheetId="2">'T2'!$A$1:$R$95</definedName>
    <definedName name="_xlnm.Print_Area" localSheetId="3">T3a!$A$1:$X$86</definedName>
    <definedName name="_xlnm.Print_Area" localSheetId="5">'T4&amp;4b'!$A$1:$X$75</definedName>
    <definedName name="_xlnm.Print_Titles" localSheetId="15">'10d'!$1:$15</definedName>
    <definedName name="_xlnm.Print_Titles" localSheetId="16">'11a'!$1:$20</definedName>
    <definedName name="_xlnm.Print_Titles" localSheetId="17">'11b'!$1:$17</definedName>
    <definedName name="_xlnm.Print_Titles" localSheetId="18">'11c'!$1:$15</definedName>
    <definedName name="_xlnm.Print_Titles" localSheetId="12">T10a!$1:$17</definedName>
    <definedName name="_xlnm.Print_Titles" localSheetId="13">T10b!$1:$16</definedName>
    <definedName name="_xlnm.Print_Titles" localSheetId="19">T11d!$1:$13</definedName>
  </definedNames>
  <calcPr calcId="145621"/>
</workbook>
</file>

<file path=xl/calcChain.xml><?xml version="1.0" encoding="utf-8"?>
<calcChain xmlns="http://schemas.openxmlformats.org/spreadsheetml/2006/main">
  <c r="L32" i="26" l="1"/>
  <c r="N32" i="26" s="1"/>
  <c r="J32" i="26"/>
  <c r="L36" i="26"/>
  <c r="F36" i="26"/>
  <c r="L54" i="26"/>
  <c r="N54" i="26" s="1"/>
  <c r="L50" i="26"/>
  <c r="N50" i="26"/>
  <c r="N14" i="26"/>
  <c r="L14" i="26"/>
  <c r="L15" i="26"/>
  <c r="N15" i="26" s="1"/>
  <c r="L16" i="26"/>
  <c r="N16" i="26" s="1"/>
  <c r="L17" i="26"/>
  <c r="N17" i="26" s="1"/>
  <c r="L18" i="26"/>
  <c r="N18" i="26" s="1"/>
  <c r="L19" i="26"/>
  <c r="N19" i="26" s="1"/>
  <c r="L20" i="26"/>
  <c r="N20" i="26" s="1"/>
  <c r="L24" i="26"/>
  <c r="N24" i="26" s="1"/>
  <c r="L25" i="26"/>
  <c r="N25" i="26" s="1"/>
  <c r="L26" i="26"/>
  <c r="N26" i="26" s="1"/>
  <c r="L27" i="26"/>
  <c r="N27" i="26" s="1"/>
  <c r="L31" i="26"/>
  <c r="N31" i="26" s="1"/>
  <c r="N36" i="26"/>
  <c r="L37" i="26"/>
  <c r="N37" i="26" s="1"/>
  <c r="L41" i="26"/>
  <c r="N41" i="26" s="1"/>
  <c r="L42" i="26"/>
  <c r="N42" i="26" s="1"/>
  <c r="L48" i="26"/>
  <c r="N48" i="26" s="1"/>
  <c r="L49" i="26"/>
  <c r="N49" i="26" s="1"/>
  <c r="L56" i="26"/>
  <c r="N56" i="26" s="1"/>
  <c r="L57" i="26"/>
  <c r="N57" i="26" s="1"/>
  <c r="L58" i="26"/>
  <c r="N58" i="26" s="1"/>
  <c r="L59" i="26"/>
  <c r="N59" i="26" s="1"/>
  <c r="J57" i="26"/>
  <c r="J58" i="26"/>
  <c r="J59" i="26"/>
  <c r="J56" i="26"/>
  <c r="J48" i="26"/>
  <c r="J49" i="26"/>
  <c r="J50" i="26"/>
  <c r="J41" i="26"/>
  <c r="J42" i="26"/>
  <c r="J36" i="26"/>
  <c r="J37" i="26"/>
  <c r="J31" i="26"/>
  <c r="J24" i="26"/>
  <c r="J25" i="26"/>
  <c r="J26" i="26"/>
  <c r="J27" i="26"/>
  <c r="J15" i="26"/>
  <c r="J16" i="26"/>
  <c r="J17" i="26"/>
  <c r="J18" i="26"/>
  <c r="J19" i="26"/>
  <c r="J20" i="26"/>
  <c r="J14" i="26"/>
  <c r="F56" i="26" l="1"/>
  <c r="F57" i="26"/>
  <c r="F58" i="26"/>
  <c r="F59" i="26"/>
  <c r="J43" i="25" l="1"/>
  <c r="J19" i="25"/>
  <c r="H41" i="25"/>
  <c r="H48" i="25"/>
  <c r="E52" i="34" l="1"/>
  <c r="G52" i="34"/>
  <c r="I52" i="34"/>
  <c r="K52" i="34"/>
  <c r="M52" i="34"/>
  <c r="O52" i="34"/>
  <c r="C52" i="34"/>
  <c r="E59" i="34"/>
  <c r="G59" i="34"/>
  <c r="I59" i="34"/>
  <c r="K59" i="34"/>
  <c r="M59" i="34"/>
  <c r="O59" i="34"/>
  <c r="C59" i="34"/>
  <c r="E49" i="34"/>
  <c r="G49" i="34"/>
  <c r="I49" i="34"/>
  <c r="K49" i="34"/>
  <c r="M49" i="34"/>
  <c r="O49" i="34"/>
  <c r="E51" i="34"/>
  <c r="G51" i="34"/>
  <c r="I51" i="34"/>
  <c r="K51" i="34"/>
  <c r="M51" i="34"/>
  <c r="O51" i="34"/>
  <c r="E53" i="34"/>
  <c r="G53" i="34"/>
  <c r="I53" i="34"/>
  <c r="K53" i="34"/>
  <c r="M53" i="34"/>
  <c r="O53" i="34"/>
  <c r="E55" i="34"/>
  <c r="G55" i="34"/>
  <c r="I55" i="34"/>
  <c r="K55" i="34"/>
  <c r="M55" i="34"/>
  <c r="O55" i="34"/>
  <c r="E58" i="34"/>
  <c r="G58" i="34"/>
  <c r="I58" i="34"/>
  <c r="K58" i="34"/>
  <c r="M58" i="34"/>
  <c r="O58" i="34"/>
  <c r="E60" i="34"/>
  <c r="G60" i="34"/>
  <c r="I60" i="34"/>
  <c r="K60" i="34"/>
  <c r="M60" i="34"/>
  <c r="O60" i="34"/>
  <c r="C60" i="34"/>
  <c r="C58" i="34"/>
  <c r="C55" i="34"/>
  <c r="C53" i="34"/>
  <c r="C51" i="34"/>
  <c r="C49" i="34"/>
  <c r="K21" i="34"/>
  <c r="I21" i="34"/>
  <c r="G21" i="34"/>
  <c r="E21" i="34"/>
  <c r="M21" i="34"/>
  <c r="O21" i="34"/>
  <c r="J21" i="25" l="1"/>
  <c r="J22" i="25"/>
  <c r="J23" i="25"/>
  <c r="J24" i="25"/>
  <c r="J25" i="25"/>
  <c r="J26" i="25"/>
  <c r="J27" i="25"/>
  <c r="J31" i="25"/>
  <c r="J32" i="25"/>
  <c r="J33" i="25"/>
  <c r="J34" i="25"/>
  <c r="J35" i="25"/>
  <c r="J36" i="25"/>
  <c r="J37" i="25"/>
  <c r="J38" i="25"/>
  <c r="J39" i="25"/>
  <c r="J41" i="25"/>
  <c r="J44" i="25"/>
  <c r="J45" i="25"/>
  <c r="J46" i="25"/>
  <c r="J48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15" i="25"/>
  <c r="P19" i="25"/>
  <c r="R21" i="25"/>
  <c r="R22" i="25"/>
  <c r="R23" i="25"/>
  <c r="R24" i="25"/>
  <c r="R25" i="25"/>
  <c r="R26" i="25"/>
  <c r="R27" i="25"/>
  <c r="R31" i="25"/>
  <c r="R32" i="25"/>
  <c r="R33" i="25"/>
  <c r="R34" i="25"/>
  <c r="R35" i="25"/>
  <c r="R36" i="25"/>
  <c r="R37" i="25"/>
  <c r="R38" i="25"/>
  <c r="R39" i="25"/>
  <c r="R41" i="25"/>
  <c r="R43" i="25"/>
  <c r="R44" i="25"/>
  <c r="R45" i="25"/>
  <c r="R46" i="25"/>
  <c r="R48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N22" i="25"/>
  <c r="N23" i="25"/>
  <c r="N24" i="25"/>
  <c r="N25" i="25"/>
  <c r="N26" i="25"/>
  <c r="N27" i="25"/>
  <c r="N31" i="25"/>
  <c r="N32" i="25"/>
  <c r="N33" i="25"/>
  <c r="N34" i="25"/>
  <c r="N35" i="25"/>
  <c r="N36" i="25"/>
  <c r="N37" i="25"/>
  <c r="N38" i="25"/>
  <c r="N39" i="25"/>
  <c r="N41" i="25"/>
  <c r="N43" i="25"/>
  <c r="N44" i="25"/>
  <c r="N45" i="25"/>
  <c r="N46" i="25"/>
  <c r="N48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21" i="25"/>
  <c r="N19" i="25"/>
  <c r="N17" i="25"/>
  <c r="L17" i="25"/>
  <c r="L48" i="25" l="1"/>
  <c r="L19" i="25"/>
  <c r="L41" i="25"/>
  <c r="D10" i="26" l="1"/>
  <c r="F91" i="2" l="1"/>
  <c r="F90" i="2"/>
  <c r="L41" i="7" l="1"/>
  <c r="J41" i="7"/>
  <c r="H41" i="7"/>
  <c r="J31" i="7"/>
  <c r="L31" i="7"/>
  <c r="H31" i="7"/>
  <c r="J21" i="7"/>
  <c r="L21" i="7"/>
  <c r="H21" i="7"/>
  <c r="J11" i="7"/>
  <c r="L11" i="7"/>
  <c r="H11" i="7"/>
  <c r="D55" i="5" l="1"/>
  <c r="D53" i="5"/>
  <c r="D51" i="5"/>
  <c r="D59" i="5"/>
  <c r="D57" i="5"/>
  <c r="E46" i="8"/>
  <c r="G46" i="8"/>
  <c r="I46" i="8"/>
  <c r="K46" i="8"/>
  <c r="C50" i="8"/>
  <c r="C51" i="8"/>
  <c r="C52" i="8"/>
  <c r="C53" i="8"/>
  <c r="C49" i="8"/>
  <c r="X50" i="23"/>
  <c r="X47" i="23"/>
  <c r="X48" i="23"/>
  <c r="X46" i="23"/>
  <c r="E63" i="24"/>
  <c r="V61" i="24"/>
  <c r="W63" i="24" s="1"/>
  <c r="AC64" i="24"/>
  <c r="AC65" i="24"/>
  <c r="AC66" i="24"/>
  <c r="AC67" i="24"/>
  <c r="AC68" i="24"/>
  <c r="AC69" i="24"/>
  <c r="AC70" i="24"/>
  <c r="AC71" i="24"/>
  <c r="AC63" i="24"/>
  <c r="S61" i="24"/>
  <c r="T63" i="24" s="1"/>
  <c r="P61" i="24"/>
  <c r="Q63" i="24" s="1"/>
  <c r="G61" i="24"/>
  <c r="J61" i="24"/>
  <c r="K67" i="24" s="1"/>
  <c r="M61" i="24"/>
  <c r="N63" i="24" s="1"/>
  <c r="H63" i="24"/>
  <c r="X42" i="22"/>
  <c r="X44" i="22"/>
  <c r="X45" i="22"/>
  <c r="X46" i="22"/>
  <c r="X47" i="22"/>
  <c r="X48" i="22"/>
  <c r="X49" i="22"/>
  <c r="X41" i="22"/>
  <c r="K70" i="24" l="1"/>
  <c r="K68" i="24"/>
  <c r="C46" i="8"/>
  <c r="D49" i="5"/>
  <c r="K71" i="24"/>
  <c r="K69" i="24"/>
  <c r="X49" i="23"/>
  <c r="R75" i="2"/>
  <c r="F75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55" i="2"/>
  <c r="R47" i="2"/>
  <c r="R48" i="2"/>
  <c r="R49" i="2"/>
  <c r="R50" i="2"/>
  <c r="R46" i="2"/>
  <c r="N47" i="2"/>
  <c r="N48" i="2"/>
  <c r="N49" i="2"/>
  <c r="N50" i="2"/>
  <c r="N46" i="2"/>
  <c r="J47" i="2"/>
  <c r="J48" i="2"/>
  <c r="J49" i="2"/>
  <c r="J50" i="2"/>
  <c r="J46" i="2"/>
  <c r="F47" i="2"/>
  <c r="F48" i="2"/>
  <c r="F49" i="2"/>
  <c r="F50" i="2"/>
  <c r="F46" i="2"/>
  <c r="F29" i="2"/>
  <c r="J26" i="2"/>
  <c r="R26" i="2"/>
  <c r="F43" i="28" l="1"/>
  <c r="F8" i="28"/>
  <c r="I53" i="29" l="1"/>
  <c r="I51" i="29"/>
  <c r="I38" i="29"/>
  <c r="V49" i="22" l="1"/>
  <c r="T49" i="22"/>
  <c r="V48" i="22"/>
  <c r="V47" i="22"/>
  <c r="V46" i="22"/>
  <c r="V45" i="22"/>
  <c r="V44" i="22"/>
  <c r="V42" i="22"/>
  <c r="V41" i="22"/>
  <c r="T48" i="22"/>
  <c r="T47" i="22"/>
  <c r="T46" i="22"/>
  <c r="T45" i="22"/>
  <c r="T44" i="22"/>
  <c r="T42" i="22"/>
  <c r="T41" i="22"/>
  <c r="D41" i="22"/>
  <c r="F19" i="26" l="1"/>
  <c r="F14" i="26" l="1"/>
  <c r="F48" i="26" l="1"/>
  <c r="C21" i="34" l="1"/>
  <c r="P17" i="25"/>
  <c r="R17" i="25" s="1"/>
  <c r="R19" i="25"/>
  <c r="H19" i="25" l="1"/>
  <c r="H17" i="25"/>
  <c r="J17" i="25" s="1"/>
  <c r="K63" i="24"/>
  <c r="R91" i="2" l="1"/>
  <c r="R90" i="2"/>
  <c r="N91" i="2"/>
  <c r="N90" i="2"/>
  <c r="J91" i="2"/>
  <c r="J90" i="2"/>
  <c r="F17" i="2"/>
  <c r="R36" i="2" l="1"/>
  <c r="N36" i="2"/>
  <c r="J36" i="2"/>
  <c r="F36" i="2"/>
  <c r="R35" i="2"/>
  <c r="N35" i="2"/>
  <c r="J35" i="2"/>
  <c r="F35" i="2"/>
  <c r="R34" i="2"/>
  <c r="N34" i="2"/>
  <c r="J34" i="2"/>
  <c r="F34" i="2"/>
  <c r="R33" i="2"/>
  <c r="N33" i="2"/>
  <c r="J33" i="2"/>
  <c r="F33" i="2"/>
  <c r="R13" i="2"/>
  <c r="N13" i="2"/>
  <c r="J13" i="2"/>
  <c r="F13" i="2"/>
  <c r="N43" i="28" l="1"/>
  <c r="P68" i="28" s="1"/>
  <c r="J43" i="28"/>
  <c r="L67" i="28" s="1"/>
  <c r="H68" i="28"/>
  <c r="J28" i="28"/>
  <c r="J27" i="28"/>
  <c r="J26" i="28"/>
  <c r="J25" i="28"/>
  <c r="J22" i="28"/>
  <c r="J21" i="28"/>
  <c r="J18" i="28"/>
  <c r="J17" i="28"/>
  <c r="J16" i="28"/>
  <c r="J15" i="28"/>
  <c r="J14" i="28"/>
  <c r="J13" i="28"/>
  <c r="J12" i="28"/>
  <c r="J11" i="28"/>
  <c r="H47" i="28" l="1"/>
  <c r="P47" i="28"/>
  <c r="L48" i="28"/>
  <c r="H49" i="28"/>
  <c r="P49" i="28"/>
  <c r="L50" i="28"/>
  <c r="H51" i="28"/>
  <c r="P51" i="28"/>
  <c r="L52" i="28"/>
  <c r="H53" i="28"/>
  <c r="P53" i="28"/>
  <c r="L54" i="28"/>
  <c r="H59" i="28"/>
  <c r="P59" i="28"/>
  <c r="L60" i="28"/>
  <c r="H61" i="28"/>
  <c r="P61" i="28"/>
  <c r="L62" i="28"/>
  <c r="H67" i="28"/>
  <c r="P67" i="28"/>
  <c r="L68" i="28"/>
  <c r="L47" i="28"/>
  <c r="H48" i="28"/>
  <c r="P48" i="28"/>
  <c r="L49" i="28"/>
  <c r="H50" i="28"/>
  <c r="P50" i="28"/>
  <c r="L51" i="28"/>
  <c r="H52" i="28"/>
  <c r="P52" i="28"/>
  <c r="L53" i="28"/>
  <c r="H54" i="28"/>
  <c r="P54" i="28"/>
  <c r="L59" i="28"/>
  <c r="H60" i="28"/>
  <c r="P60" i="28"/>
  <c r="L61" i="28"/>
  <c r="H62" i="28"/>
  <c r="P62" i="28"/>
  <c r="L43" i="28" l="1"/>
  <c r="P43" i="28"/>
  <c r="H43" i="28"/>
  <c r="F47" i="26"/>
  <c r="F41" i="26"/>
  <c r="F37" i="26"/>
  <c r="F31" i="26"/>
  <c r="F24" i="26"/>
  <c r="R40" i="2"/>
  <c r="R41" i="2"/>
  <c r="N40" i="2"/>
  <c r="N41" i="2"/>
  <c r="J40" i="2"/>
  <c r="J41" i="2"/>
  <c r="F40" i="2"/>
  <c r="F41" i="2"/>
  <c r="K66" i="24"/>
  <c r="N64" i="24"/>
  <c r="Q67" i="24"/>
  <c r="T64" i="24"/>
  <c r="W65" i="24"/>
  <c r="W68" i="24"/>
  <c r="T66" i="24"/>
  <c r="T67" i="24"/>
  <c r="T70" i="24"/>
  <c r="T71" i="24"/>
  <c r="E64" i="24"/>
  <c r="E65" i="24"/>
  <c r="E66" i="24"/>
  <c r="E67" i="24"/>
  <c r="E68" i="24"/>
  <c r="E69" i="24"/>
  <c r="E70" i="24"/>
  <c r="E71" i="24"/>
  <c r="R41" i="22"/>
  <c r="R86" i="2"/>
  <c r="R85" i="2"/>
  <c r="N86" i="2"/>
  <c r="N85" i="2"/>
  <c r="J86" i="2"/>
  <c r="J85" i="2"/>
  <c r="F86" i="2"/>
  <c r="F85" i="2"/>
  <c r="F81" i="2"/>
  <c r="F80" i="2"/>
  <c r="R80" i="2"/>
  <c r="N76" i="2"/>
  <c r="N75" i="2"/>
  <c r="J76" i="2"/>
  <c r="J75" i="2"/>
  <c r="F76" i="2"/>
  <c r="N71" i="24"/>
  <c r="N70" i="24"/>
  <c r="N67" i="24"/>
  <c r="N66" i="24"/>
  <c r="N69" i="24"/>
  <c r="N65" i="24"/>
  <c r="N68" i="24"/>
  <c r="K65" i="24"/>
  <c r="K64" i="24"/>
  <c r="Q70" i="24"/>
  <c r="Q66" i="24"/>
  <c r="Q69" i="24"/>
  <c r="Q65" i="24"/>
  <c r="W71" i="24"/>
  <c r="W67" i="24"/>
  <c r="Q68" i="24"/>
  <c r="Q64" i="24"/>
  <c r="T69" i="24"/>
  <c r="T65" i="24"/>
  <c r="W70" i="24"/>
  <c r="W66" i="24"/>
  <c r="Q71" i="24"/>
  <c r="T68" i="24"/>
  <c r="W69" i="24"/>
  <c r="W64" i="24"/>
  <c r="F46" i="26"/>
  <c r="F32" i="26"/>
  <c r="F42" i="26"/>
  <c r="F49" i="26"/>
  <c r="F50" i="26"/>
  <c r="F25" i="26"/>
  <c r="F26" i="26"/>
  <c r="F27" i="26"/>
  <c r="F15" i="26"/>
  <c r="F16" i="26"/>
  <c r="F17" i="26"/>
  <c r="F18" i="26"/>
  <c r="F20" i="26"/>
  <c r="R42" i="22"/>
  <c r="R44" i="22"/>
  <c r="R45" i="22"/>
  <c r="R46" i="22"/>
  <c r="R47" i="22"/>
  <c r="R48" i="22"/>
  <c r="R49" i="22"/>
  <c r="F18" i="2"/>
  <c r="F19" i="2"/>
  <c r="F61" i="24"/>
  <c r="L61" i="24"/>
  <c r="O61" i="24"/>
  <c r="R61" i="24"/>
  <c r="F24" i="2"/>
  <c r="F25" i="2"/>
  <c r="F26" i="2"/>
  <c r="F27" i="2"/>
  <c r="F28" i="2"/>
  <c r="F23" i="2"/>
  <c r="R45" i="2"/>
  <c r="F45" i="2"/>
  <c r="P44" i="22"/>
  <c r="P45" i="22"/>
  <c r="P46" i="22"/>
  <c r="P47" i="22"/>
  <c r="P48" i="22"/>
  <c r="P49" i="22"/>
  <c r="P41" i="22"/>
  <c r="P42" i="22"/>
  <c r="M42" i="23"/>
  <c r="L42" i="23"/>
  <c r="K42" i="23"/>
  <c r="J42" i="23"/>
  <c r="I42" i="23"/>
  <c r="H42" i="23"/>
  <c r="G42" i="23"/>
  <c r="F42" i="23"/>
  <c r="E42" i="23"/>
  <c r="D42" i="23"/>
  <c r="S42" i="23"/>
  <c r="K38" i="23"/>
  <c r="J38" i="23"/>
  <c r="I38" i="23"/>
  <c r="H38" i="23"/>
  <c r="G38" i="23"/>
  <c r="F38" i="23"/>
  <c r="E38" i="23"/>
  <c r="D38" i="23"/>
  <c r="S38" i="23"/>
  <c r="N49" i="22"/>
  <c r="D44" i="22"/>
  <c r="F44" i="22"/>
  <c r="H44" i="22"/>
  <c r="J44" i="22"/>
  <c r="L44" i="22"/>
  <c r="N44" i="22"/>
  <c r="D45" i="22"/>
  <c r="F45" i="22"/>
  <c r="H45" i="22"/>
  <c r="J45" i="22"/>
  <c r="L45" i="22"/>
  <c r="N45" i="22"/>
  <c r="D46" i="22"/>
  <c r="F46" i="22"/>
  <c r="H46" i="22"/>
  <c r="J46" i="22"/>
  <c r="L46" i="22"/>
  <c r="N46" i="22"/>
  <c r="D47" i="22"/>
  <c r="F47" i="22"/>
  <c r="H47" i="22"/>
  <c r="J47" i="22"/>
  <c r="L47" i="22"/>
  <c r="N47" i="22"/>
  <c r="D48" i="22"/>
  <c r="F48" i="22"/>
  <c r="H48" i="22"/>
  <c r="J48" i="22"/>
  <c r="L48" i="22"/>
  <c r="N48" i="22"/>
  <c r="D49" i="22"/>
  <c r="F49" i="22"/>
  <c r="H49" i="22"/>
  <c r="J49" i="22"/>
  <c r="L49" i="22"/>
  <c r="D42" i="22"/>
  <c r="F42" i="22"/>
  <c r="H42" i="22"/>
  <c r="J42" i="22"/>
  <c r="L42" i="22"/>
  <c r="N42" i="22"/>
  <c r="F41" i="22"/>
  <c r="H41" i="22"/>
  <c r="J41" i="22"/>
  <c r="L41" i="22"/>
  <c r="N41" i="22"/>
  <c r="N16" i="2"/>
  <c r="F16" i="2"/>
  <c r="Q58" i="17"/>
  <c r="J18" i="2"/>
  <c r="J29" i="2"/>
  <c r="J27" i="2"/>
  <c r="J25" i="2"/>
  <c r="N26" i="2"/>
  <c r="R27" i="2"/>
  <c r="R25" i="2"/>
  <c r="J23" i="2"/>
  <c r="J28" i="2"/>
  <c r="J24" i="2"/>
  <c r="N29" i="2"/>
  <c r="R23" i="2"/>
  <c r="R28" i="2"/>
  <c r="J17" i="2"/>
  <c r="J19" i="2"/>
  <c r="J81" i="2"/>
  <c r="N45" i="2"/>
  <c r="J80" i="2"/>
  <c r="R81" i="2"/>
  <c r="N17" i="2"/>
  <c r="N28" i="2"/>
  <c r="R76" i="2"/>
  <c r="R18" i="2"/>
  <c r="R24" i="2"/>
  <c r="N25" i="2"/>
  <c r="R29" i="2"/>
  <c r="N23" i="2"/>
  <c r="H68" i="24"/>
  <c r="H69" i="24"/>
  <c r="J45" i="2"/>
  <c r="H67" i="24"/>
  <c r="N81" i="2"/>
  <c r="R19" i="2"/>
  <c r="R17" i="2"/>
  <c r="N27" i="2"/>
  <c r="N24" i="2"/>
  <c r="N18" i="2"/>
  <c r="H70" i="24"/>
  <c r="N80" i="2"/>
  <c r="N19" i="2"/>
  <c r="H71" i="24" l="1"/>
  <c r="H65" i="24"/>
  <c r="H64" i="24"/>
  <c r="H66" i="24"/>
</calcChain>
</file>

<file path=xl/sharedStrings.xml><?xml version="1.0" encoding="utf-8"?>
<sst xmlns="http://schemas.openxmlformats.org/spreadsheetml/2006/main" count="6849" uniqueCount="2360">
  <si>
    <t>England and Wales, residents and non-residents</t>
  </si>
  <si>
    <t>Year</t>
  </si>
  <si>
    <t>Total</t>
  </si>
  <si>
    <t>Residents</t>
  </si>
  <si>
    <t>Non-residents</t>
  </si>
  <si>
    <t>NHS</t>
  </si>
  <si>
    <t>Crude</t>
  </si>
  <si>
    <t>.</t>
  </si>
  <si>
    <t>England and Wales, residents</t>
  </si>
  <si>
    <t>numbers</t>
  </si>
  <si>
    <t xml:space="preserve"> </t>
  </si>
  <si>
    <t>Under 20</t>
  </si>
  <si>
    <t>20-34</t>
  </si>
  <si>
    <t>All legal abortions</t>
  </si>
  <si>
    <t>(i) Purchaser</t>
  </si>
  <si>
    <t>(ii) Statutory grounds</t>
  </si>
  <si>
    <t xml:space="preserve"> A (alone or with B, C or D) or F or G</t>
  </si>
  <si>
    <t xml:space="preserve"> B (alone)</t>
  </si>
  <si>
    <t xml:space="preserve"> C (alone)</t>
  </si>
  <si>
    <t xml:space="preserve"> D (alone, or with C)</t>
  </si>
  <si>
    <t>(iii) Gestation weeks</t>
  </si>
  <si>
    <t>10 - 12</t>
  </si>
  <si>
    <t>13 -19</t>
  </si>
  <si>
    <t>20 and over</t>
  </si>
  <si>
    <t>(iv) Procedure</t>
  </si>
  <si>
    <t>Surgical</t>
  </si>
  <si>
    <t>Medical</t>
  </si>
  <si>
    <t>Asian or Asian British</t>
  </si>
  <si>
    <t>Black or Black British</t>
  </si>
  <si>
    <t>White</t>
  </si>
  <si>
    <t>Chinese or other ethnic group</t>
  </si>
  <si>
    <t>Mixed</t>
  </si>
  <si>
    <t>(vii) Parity (number of previous pregnancies resulting in live or still birth)</t>
  </si>
  <si>
    <t>1+</t>
  </si>
  <si>
    <t xml:space="preserve">(viii) Number of previous pregnancies resulting in spontaneous miscarriage and ectopic pregnancies </t>
  </si>
  <si>
    <t>(ix) Number of previous pregnancies resulting in abortion under the Act</t>
  </si>
  <si>
    <t>percentages</t>
  </si>
  <si>
    <t>All legal abortions ( =100% )</t>
  </si>
  <si>
    <t xml:space="preserve"> B (alone or with C or D)</t>
  </si>
  <si>
    <t>10-12</t>
  </si>
  <si>
    <t>13-19</t>
  </si>
  <si>
    <t>Vacuum Aspiration</t>
  </si>
  <si>
    <t>Dilatation and Evacuation</t>
  </si>
  <si>
    <t>Other surgical</t>
  </si>
  <si>
    <t>(viii) Number of previous pregnancies resulting in spontaneous miscarriage and ectopic pregnancies</t>
  </si>
  <si>
    <t>Purchaser (%)</t>
  </si>
  <si>
    <t>Total number</t>
  </si>
  <si>
    <t>Gestation weeks</t>
  </si>
  <si>
    <t>of abortions</t>
  </si>
  <si>
    <t>28-31</t>
  </si>
  <si>
    <t>32 and over</t>
  </si>
  <si>
    <t>Purchaser</t>
  </si>
  <si>
    <t>35 and over</t>
  </si>
  <si>
    <t>Procedure</t>
  </si>
  <si>
    <t>13 - 14</t>
  </si>
  <si>
    <t xml:space="preserve">15 - 19 </t>
  </si>
  <si>
    <t>20 &amp; over</t>
  </si>
  <si>
    <t>Other</t>
  </si>
  <si>
    <t>without prostaglandin</t>
  </si>
  <si>
    <t>Gestation</t>
  </si>
  <si>
    <t>weeks</t>
  </si>
  <si>
    <t>all</t>
  </si>
  <si>
    <t>procedures</t>
  </si>
  <si>
    <t>Total complications (numbers)</t>
  </si>
  <si>
    <t>Condition</t>
  </si>
  <si>
    <t>Q00-Q89</t>
  </si>
  <si>
    <t>Congenital malformations total</t>
  </si>
  <si>
    <t>Q00-Q07</t>
  </si>
  <si>
    <t>the nervous system total</t>
  </si>
  <si>
    <t>Q00</t>
  </si>
  <si>
    <t>anencephaly</t>
  </si>
  <si>
    <t>Q01</t>
  </si>
  <si>
    <t>encephalocele</t>
  </si>
  <si>
    <t>Q03</t>
  </si>
  <si>
    <t>hydrocephalus</t>
  </si>
  <si>
    <t>Q04</t>
  </si>
  <si>
    <t>other malformations of the brain</t>
  </si>
  <si>
    <t>Q05</t>
  </si>
  <si>
    <t>spina bifida</t>
  </si>
  <si>
    <t>other</t>
  </si>
  <si>
    <t>Q20-Q28</t>
  </si>
  <si>
    <t>the cardiovascular system</t>
  </si>
  <si>
    <t>Q30-Q34</t>
  </si>
  <si>
    <t>the respiratory system</t>
  </si>
  <si>
    <t>Q60-Q64</t>
  </si>
  <si>
    <t>the urinary system</t>
  </si>
  <si>
    <t>Q65-Q79</t>
  </si>
  <si>
    <t>the musculoskeletal system</t>
  </si>
  <si>
    <t>Q90-Q99</t>
  </si>
  <si>
    <t>Chromosomal abnormalities total</t>
  </si>
  <si>
    <t>Q90</t>
  </si>
  <si>
    <t>Down’s syndrome</t>
  </si>
  <si>
    <t>Q910-Q913</t>
  </si>
  <si>
    <t>Edwards’ syndrome</t>
  </si>
  <si>
    <t>Q914-Q917</t>
  </si>
  <si>
    <t>Patau’s syndrome</t>
  </si>
  <si>
    <t>P00-P04</t>
  </si>
  <si>
    <t>fetus affected by maternal factors</t>
  </si>
  <si>
    <t>P832-P833</t>
  </si>
  <si>
    <t>Z80-Z84</t>
  </si>
  <si>
    <t>family history of heritable disorder</t>
  </si>
  <si>
    <t>Age</t>
  </si>
  <si>
    <t>Under</t>
  </si>
  <si>
    <t>18 - 19</t>
  </si>
  <si>
    <t>20 - 24</t>
  </si>
  <si>
    <t>25 - 29</t>
  </si>
  <si>
    <t>30 - 34</t>
  </si>
  <si>
    <t>35 +</t>
  </si>
  <si>
    <t xml:space="preserve">number </t>
  </si>
  <si>
    <t>of</t>
  </si>
  <si>
    <t>abortions</t>
  </si>
  <si>
    <t>18-19</t>
  </si>
  <si>
    <t>20-24</t>
  </si>
  <si>
    <t>25-29</t>
  </si>
  <si>
    <t>30-34</t>
  </si>
  <si>
    <t>All non-residents</t>
  </si>
  <si>
    <t>Northern Ireland</t>
  </si>
  <si>
    <t>Scotland</t>
  </si>
  <si>
    <t>Isle of Man</t>
  </si>
  <si>
    <t>Jersey</t>
  </si>
  <si>
    <t>Guernsey</t>
  </si>
  <si>
    <t>Irish Republic</t>
  </si>
  <si>
    <t>France</t>
  </si>
  <si>
    <t>Germany</t>
  </si>
  <si>
    <t>Italy</t>
  </si>
  <si>
    <t>Malta</t>
  </si>
  <si>
    <t>Portugal</t>
  </si>
  <si>
    <t>Spain</t>
  </si>
  <si>
    <t>Australia</t>
  </si>
  <si>
    <t>Qatar</t>
  </si>
  <si>
    <t>USA</t>
  </si>
  <si>
    <t>Under 18</t>
  </si>
  <si>
    <t>35 - 39</t>
  </si>
  <si>
    <t>40 and over</t>
  </si>
  <si>
    <t>C (alone)</t>
  </si>
  <si>
    <t>All ages</t>
  </si>
  <si>
    <t>16 - 17</t>
  </si>
  <si>
    <t>13 - 19</t>
  </si>
  <si>
    <t>Under 15</t>
  </si>
  <si>
    <t>Under 14</t>
  </si>
  <si>
    <t>15-19</t>
  </si>
  <si>
    <t>35-39</t>
  </si>
  <si>
    <t>40-44</t>
  </si>
  <si>
    <t>45-49</t>
  </si>
  <si>
    <t>50 and over</t>
  </si>
  <si>
    <t>Kuwait</t>
  </si>
  <si>
    <t>White - Any other White background</t>
  </si>
  <si>
    <t>Mixed - White and Black Caribbean</t>
  </si>
  <si>
    <t>Mixed - White and Black African</t>
  </si>
  <si>
    <t>Mixed - White and Asian</t>
  </si>
  <si>
    <t>Mixed - Any Other</t>
  </si>
  <si>
    <t>Asian - Any other Asian background</t>
  </si>
  <si>
    <t>Black or Black British - Caribbean</t>
  </si>
  <si>
    <t>Black or Black British - African</t>
  </si>
  <si>
    <t>Black or Black British - Any other</t>
  </si>
  <si>
    <t xml:space="preserve">Chinese </t>
  </si>
  <si>
    <t xml:space="preserve">Any other ethnic group </t>
  </si>
  <si>
    <t>Not known/not stated</t>
  </si>
  <si>
    <t>NHS funded</t>
  </si>
  <si>
    <t>Percentage</t>
  </si>
  <si>
    <t>of all NHS</t>
  </si>
  <si>
    <t>funded</t>
  </si>
  <si>
    <t>at under</t>
  </si>
  <si>
    <t xml:space="preserve">funded </t>
  </si>
  <si>
    <t>13+</t>
  </si>
  <si>
    <t>9-12</t>
  </si>
  <si>
    <t xml:space="preserve">   Rate per </t>
  </si>
  <si>
    <t xml:space="preserve">aged </t>
  </si>
  <si>
    <t xml:space="preserve">15-44 </t>
  </si>
  <si>
    <t>Single no partner</t>
  </si>
  <si>
    <t>Single with partner</t>
  </si>
  <si>
    <t>Single not stated</t>
  </si>
  <si>
    <t>Not known &amp; not stated</t>
  </si>
  <si>
    <t>Asian or Asian British - Indian</t>
  </si>
  <si>
    <t>Asian or Asian British - Pakistani</t>
  </si>
  <si>
    <t>Asian or Asian British - Bangladeshi</t>
  </si>
  <si>
    <t>Other medical agent</t>
  </si>
  <si>
    <t>Single (total)</t>
  </si>
  <si>
    <t>Separated</t>
  </si>
  <si>
    <t>Widowed</t>
  </si>
  <si>
    <t>Divorced</t>
  </si>
  <si>
    <t>in women</t>
  </si>
  <si>
    <t xml:space="preserve">Table 1 </t>
  </si>
  <si>
    <t>Table 2</t>
  </si>
  <si>
    <t>Table 5</t>
  </si>
  <si>
    <t>Table 6</t>
  </si>
  <si>
    <t>Table 10a</t>
  </si>
  <si>
    <t>Index to Tables</t>
  </si>
  <si>
    <t>Table</t>
  </si>
  <si>
    <t>Description</t>
  </si>
  <si>
    <t xml:space="preserve">Legal abortions: age by (i) purchaser, (ii) statutory grounds, (iii) gestation weeks, </t>
  </si>
  <si>
    <t xml:space="preserve">(iv) procedure, (v) marital status, (vi) ethnicity, (vii) parity, (viii) previous miscarriages, </t>
  </si>
  <si>
    <t xml:space="preserve">Legal abortions: by (i) purchaser, (ii) statutory grounds, (iii) gestation weeks, </t>
  </si>
  <si>
    <t>Note: percentages are rounded and may not add to 100</t>
  </si>
  <si>
    <t>per 1,000</t>
  </si>
  <si>
    <t xml:space="preserve">         Method (%)</t>
  </si>
  <si>
    <t>complication rates per 1,000 abortions</t>
  </si>
  <si>
    <t>rates per 1,000 women</t>
  </si>
  <si>
    <t>Table 10b</t>
  </si>
  <si>
    <r>
      <t xml:space="preserve">(i) </t>
    </r>
    <r>
      <rPr>
        <sz val="10"/>
        <rFont val="Arial"/>
        <family val="2"/>
      </rPr>
      <t>Age</t>
    </r>
  </si>
  <si>
    <r>
      <t>(ii)</t>
    </r>
    <r>
      <rPr>
        <sz val="10"/>
        <rFont val="Arial"/>
        <family val="2"/>
      </rPr>
      <t xml:space="preserve"> Statutory grounds</t>
    </r>
  </si>
  <si>
    <r>
      <t>(iii)</t>
    </r>
    <r>
      <rPr>
        <sz val="10"/>
        <rFont val="Arial"/>
        <family val="2"/>
      </rPr>
      <t xml:space="preserve"> Gestation weeks</t>
    </r>
  </si>
  <si>
    <t>Note: percentages are rounded and may not add up to 100</t>
  </si>
  <si>
    <r>
      <t xml:space="preserve">Feticide with a surgical evacuation </t>
    </r>
    <r>
      <rPr>
        <vertAlign val="superscript"/>
        <sz val="10"/>
        <rFont val="Arial"/>
        <family val="2"/>
      </rPr>
      <t>1</t>
    </r>
  </si>
  <si>
    <t>Denmark</t>
  </si>
  <si>
    <t>3 - 9</t>
  </si>
  <si>
    <t>3 and 4</t>
  </si>
  <si>
    <t>Under 16</t>
  </si>
  <si>
    <t>3-9</t>
  </si>
  <si>
    <t>(vii) Parity (number of previous pregnancies resulting in live or stillbirth)</t>
  </si>
  <si>
    <t>10 weeks</t>
  </si>
  <si>
    <t>total</t>
  </si>
  <si>
    <t>European countries</t>
  </si>
  <si>
    <t>Rest of the world</t>
  </si>
  <si>
    <t>Table 4a</t>
  </si>
  <si>
    <t>Table 4b</t>
  </si>
  <si>
    <t>Vacuum aspiration</t>
  </si>
  <si>
    <t>Dilatation and evacuation</t>
  </si>
  <si>
    <t>Grounds</t>
  </si>
  <si>
    <t>B (alone, or with C or D)</t>
  </si>
  <si>
    <t>Table 7a</t>
  </si>
  <si>
    <t>Table 7b</t>
  </si>
  <si>
    <t>Caerphilly</t>
  </si>
  <si>
    <t>Merthyr Tydfil</t>
  </si>
  <si>
    <r>
      <t>1</t>
    </r>
    <r>
      <rPr>
        <sz val="10"/>
        <rFont val="Arial"/>
        <family val="2"/>
      </rPr>
      <t>includes feticide with no method of evacuation and surgical 'other'.</t>
    </r>
  </si>
  <si>
    <t>Powys</t>
  </si>
  <si>
    <t>Separated/widowed/divorced</t>
  </si>
  <si>
    <t>3-8</t>
  </si>
  <si>
    <t>D (alone, or with C)</t>
  </si>
  <si>
    <t xml:space="preserve"> B (with C or D)</t>
  </si>
  <si>
    <t xml:space="preserve"> E (alone or with A, B, C, or D) </t>
  </si>
  <si>
    <t xml:space="preserve">E (alone, or with A, B, C or D) </t>
  </si>
  <si>
    <t>Married/civil partnership</t>
  </si>
  <si>
    <t>26-27</t>
  </si>
  <si>
    <t>White - British</t>
  </si>
  <si>
    <t>White - Irish</t>
  </si>
  <si>
    <t xml:space="preserve"> 3 - 9</t>
  </si>
  <si>
    <t>40 &amp; over</t>
  </si>
  <si>
    <t>Gibraltar</t>
  </si>
  <si>
    <t>Norway</t>
  </si>
  <si>
    <t xml:space="preserve">Poland </t>
  </si>
  <si>
    <t xml:space="preserve">Legal abortions: non residents of England &amp; Wales by (i) age, (ii) statutory grounds and </t>
  </si>
  <si>
    <t>Crude rates</t>
  </si>
  <si>
    <t>Table 12b</t>
  </si>
  <si>
    <t>Table 12c</t>
  </si>
  <si>
    <t>Table 12a</t>
  </si>
  <si>
    <t>NHS Funded</t>
  </si>
  <si>
    <t>Independent</t>
  </si>
  <si>
    <t>Sector</t>
  </si>
  <si>
    <t>Rate per 1,000 women</t>
  </si>
  <si>
    <t>residents aged 15-44</t>
  </si>
  <si>
    <t xml:space="preserve">NHS Funded </t>
  </si>
  <si>
    <t>Privately</t>
  </si>
  <si>
    <t>Funded</t>
  </si>
  <si>
    <t>Privately Funded</t>
  </si>
  <si>
    <t xml:space="preserve">Privately </t>
  </si>
  <si>
    <t xml:space="preserve"> Sector</t>
  </si>
  <si>
    <t>Hospital</t>
  </si>
  <si>
    <t>NHS Funded: Independent Sector</t>
  </si>
  <si>
    <t>NHS Funded: NHS Hospital</t>
  </si>
  <si>
    <t>Indep-</t>
  </si>
  <si>
    <t>endent</t>
  </si>
  <si>
    <t>O30</t>
  </si>
  <si>
    <t>multiple gestation</t>
  </si>
  <si>
    <t>Bahrain</t>
  </si>
  <si>
    <t>Repeat</t>
  </si>
  <si>
    <t>under 25</t>
  </si>
  <si>
    <r>
      <t>Sector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</si>
  <si>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1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1968 figures contain only 8 months data as the legislation came into effect on 27 April 1968.</t>
    </r>
  </si>
  <si>
    <r>
      <t xml:space="preserve">1968 </t>
    </r>
    <r>
      <rPr>
        <vertAlign val="superscript"/>
        <sz val="10"/>
        <rFont val="Arial"/>
        <family val="2"/>
      </rPr>
      <t>1</t>
    </r>
  </si>
  <si>
    <r>
      <t xml:space="preserve">ASR </t>
    </r>
    <r>
      <rPr>
        <vertAlign val="superscript"/>
        <sz val="10"/>
        <rFont val="Arial"/>
        <family val="2"/>
      </rPr>
      <t>3</t>
    </r>
  </si>
  <si>
    <t>numbers and percentages</t>
  </si>
  <si>
    <t>no.</t>
  </si>
  <si>
    <t>%</t>
  </si>
  <si>
    <t>(x) Chlamydia screening</t>
  </si>
  <si>
    <t>Offered</t>
  </si>
  <si>
    <t>Not offered</t>
  </si>
  <si>
    <r>
      <t xml:space="preserve">(vi) Ethnicity </t>
    </r>
    <r>
      <rPr>
        <vertAlign val="superscript"/>
        <sz val="11"/>
        <rFont val="Arial"/>
        <family val="2"/>
      </rPr>
      <t>1</t>
    </r>
  </si>
  <si>
    <r>
      <t xml:space="preserve">(v) Marital status </t>
    </r>
    <r>
      <rPr>
        <vertAlign val="superscript"/>
        <sz val="11"/>
        <rFont val="Arial"/>
        <family val="2"/>
      </rPr>
      <t>1</t>
    </r>
  </si>
  <si>
    <t>35 or over</t>
  </si>
  <si>
    <t>30 or over</t>
  </si>
  <si>
    <t>Number of</t>
  </si>
  <si>
    <t>previous</t>
  </si>
  <si>
    <t>16-17</t>
  </si>
  <si>
    <t>Number</t>
  </si>
  <si>
    <t>Table 12b:</t>
  </si>
  <si>
    <t>Table 12c:</t>
  </si>
  <si>
    <t>All</t>
  </si>
  <si>
    <t>All surgical</t>
  </si>
  <si>
    <t>All medical</t>
  </si>
  <si>
    <r>
      <t>women</t>
    </r>
    <r>
      <rPr>
        <vertAlign val="superscript"/>
        <sz val="10"/>
        <rFont val="Arial"/>
        <family val="2"/>
      </rPr>
      <t xml:space="preserve"> 1</t>
    </r>
  </si>
  <si>
    <t>% breakdown by age</t>
  </si>
  <si>
    <t>All gestations</t>
  </si>
  <si>
    <t>confidence</t>
  </si>
  <si>
    <t>interval</t>
  </si>
  <si>
    <t xml:space="preserve">1000 resident </t>
  </si>
  <si>
    <t>women</t>
  </si>
  <si>
    <t>Table 3b</t>
  </si>
  <si>
    <t>numbers, rates and percentages</t>
  </si>
  <si>
    <t>Table 3a</t>
  </si>
  <si>
    <t>.  Not applicable: see footnotes 1 and 2.</t>
  </si>
  <si>
    <t xml:space="preserve"> A (alone or with B, C or D) </t>
  </si>
  <si>
    <t xml:space="preserve"> F or G</t>
  </si>
  <si>
    <t>under 16</t>
  </si>
  <si>
    <t>16 and 17</t>
  </si>
  <si>
    <t>18 and 19</t>
  </si>
  <si>
    <t>Austria</t>
  </si>
  <si>
    <t>Switzerland</t>
  </si>
  <si>
    <t>Brazil</t>
  </si>
  <si>
    <t>India</t>
  </si>
  <si>
    <t>Nigeria</t>
  </si>
  <si>
    <t>ICD-10 code</t>
  </si>
  <si>
    <t>Q02</t>
  </si>
  <si>
    <t>microcephaly</t>
  </si>
  <si>
    <t>Q06-Q07</t>
  </si>
  <si>
    <t>Q10-Q18</t>
  </si>
  <si>
    <t>the eye, ear, face and neck</t>
  </si>
  <si>
    <t>Q35-Q37</t>
  </si>
  <si>
    <t>cleft lip and cleft palate</t>
  </si>
  <si>
    <t>Q38-Q45</t>
  </si>
  <si>
    <t>other malformations of the digestive system</t>
  </si>
  <si>
    <t>Q80-Q85</t>
  </si>
  <si>
    <t>the skin, breast integument phakomatoses</t>
  </si>
  <si>
    <t>Q86-Q89</t>
  </si>
  <si>
    <t>Q92-Q99</t>
  </si>
  <si>
    <t>Other conditions total</t>
  </si>
  <si>
    <t>P05-P08</t>
  </si>
  <si>
    <t>fetal disorders related to gestation and growth</t>
  </si>
  <si>
    <t>P35-P39</t>
  </si>
  <si>
    <t>fetus affected by congenital infectious disease</t>
  </si>
  <si>
    <t>hydrop fetalis not due to haemolytic disease</t>
  </si>
  <si>
    <t>O41</t>
  </si>
  <si>
    <t>Z20-Z22</t>
  </si>
  <si>
    <t>exposure to communicable disease</t>
  </si>
  <si>
    <t>number</t>
  </si>
  <si>
    <t>Table 13</t>
  </si>
  <si>
    <t>35+</t>
  </si>
  <si>
    <t xml:space="preserve">Medical </t>
  </si>
  <si>
    <t>(i) Age</t>
  </si>
  <si>
    <t>(ii) Gestation weeks</t>
  </si>
  <si>
    <t>(iii) Procedure</t>
  </si>
  <si>
    <t>(v) Number of previous pregnancies resulting in abortion under the Act</t>
  </si>
  <si>
    <t>(vi) Grounds</t>
  </si>
  <si>
    <t>(iv) Parity (number of previous pregnancies resulting in live or stillbirth)</t>
  </si>
  <si>
    <r>
      <t>A</t>
    </r>
    <r>
      <rPr>
        <sz val="11"/>
        <rFont val="Arial"/>
        <family val="2"/>
      </rPr>
      <t xml:space="preserve"> (alone or with B, C or D) or F or G</t>
    </r>
  </si>
  <si>
    <r>
      <t>B</t>
    </r>
    <r>
      <rPr>
        <sz val="11"/>
        <rFont val="Arial"/>
        <family val="2"/>
      </rPr>
      <t xml:space="preserve"> (alone or with C or D)</t>
    </r>
  </si>
  <si>
    <r>
      <t>C</t>
    </r>
    <r>
      <rPr>
        <sz val="11"/>
        <rFont val="Arial"/>
        <family val="2"/>
      </rPr>
      <t xml:space="preserve"> (alone)</t>
    </r>
  </si>
  <si>
    <r>
      <t>D</t>
    </r>
    <r>
      <rPr>
        <sz val="11"/>
        <rFont val="Arial"/>
        <family val="2"/>
      </rPr>
      <t xml:space="preserve"> (alone or with C)</t>
    </r>
  </si>
  <si>
    <t xml:space="preserve">Total Ground E </t>
  </si>
  <si>
    <t xml:space="preserve">Legal abortions: countries of Great Britain by (i) age, (ii) gestation, (iii) procedure, (iv) parity, </t>
  </si>
  <si>
    <t>England &amp; Wales</t>
  </si>
  <si>
    <t>Country of abortion</t>
  </si>
  <si>
    <t xml:space="preserve"> estimates for 15-44, 13, 13-14, 13-15 and 15-17 respectively.  See Annex A for further details.</t>
  </si>
  <si>
    <t>. Not available</t>
  </si>
  <si>
    <r>
      <t xml:space="preserve">Total ground E alone or with any other </t>
    </r>
    <r>
      <rPr>
        <b/>
        <vertAlign val="superscript"/>
        <sz val="10"/>
        <rFont val="Arial"/>
        <family val="2"/>
      </rPr>
      <t>1</t>
    </r>
  </si>
  <si>
    <t>Saudi Arabia</t>
  </si>
  <si>
    <t xml:space="preserve">Total abortions </t>
  </si>
  <si>
    <r>
      <t>1</t>
    </r>
    <r>
      <rPr>
        <sz val="9"/>
        <rFont val="Arial"/>
        <family val="2"/>
      </rPr>
      <t xml:space="preserve"> ICD-10 codes are taken from the International Statistical Classification of Diseases and Related Health problems</t>
    </r>
  </si>
  <si>
    <t>(Tenth Revision) published by the World Health Organisation (WHO)</t>
  </si>
  <si>
    <t xml:space="preserve">Legal abortions: non residents of England and Wales, by </t>
  </si>
  <si>
    <t>(v) previous abortions, (vi) grounds and (vii) principal medical condition for abortions performed</t>
  </si>
  <si>
    <t>(vii) Principal medical condition for abortions performed under ground E</t>
  </si>
  <si>
    <t>* Adhering to ISD Statistical Disclosure Control Protocol.  See annex B</t>
  </si>
  <si>
    <r>
      <t xml:space="preserve">1 </t>
    </r>
    <r>
      <rPr>
        <sz val="10"/>
        <rFont val="Arial"/>
        <family val="2"/>
      </rPr>
      <t>Some notifications record more than one Statutory Ground, therefore totals may not match with the numbers released by ISD Scotland.</t>
    </r>
  </si>
  <si>
    <t>Other congenital malformations (Q10-Q89)</t>
  </si>
  <si>
    <t>Antiprogesterone with or</t>
  </si>
  <si>
    <t>Antiprogesterone with or without prostaglandin</t>
  </si>
  <si>
    <t xml:space="preserve">Legal abortions: totals, rates and percentages by age group, residents of England and Wales, </t>
  </si>
  <si>
    <t xml:space="preserve">Legal abortions: gestation weeks by purchaser and method of abortion, residents of England </t>
  </si>
  <si>
    <t xml:space="preserve">Legal abortions: complication rates by procedure and gestation weeks, residents of England </t>
  </si>
  <si>
    <t>8 or more</t>
  </si>
  <si>
    <t>Belgium</t>
  </si>
  <si>
    <t>Number of previous abortions</t>
  </si>
  <si>
    <t>County of residence</t>
  </si>
  <si>
    <t>Donegal</t>
  </si>
  <si>
    <t>Dublin</t>
  </si>
  <si>
    <t>Galway</t>
  </si>
  <si>
    <t>Kerry</t>
  </si>
  <si>
    <t>Kildare</t>
  </si>
  <si>
    <t>Limerick</t>
  </si>
  <si>
    <t>Longford</t>
  </si>
  <si>
    <t>Meath</t>
  </si>
  <si>
    <t>Monaghan</t>
  </si>
  <si>
    <t>Wicklow</t>
  </si>
  <si>
    <t>Carlow</t>
  </si>
  <si>
    <t>Cavan</t>
  </si>
  <si>
    <t>Clare</t>
  </si>
  <si>
    <t>Cork</t>
  </si>
  <si>
    <t>Kilkenny</t>
  </si>
  <si>
    <t>Laois</t>
  </si>
  <si>
    <t>Leitrim</t>
  </si>
  <si>
    <t>Louth</t>
  </si>
  <si>
    <t>Mayo</t>
  </si>
  <si>
    <t>Offaly</t>
  </si>
  <si>
    <t>Roscommon</t>
  </si>
  <si>
    <t>Sligo</t>
  </si>
  <si>
    <t>Tipperary</t>
  </si>
  <si>
    <t>Waterford</t>
  </si>
  <si>
    <t>Westmeath</t>
  </si>
  <si>
    <t>Wexford</t>
  </si>
  <si>
    <t>County not stated</t>
  </si>
  <si>
    <t>England and Wales</t>
  </si>
  <si>
    <t>England</t>
  </si>
  <si>
    <t>E40000001</t>
  </si>
  <si>
    <t>Y54</t>
  </si>
  <si>
    <t>North Of England</t>
  </si>
  <si>
    <t>E39000001</t>
  </si>
  <si>
    <t>Q44</t>
  </si>
  <si>
    <t>Cheshire, Warrington and Wirral</t>
  </si>
  <si>
    <t>E38000056</t>
  </si>
  <si>
    <t>01C</t>
  </si>
  <si>
    <t>NHS Eastern Cheshire</t>
  </si>
  <si>
    <t>E38000151</t>
  </si>
  <si>
    <t>01R</t>
  </si>
  <si>
    <t>NHS South Cheshire</t>
  </si>
  <si>
    <t>E38000189</t>
  </si>
  <si>
    <t>02D</t>
  </si>
  <si>
    <t>NHS Vale Royal</t>
  </si>
  <si>
    <t>E38000194</t>
  </si>
  <si>
    <t>02E</t>
  </si>
  <si>
    <t>NHS Warrington</t>
  </si>
  <si>
    <t>E38000196</t>
  </si>
  <si>
    <t>02F</t>
  </si>
  <si>
    <t>NHS West Cheshire</t>
  </si>
  <si>
    <t>E38000208</t>
  </si>
  <si>
    <t>12F</t>
  </si>
  <si>
    <t>NHS Wirral</t>
  </si>
  <si>
    <t>E39000002</t>
  </si>
  <si>
    <t>Q45</t>
  </si>
  <si>
    <t>Durham, Darlington and Tees</t>
  </si>
  <si>
    <t>E38000042</t>
  </si>
  <si>
    <t>00C</t>
  </si>
  <si>
    <t>NHS Darlington</t>
  </si>
  <si>
    <t>E38000047</t>
  </si>
  <si>
    <t>00D</t>
  </si>
  <si>
    <t>NHS Durham Dales, Easington &amp; Sedgefield</t>
  </si>
  <si>
    <t>E38000075</t>
  </si>
  <si>
    <t>00K</t>
  </si>
  <si>
    <t>NHS Hartlepool and Stockton-on-Tees</t>
  </si>
  <si>
    <t>E38000116</t>
  </si>
  <si>
    <t>00J</t>
  </si>
  <si>
    <t>NHS North Durham</t>
  </si>
  <si>
    <t>E38000162</t>
  </si>
  <si>
    <t>00M</t>
  </si>
  <si>
    <t>NHS South Tees</t>
  </si>
  <si>
    <t>E39000003</t>
  </si>
  <si>
    <t>Q46</t>
  </si>
  <si>
    <t>Greater Manchester</t>
  </si>
  <si>
    <t>E38000016</t>
  </si>
  <si>
    <t>00T</t>
  </si>
  <si>
    <t>NHS Bolton</t>
  </si>
  <si>
    <t>E38000024</t>
  </si>
  <si>
    <t>00V</t>
  </si>
  <si>
    <t>NHS Bury</t>
  </si>
  <si>
    <t>E38000032</t>
  </si>
  <si>
    <t>00W</t>
  </si>
  <si>
    <t>NHS Central Manchester</t>
  </si>
  <si>
    <t>E38000080</t>
  </si>
  <si>
    <t>01D</t>
  </si>
  <si>
    <t>NHS Heywood, Middleton &amp; Rochdale</t>
  </si>
  <si>
    <t>E38000123</t>
  </si>
  <si>
    <t>01M</t>
  </si>
  <si>
    <t>NHS North Manchester</t>
  </si>
  <si>
    <t>E38000135</t>
  </si>
  <si>
    <t>00Y</t>
  </si>
  <si>
    <t>NHS Oldham</t>
  </si>
  <si>
    <t>E38000143</t>
  </si>
  <si>
    <t>01G</t>
  </si>
  <si>
    <t>NHS Salford</t>
  </si>
  <si>
    <t>E38000158</t>
  </si>
  <si>
    <t>01N</t>
  </si>
  <si>
    <t>NHS South Manchester</t>
  </si>
  <si>
    <t>E38000174</t>
  </si>
  <si>
    <t>01W</t>
  </si>
  <si>
    <t>NHS Stockport</t>
  </si>
  <si>
    <t>E38000182</t>
  </si>
  <si>
    <t>01Y</t>
  </si>
  <si>
    <t>NHS Tameside and Glossop</t>
  </si>
  <si>
    <t>E38000187</t>
  </si>
  <si>
    <t>02A</t>
  </si>
  <si>
    <t>NHS Trafford</t>
  </si>
  <si>
    <t>E38000205</t>
  </si>
  <si>
    <t>02H</t>
  </si>
  <si>
    <t>NHS Wigan Borough</t>
  </si>
  <si>
    <t>E39000004</t>
  </si>
  <si>
    <t>Q47</t>
  </si>
  <si>
    <t>Lancashire</t>
  </si>
  <si>
    <t>E38000014</t>
  </si>
  <si>
    <t>00Q</t>
  </si>
  <si>
    <t>NHS Blackburn with Darwen</t>
  </si>
  <si>
    <t>E38000015</t>
  </si>
  <si>
    <t>00R</t>
  </si>
  <si>
    <t>NHS Blackpool</t>
  </si>
  <si>
    <t>E38000034</t>
  </si>
  <si>
    <t>00X</t>
  </si>
  <si>
    <t>NHS Chorley and South Ribble</t>
  </si>
  <si>
    <t>E38000050</t>
  </si>
  <si>
    <t>01A</t>
  </si>
  <si>
    <t>NHS East Lancashire</t>
  </si>
  <si>
    <t>E38000060</t>
  </si>
  <si>
    <t>02M</t>
  </si>
  <si>
    <t>NHS Fylde &amp; Wyre</t>
  </si>
  <si>
    <t>E38000065</t>
  </si>
  <si>
    <t>01E</t>
  </si>
  <si>
    <t>NHS Greater Preston</t>
  </si>
  <si>
    <t>E38000093</t>
  </si>
  <si>
    <t>01K</t>
  </si>
  <si>
    <t>NHS Lancashire North</t>
  </si>
  <si>
    <t>E38000200</t>
  </si>
  <si>
    <t>02G</t>
  </si>
  <si>
    <t>NHS West Lancashire</t>
  </si>
  <si>
    <t>E39000005</t>
  </si>
  <si>
    <t>Q48</t>
  </si>
  <si>
    <t>Merseyside</t>
  </si>
  <si>
    <t>E38000068</t>
  </si>
  <si>
    <t>01F</t>
  </si>
  <si>
    <t>NHS Halton</t>
  </si>
  <si>
    <t>E38000091</t>
  </si>
  <si>
    <t>01J</t>
  </si>
  <si>
    <t>NHS Knowsley</t>
  </si>
  <si>
    <t>E38000101</t>
  </si>
  <si>
    <t>99A</t>
  </si>
  <si>
    <t>NHS Liverpool</t>
  </si>
  <si>
    <t>E38000161</t>
  </si>
  <si>
    <t>01T</t>
  </si>
  <si>
    <t>NHS South Sefton</t>
  </si>
  <si>
    <t>E38000170</t>
  </si>
  <si>
    <t>01V</t>
  </si>
  <si>
    <t>NHS Southport and Formby</t>
  </si>
  <si>
    <t>E38000172</t>
  </si>
  <si>
    <t>01X</t>
  </si>
  <si>
    <t>NHS St Helens</t>
  </si>
  <si>
    <t>E39000006</t>
  </si>
  <si>
    <t>Q49</t>
  </si>
  <si>
    <t>Cumbria, Northumberland, Tyne and Wear</t>
  </si>
  <si>
    <t>E38000041</t>
  </si>
  <si>
    <t>01H</t>
  </si>
  <si>
    <t>NHS Cumbria</t>
  </si>
  <si>
    <t>E38000127</t>
  </si>
  <si>
    <t>99C</t>
  </si>
  <si>
    <t>NHS North Tyneside</t>
  </si>
  <si>
    <t>E38000130</t>
  </si>
  <si>
    <t>00L</t>
  </si>
  <si>
    <t>NHS Northumberland</t>
  </si>
  <si>
    <t>E38000163</t>
  </si>
  <si>
    <t>00N</t>
  </si>
  <si>
    <t>NHS South Tyneside</t>
  </si>
  <si>
    <t>E38000176</t>
  </si>
  <si>
    <t>00P</t>
  </si>
  <si>
    <t>NHS Sunderland</t>
  </si>
  <si>
    <t>E39000007</t>
  </si>
  <si>
    <t>Q50</t>
  </si>
  <si>
    <t>North Yorkshire and Humber</t>
  </si>
  <si>
    <t>E38000052</t>
  </si>
  <si>
    <t>02Y</t>
  </si>
  <si>
    <t>NHS East Riding of Yorkshire</t>
  </si>
  <si>
    <t>E38000069</t>
  </si>
  <si>
    <t>03D</t>
  </si>
  <si>
    <t>NHS Hambleton, Richmondshire and Whitby</t>
  </si>
  <si>
    <t>E38000073</t>
  </si>
  <si>
    <t>03E</t>
  </si>
  <si>
    <t>NHS Harrogate and Rural District</t>
  </si>
  <si>
    <t>E38000085</t>
  </si>
  <si>
    <t>03F</t>
  </si>
  <si>
    <t>NHS Hull</t>
  </si>
  <si>
    <t>E38000119</t>
  </si>
  <si>
    <t>03H</t>
  </si>
  <si>
    <t>NHS North East Lincolnshire</t>
  </si>
  <si>
    <t>E38000122</t>
  </si>
  <si>
    <t>03K</t>
  </si>
  <si>
    <t>NHS North Lincolnshire</t>
  </si>
  <si>
    <t>E38000145</t>
  </si>
  <si>
    <t>03M</t>
  </si>
  <si>
    <t>NHS Scarborough and Ryedale</t>
  </si>
  <si>
    <t>E38000188</t>
  </si>
  <si>
    <t>03Q</t>
  </si>
  <si>
    <t>NHS Vale of York</t>
  </si>
  <si>
    <t>E39000008</t>
  </si>
  <si>
    <t>Q51</t>
  </si>
  <si>
    <t>South Yorkshire and Bassetlaw</t>
  </si>
  <si>
    <t>E38000006</t>
  </si>
  <si>
    <t>02P</t>
  </si>
  <si>
    <t>NHS Barnsley</t>
  </si>
  <si>
    <t>E38000008</t>
  </si>
  <si>
    <t>02Q</t>
  </si>
  <si>
    <t>NHS Bassetlaw</t>
  </si>
  <si>
    <t>E38000044</t>
  </si>
  <si>
    <t>02X</t>
  </si>
  <si>
    <t>NHS Doncaster</t>
  </si>
  <si>
    <t>E38000141</t>
  </si>
  <si>
    <t>03L</t>
  </si>
  <si>
    <t>NHS Rotherham</t>
  </si>
  <si>
    <t>E38000146</t>
  </si>
  <si>
    <t>03N</t>
  </si>
  <si>
    <t>NHS Sheffield</t>
  </si>
  <si>
    <t>E39000009</t>
  </si>
  <si>
    <t>Q52</t>
  </si>
  <si>
    <t>West Yorkshire</t>
  </si>
  <si>
    <t>E38000001</t>
  </si>
  <si>
    <t>02N</t>
  </si>
  <si>
    <t>NHS Airedale, Wharfedale and Craven</t>
  </si>
  <si>
    <t>E38000018</t>
  </si>
  <si>
    <t>02W</t>
  </si>
  <si>
    <t>NHS Bradford City</t>
  </si>
  <si>
    <t>E38000019</t>
  </si>
  <si>
    <t>02R</t>
  </si>
  <si>
    <t>NHS Bradford Districts</t>
  </si>
  <si>
    <t>E38000025</t>
  </si>
  <si>
    <t>02T</t>
  </si>
  <si>
    <t>NHS Calderdale</t>
  </si>
  <si>
    <t>E38000064</t>
  </si>
  <si>
    <t>03A</t>
  </si>
  <si>
    <t>NHS Greater Huddersfield</t>
  </si>
  <si>
    <t>E38000094</t>
  </si>
  <si>
    <t>02V</t>
  </si>
  <si>
    <t>NHS Leeds North</t>
  </si>
  <si>
    <t>E38000095</t>
  </si>
  <si>
    <t>03G</t>
  </si>
  <si>
    <t>NHS Leeds South and East</t>
  </si>
  <si>
    <t>E38000096</t>
  </si>
  <si>
    <t>03C</t>
  </si>
  <si>
    <t>NHS Leeds West</t>
  </si>
  <si>
    <t>E38000121</t>
  </si>
  <si>
    <t>03J</t>
  </si>
  <si>
    <t>NHS North Kirklees</t>
  </si>
  <si>
    <t>E38000190</t>
  </si>
  <si>
    <t>03R</t>
  </si>
  <si>
    <t>NHS Wakefield</t>
  </si>
  <si>
    <t>E40000002</t>
  </si>
  <si>
    <t>Y55</t>
  </si>
  <si>
    <t>Midlands and East of England</t>
  </si>
  <si>
    <t>E39000010</t>
  </si>
  <si>
    <t>Q53</t>
  </si>
  <si>
    <t>Arden, Herefordshire and Worcestershire</t>
  </si>
  <si>
    <t>E38000038</t>
  </si>
  <si>
    <t>05A</t>
  </si>
  <si>
    <t>NHS Coventry and Rugby</t>
  </si>
  <si>
    <t>E38000078</t>
  </si>
  <si>
    <t>05F</t>
  </si>
  <si>
    <t>NHS Herefordshire</t>
  </si>
  <si>
    <t>E38000139</t>
  </si>
  <si>
    <t>05J</t>
  </si>
  <si>
    <t>NHS Redditch and Bromsgrove</t>
  </si>
  <si>
    <t>E38000164</t>
  </si>
  <si>
    <t>05R</t>
  </si>
  <si>
    <t>NHS South Warwickshire</t>
  </si>
  <si>
    <t>E38000166</t>
  </si>
  <si>
    <t>05T</t>
  </si>
  <si>
    <t>NHS South Worcestershire</t>
  </si>
  <si>
    <t>E38000195</t>
  </si>
  <si>
    <t>05H</t>
  </si>
  <si>
    <t>NHS Warwickshire North</t>
  </si>
  <si>
    <t>E38000211</t>
  </si>
  <si>
    <t>06D</t>
  </si>
  <si>
    <t>NHS Wyre Forest</t>
  </si>
  <si>
    <t>E39000011</t>
  </si>
  <si>
    <t>Q54</t>
  </si>
  <si>
    <t>Birmingham and the Black Country</t>
  </si>
  <si>
    <t>E38000012</t>
  </si>
  <si>
    <t>13P</t>
  </si>
  <si>
    <t>NHS Birmingham CrossCity</t>
  </si>
  <si>
    <t>E38000013</t>
  </si>
  <si>
    <t>04X</t>
  </si>
  <si>
    <t>NHS Birmingham South and Central</t>
  </si>
  <si>
    <t>E38000046</t>
  </si>
  <si>
    <t>05C</t>
  </si>
  <si>
    <t>NHS Dudley</t>
  </si>
  <si>
    <t>E38000144</t>
  </si>
  <si>
    <t>05L</t>
  </si>
  <si>
    <t>NHS Sandwell and West Birmingham</t>
  </si>
  <si>
    <t>E38000149</t>
  </si>
  <si>
    <t>05P</t>
  </si>
  <si>
    <t>NHS Solihull</t>
  </si>
  <si>
    <t>E38000191</t>
  </si>
  <si>
    <t>05Y</t>
  </si>
  <si>
    <t>NHS Walsall</t>
  </si>
  <si>
    <t>E38000210</t>
  </si>
  <si>
    <t>06A</t>
  </si>
  <si>
    <t>NHS Wolverhampton</t>
  </si>
  <si>
    <t>E39000012</t>
  </si>
  <si>
    <t>Q55</t>
  </si>
  <si>
    <t>Derbyshire and Nottinghamshire</t>
  </si>
  <si>
    <t>E38000058</t>
  </si>
  <si>
    <t>03X</t>
  </si>
  <si>
    <t>NHS Erewash</t>
  </si>
  <si>
    <t>E38000071</t>
  </si>
  <si>
    <t>03Y</t>
  </si>
  <si>
    <t>NHS Hardwick</t>
  </si>
  <si>
    <t>E38000103</t>
  </si>
  <si>
    <t>04E</t>
  </si>
  <si>
    <t>NHS Mansfield &amp; Ashfield</t>
  </si>
  <si>
    <t>E38000109</t>
  </si>
  <si>
    <t>04H</t>
  </si>
  <si>
    <t>NHS Newark &amp; Sherwood</t>
  </si>
  <si>
    <t>E38000115</t>
  </si>
  <si>
    <t>04J</t>
  </si>
  <si>
    <t>NHS North Derbyshire</t>
  </si>
  <si>
    <t>E38000132</t>
  </si>
  <si>
    <t>04K</t>
  </si>
  <si>
    <t>NHS Nottingham City</t>
  </si>
  <si>
    <t>E38000133</t>
  </si>
  <si>
    <t>04L</t>
  </si>
  <si>
    <t>NHS Nottingham North &amp; East</t>
  </si>
  <si>
    <t>E38000134</t>
  </si>
  <si>
    <t>04M</t>
  </si>
  <si>
    <t>NHS Nottingham West</t>
  </si>
  <si>
    <t>E38000142</t>
  </si>
  <si>
    <t>04N</t>
  </si>
  <si>
    <t>NHS Rushcliffe</t>
  </si>
  <si>
    <t>E38000169</t>
  </si>
  <si>
    <t>04R</t>
  </si>
  <si>
    <t>NHS Southern Derbyshire</t>
  </si>
  <si>
    <t>E39000013</t>
  </si>
  <si>
    <t>Q56</t>
  </si>
  <si>
    <t>East Anglia</t>
  </si>
  <si>
    <t>E38000026</t>
  </si>
  <si>
    <t>06H</t>
  </si>
  <si>
    <t>NHS Cambridgeshire and Peterborough</t>
  </si>
  <si>
    <t>E38000063</t>
  </si>
  <si>
    <t>06M</t>
  </si>
  <si>
    <t>NHS Great Yarmouth &amp; Waveney</t>
  </si>
  <si>
    <t>E38000086</t>
  </si>
  <si>
    <t>06L</t>
  </si>
  <si>
    <t>NHS Ipswich and East Suffolk</t>
  </si>
  <si>
    <t>E38000124</t>
  </si>
  <si>
    <t>06V</t>
  </si>
  <si>
    <t>NHS North Norfolk</t>
  </si>
  <si>
    <t>E38000131</t>
  </si>
  <si>
    <t>06W</t>
  </si>
  <si>
    <t>NHS Norwich</t>
  </si>
  <si>
    <t>E38000159</t>
  </si>
  <si>
    <t>06Y</t>
  </si>
  <si>
    <t>NHS South Norfolk</t>
  </si>
  <si>
    <t>E38000203</t>
  </si>
  <si>
    <t>07J</t>
  </si>
  <si>
    <t>NHS West Norfolk</t>
  </si>
  <si>
    <t>E38000204</t>
  </si>
  <si>
    <t>07K</t>
  </si>
  <si>
    <t>NHS West Suffolk</t>
  </si>
  <si>
    <t>E39000014</t>
  </si>
  <si>
    <t>Q57</t>
  </si>
  <si>
    <t>Essex</t>
  </si>
  <si>
    <t>E38000007</t>
  </si>
  <si>
    <t>99E</t>
  </si>
  <si>
    <t>NHS Basildon and Brentwood</t>
  </si>
  <si>
    <t>E38000030</t>
  </si>
  <si>
    <t>99F</t>
  </si>
  <si>
    <t>NHS Castle Point, Rayleigh and Rochford</t>
  </si>
  <si>
    <t>E38000106</t>
  </si>
  <si>
    <t>06Q</t>
  </si>
  <si>
    <t>NHS Mid Essex</t>
  </si>
  <si>
    <t>E38000117</t>
  </si>
  <si>
    <t>06T</t>
  </si>
  <si>
    <t>NHS North East Essex</t>
  </si>
  <si>
    <t>E38000168</t>
  </si>
  <si>
    <t>99G</t>
  </si>
  <si>
    <t>NHS Southend</t>
  </si>
  <si>
    <t>E38000185</t>
  </si>
  <si>
    <t>07G</t>
  </si>
  <si>
    <t>NHS Thurrock</t>
  </si>
  <si>
    <t>E38000197</t>
  </si>
  <si>
    <t>07H</t>
  </si>
  <si>
    <t>NHS West Essex</t>
  </si>
  <si>
    <t>E39000015</t>
  </si>
  <si>
    <t>Q58</t>
  </si>
  <si>
    <t>Hertfordshire and the South Midlands</t>
  </si>
  <si>
    <t>E38000010</t>
  </si>
  <si>
    <t>06F</t>
  </si>
  <si>
    <t>NHS Bedfordshire</t>
  </si>
  <si>
    <t>E38000037</t>
  </si>
  <si>
    <t>03V</t>
  </si>
  <si>
    <t>NHS Corby</t>
  </si>
  <si>
    <t>E38000049</t>
  </si>
  <si>
    <t>06K</t>
  </si>
  <si>
    <t>NHS East and North Hertfordshire</t>
  </si>
  <si>
    <t>E38000079</t>
  </si>
  <si>
    <t>06N</t>
  </si>
  <si>
    <t>NHS Herts Valleys</t>
  </si>
  <si>
    <t>E38000102</t>
  </si>
  <si>
    <t>06P</t>
  </si>
  <si>
    <t>NHS Luton</t>
  </si>
  <si>
    <t>E38000107</t>
  </si>
  <si>
    <t>04F</t>
  </si>
  <si>
    <t>NHS Milton Keynes</t>
  </si>
  <si>
    <t>E38000108</t>
  </si>
  <si>
    <t>04G</t>
  </si>
  <si>
    <t>NHS Nene</t>
  </si>
  <si>
    <t>E39000016</t>
  </si>
  <si>
    <t>Q59</t>
  </si>
  <si>
    <t>Leicestershire and Lincolnshire</t>
  </si>
  <si>
    <t>E38000051</t>
  </si>
  <si>
    <t>03W</t>
  </si>
  <si>
    <t>NHS East Leicestershire and Rutland</t>
  </si>
  <si>
    <t>E38000097</t>
  </si>
  <si>
    <t>04C</t>
  </si>
  <si>
    <t>NHS Leicester City</t>
  </si>
  <si>
    <t>E38000099</t>
  </si>
  <si>
    <t>03T</t>
  </si>
  <si>
    <t>NHS Lincolnshire East</t>
  </si>
  <si>
    <t>E38000100</t>
  </si>
  <si>
    <t>04D</t>
  </si>
  <si>
    <t>NHS Lincolnshire West</t>
  </si>
  <si>
    <t>E38000157</t>
  </si>
  <si>
    <t>99D</t>
  </si>
  <si>
    <t>NHS South Lincolnshire</t>
  </si>
  <si>
    <t>E38000165</t>
  </si>
  <si>
    <t>04Q</t>
  </si>
  <si>
    <t>NHS South West Lincolnshire</t>
  </si>
  <si>
    <t>E38000201</t>
  </si>
  <si>
    <t>04V</t>
  </si>
  <si>
    <t>NHS West Leicestershire</t>
  </si>
  <si>
    <t>E39000017</t>
  </si>
  <si>
    <t>Q60</t>
  </si>
  <si>
    <t>Shropshire and Staffordshire</t>
  </si>
  <si>
    <t>E38000028</t>
  </si>
  <si>
    <t>04Y</t>
  </si>
  <si>
    <t>NHS Cannock Chase</t>
  </si>
  <si>
    <t>E38000053</t>
  </si>
  <si>
    <t>05D</t>
  </si>
  <si>
    <t>NHS East Staffordshire</t>
  </si>
  <si>
    <t>E38000126</t>
  </si>
  <si>
    <t>05G</t>
  </si>
  <si>
    <t>NHS North Staffordshire</t>
  </si>
  <si>
    <t>E38000147</t>
  </si>
  <si>
    <t>05N</t>
  </si>
  <si>
    <t>NHS Shropshire</t>
  </si>
  <si>
    <t>E38000153</t>
  </si>
  <si>
    <t>05Q</t>
  </si>
  <si>
    <t>NHS South East Staffs &amp; Seisdon &amp; Peninsular</t>
  </si>
  <si>
    <t>E38000173</t>
  </si>
  <si>
    <t>05V</t>
  </si>
  <si>
    <t>NHS Stafford and Surrounds</t>
  </si>
  <si>
    <t>E38000175</t>
  </si>
  <si>
    <t>05W</t>
  </si>
  <si>
    <t>NHS Stoke on Trent</t>
  </si>
  <si>
    <t>E38000183</t>
  </si>
  <si>
    <t>05X</t>
  </si>
  <si>
    <t>NHS Telford &amp; Wrekin</t>
  </si>
  <si>
    <t>E40000003</t>
  </si>
  <si>
    <t>Y56</t>
  </si>
  <si>
    <t>London</t>
  </si>
  <si>
    <t>E39000018</t>
  </si>
  <si>
    <t>Q71</t>
  </si>
  <si>
    <t>E38000004</t>
  </si>
  <si>
    <t>07L</t>
  </si>
  <si>
    <t>NHS Barking &amp; Dagenham</t>
  </si>
  <si>
    <t>E38000005</t>
  </si>
  <si>
    <t>07M</t>
  </si>
  <si>
    <t>NHS Barnet</t>
  </si>
  <si>
    <t>E38000027</t>
  </si>
  <si>
    <t>07R</t>
  </si>
  <si>
    <t>NHS Camden</t>
  </si>
  <si>
    <t>E38000035</t>
  </si>
  <si>
    <t>07T</t>
  </si>
  <si>
    <t>NHS City and Hackney</t>
  </si>
  <si>
    <t>E38000057</t>
  </si>
  <si>
    <t>07X</t>
  </si>
  <si>
    <t>NHS Enfield</t>
  </si>
  <si>
    <t>E38000072</t>
  </si>
  <si>
    <t>08D</t>
  </si>
  <si>
    <t>NHS Haringey</t>
  </si>
  <si>
    <t>E38000077</t>
  </si>
  <si>
    <t>08F</t>
  </si>
  <si>
    <t>NHS Havering</t>
  </si>
  <si>
    <t>E38000088</t>
  </si>
  <si>
    <t>08H</t>
  </si>
  <si>
    <t>NHS Islington</t>
  </si>
  <si>
    <t>E38000113</t>
  </si>
  <si>
    <t>08M</t>
  </si>
  <si>
    <t>NHS Newham</t>
  </si>
  <si>
    <t>E38000138</t>
  </si>
  <si>
    <t>08N</t>
  </si>
  <si>
    <t>NHS Redbridge</t>
  </si>
  <si>
    <t>E38000186</t>
  </si>
  <si>
    <t>08V</t>
  </si>
  <si>
    <t>NHS Tower Hamlets</t>
  </si>
  <si>
    <t>E38000192</t>
  </si>
  <si>
    <t>08W</t>
  </si>
  <si>
    <t>NHS Waltham Forest</t>
  </si>
  <si>
    <t>E38000020</t>
  </si>
  <si>
    <t>07P</t>
  </si>
  <si>
    <t>NHS Brent</t>
  </si>
  <si>
    <t>E38000031</t>
  </si>
  <si>
    <t>09A</t>
  </si>
  <si>
    <t>NHS Central London (Westminster)</t>
  </si>
  <si>
    <t>E38000048</t>
  </si>
  <si>
    <t>07W</t>
  </si>
  <si>
    <t>NHS Ealing</t>
  </si>
  <si>
    <t>E38000070</t>
  </si>
  <si>
    <t>08C</t>
  </si>
  <si>
    <t>NHS Hammersmith and Fulham</t>
  </si>
  <si>
    <t>E38000074</t>
  </si>
  <si>
    <t>08E</t>
  </si>
  <si>
    <t>NHS Harrow</t>
  </si>
  <si>
    <t>E38000082</t>
  </si>
  <si>
    <t>08G</t>
  </si>
  <si>
    <t>NHS Hillingdon</t>
  </si>
  <si>
    <t>E38000084</t>
  </si>
  <si>
    <t>07Y</t>
  </si>
  <si>
    <t>NHS Hounslow</t>
  </si>
  <si>
    <t>08Y</t>
  </si>
  <si>
    <t xml:space="preserve">NHS West London </t>
  </si>
  <si>
    <t>E38000011</t>
  </si>
  <si>
    <t>07N</t>
  </si>
  <si>
    <t>NHS Bexley</t>
  </si>
  <si>
    <t>E38000023</t>
  </si>
  <si>
    <t>07Q</t>
  </si>
  <si>
    <t>NHS Bromley</t>
  </si>
  <si>
    <t>E38000040</t>
  </si>
  <si>
    <t>07V</t>
  </si>
  <si>
    <t>NHS Croydon</t>
  </si>
  <si>
    <t>E38000066</t>
  </si>
  <si>
    <t>08A</t>
  </si>
  <si>
    <t>NHS Greenwich</t>
  </si>
  <si>
    <t>E38000090</t>
  </si>
  <si>
    <t>08J</t>
  </si>
  <si>
    <t>NHS Kingston</t>
  </si>
  <si>
    <t>E38000092</t>
  </si>
  <si>
    <t>08K</t>
  </si>
  <si>
    <t>NHS Lambeth</t>
  </si>
  <si>
    <t>E38000098</t>
  </si>
  <si>
    <t>08L</t>
  </si>
  <si>
    <t>NHS Lewisham</t>
  </si>
  <si>
    <t>E38000105</t>
  </si>
  <si>
    <t>08R</t>
  </si>
  <si>
    <t>NHS Merton</t>
  </si>
  <si>
    <t>E38000140</t>
  </si>
  <si>
    <t>08P</t>
  </si>
  <si>
    <t>NHS Richmond</t>
  </si>
  <si>
    <t>E38000171</t>
  </si>
  <si>
    <t>08Q</t>
  </si>
  <si>
    <t>NHS Southwark</t>
  </si>
  <si>
    <t>E38000179</t>
  </si>
  <si>
    <t>08T</t>
  </si>
  <si>
    <t>NHS Sutton</t>
  </si>
  <si>
    <t>E38000193</t>
  </si>
  <si>
    <t>08X</t>
  </si>
  <si>
    <t>NHS Wandsworth</t>
  </si>
  <si>
    <t>E40000004</t>
  </si>
  <si>
    <t>Y57</t>
  </si>
  <si>
    <t>South of England</t>
  </si>
  <si>
    <t>E39000019</t>
  </si>
  <si>
    <t>Q64</t>
  </si>
  <si>
    <t>Bath, Gloucestershire, Swindon and Wiltshire</t>
  </si>
  <si>
    <t>E38000009</t>
  </si>
  <si>
    <t>11E</t>
  </si>
  <si>
    <t>NHS Bath and North East Somerset</t>
  </si>
  <si>
    <t>E38000062</t>
  </si>
  <si>
    <t>11M</t>
  </si>
  <si>
    <t>NHS Gloucestershire</t>
  </si>
  <si>
    <t>E38000181</t>
  </si>
  <si>
    <t>12D</t>
  </si>
  <si>
    <t>NHS Swindon</t>
  </si>
  <si>
    <t>E38000206</t>
  </si>
  <si>
    <t>99N</t>
  </si>
  <si>
    <t>NHS Wiltshire</t>
  </si>
  <si>
    <t>E39000020</t>
  </si>
  <si>
    <t>Q65</t>
  </si>
  <si>
    <t>Bristol, North Somerset, Somerset and South Gloucestershire</t>
  </si>
  <si>
    <t>E38000022</t>
  </si>
  <si>
    <t>11H</t>
  </si>
  <si>
    <t>NHS Bristol</t>
  </si>
  <si>
    <t>E38000125</t>
  </si>
  <si>
    <t>11T</t>
  </si>
  <si>
    <t>NHS North Somerset</t>
  </si>
  <si>
    <t>E38000150</t>
  </si>
  <si>
    <t>11X</t>
  </si>
  <si>
    <t>NHS Somerset</t>
  </si>
  <si>
    <t>E38000155</t>
  </si>
  <si>
    <t>12A</t>
  </si>
  <si>
    <t>NHS South Gloucestershire</t>
  </si>
  <si>
    <t>E39000021</t>
  </si>
  <si>
    <t>Q66</t>
  </si>
  <si>
    <t>Devon, Cornwall and Isles of Scilly</t>
  </si>
  <si>
    <t>E38000089</t>
  </si>
  <si>
    <t>11N</t>
  </si>
  <si>
    <t>NHS Kernow</t>
  </si>
  <si>
    <t>E38000129</t>
  </si>
  <si>
    <t>99P</t>
  </si>
  <si>
    <t>NHS North, East, West Devon</t>
  </si>
  <si>
    <t>E38000152</t>
  </si>
  <si>
    <t>99Q</t>
  </si>
  <si>
    <t>NHS South Devon and Torbay</t>
  </si>
  <si>
    <t>E39000022</t>
  </si>
  <si>
    <t>Q67</t>
  </si>
  <si>
    <t>Kent and Medway</t>
  </si>
  <si>
    <t>E38000002</t>
  </si>
  <si>
    <t>09C</t>
  </si>
  <si>
    <t>NHS Ashford</t>
  </si>
  <si>
    <t>E38000029</t>
  </si>
  <si>
    <t>09E</t>
  </si>
  <si>
    <t>NHS Canterbury and Coastal</t>
  </si>
  <si>
    <t>E38000043</t>
  </si>
  <si>
    <t>09J</t>
  </si>
  <si>
    <t>NHS Dartford, Gravesham and Swanley</t>
  </si>
  <si>
    <t>E38000104</t>
  </si>
  <si>
    <t>09W</t>
  </si>
  <si>
    <t>NHS Medway</t>
  </si>
  <si>
    <t>E38000156</t>
  </si>
  <si>
    <t>10A</t>
  </si>
  <si>
    <t>NHS South Kent Coast</t>
  </si>
  <si>
    <t>E38000180</t>
  </si>
  <si>
    <t>10D</t>
  </si>
  <si>
    <t>NHS Swale</t>
  </si>
  <si>
    <t>E38000184</t>
  </si>
  <si>
    <t>10E</t>
  </si>
  <si>
    <t>NHS Thanet</t>
  </si>
  <si>
    <t>E38000199</t>
  </si>
  <si>
    <t>99J</t>
  </si>
  <si>
    <t>NHS West Kent</t>
  </si>
  <si>
    <t>E39000023</t>
  </si>
  <si>
    <t>Q68</t>
  </si>
  <si>
    <t>Surrey and Sussex</t>
  </si>
  <si>
    <t>E38000021</t>
  </si>
  <si>
    <t>09D</t>
  </si>
  <si>
    <t>NHS Brighton &amp; Hove</t>
  </si>
  <si>
    <t>E38000036</t>
  </si>
  <si>
    <t>09G</t>
  </si>
  <si>
    <t>NHS Coastal West Sussex</t>
  </si>
  <si>
    <t>E38000039</t>
  </si>
  <si>
    <t>09H</t>
  </si>
  <si>
    <t>NHS Crawley</t>
  </si>
  <si>
    <t>E38000054</t>
  </si>
  <si>
    <t>09L</t>
  </si>
  <si>
    <t>NHS East Surrey</t>
  </si>
  <si>
    <t>E38000055</t>
  </si>
  <si>
    <t>09F</t>
  </si>
  <si>
    <t>NHS Eastbourne, Hailsham and Seaford</t>
  </si>
  <si>
    <t>E38000067</t>
  </si>
  <si>
    <t>09N</t>
  </si>
  <si>
    <t>NHS Guildford and Waverley</t>
  </si>
  <si>
    <t>E38000076</t>
  </si>
  <si>
    <t>09P</t>
  </si>
  <si>
    <t>NHS Hastings &amp; Rother</t>
  </si>
  <si>
    <t>E38000081</t>
  </si>
  <si>
    <t>99K</t>
  </si>
  <si>
    <t>NHS High Weald Lewes Havens</t>
  </si>
  <si>
    <t>E38000083</t>
  </si>
  <si>
    <t>09X</t>
  </si>
  <si>
    <t>NHS Horsham and Mid Sussex</t>
  </si>
  <si>
    <t>E38000128</t>
  </si>
  <si>
    <t>09Y</t>
  </si>
  <si>
    <t>NHS North West Surrey</t>
  </si>
  <si>
    <t>E38000177</t>
  </si>
  <si>
    <t>99H</t>
  </si>
  <si>
    <t>NHS Surrey Downs</t>
  </si>
  <si>
    <t>E38000178</t>
  </si>
  <si>
    <t>10C</t>
  </si>
  <si>
    <t>NHS Surrey Heath</t>
  </si>
  <si>
    <t>E39000024</t>
  </si>
  <si>
    <t>Q69</t>
  </si>
  <si>
    <t>Thames Valley</t>
  </si>
  <si>
    <t>E38000003</t>
  </si>
  <si>
    <t>10Y</t>
  </si>
  <si>
    <t>NHS Aylesbury Vale</t>
  </si>
  <si>
    <t>E38000017</t>
  </si>
  <si>
    <t>10G</t>
  </si>
  <si>
    <t>NHS Bracknell and Ascot</t>
  </si>
  <si>
    <t>E38000033</t>
  </si>
  <si>
    <t>10H</t>
  </si>
  <si>
    <t>NHS Chiltern</t>
  </si>
  <si>
    <t>E38000110</t>
  </si>
  <si>
    <t>10M</t>
  </si>
  <si>
    <t>NHS Newbury and District</t>
  </si>
  <si>
    <t>E38000114</t>
  </si>
  <si>
    <t>10N</t>
  </si>
  <si>
    <t>NHS North &amp; West Reading</t>
  </si>
  <si>
    <t>E38000136</t>
  </si>
  <si>
    <t>10Q</t>
  </si>
  <si>
    <t>NHS Oxfordshire</t>
  </si>
  <si>
    <t>E38000148</t>
  </si>
  <si>
    <t>10T</t>
  </si>
  <si>
    <t>NHS Slough</t>
  </si>
  <si>
    <t>E38000160</t>
  </si>
  <si>
    <t>10W</t>
  </si>
  <si>
    <t>NHS South Reading</t>
  </si>
  <si>
    <t>E38000207</t>
  </si>
  <si>
    <t>11C</t>
  </si>
  <si>
    <t>NHS Windsor, Ascot and Maidenhead</t>
  </si>
  <si>
    <t>E38000209</t>
  </si>
  <si>
    <t>11D</t>
  </si>
  <si>
    <t>NHS Wokingham</t>
  </si>
  <si>
    <t>E39000025</t>
  </si>
  <si>
    <t>Q70</t>
  </si>
  <si>
    <t>Wessex</t>
  </si>
  <si>
    <t>E38000045</t>
  </si>
  <si>
    <t>11J</t>
  </si>
  <si>
    <t>NHS Dorset</t>
  </si>
  <si>
    <t>E38000059</t>
  </si>
  <si>
    <t>10K</t>
  </si>
  <si>
    <t>NHS Fareham and Gosport</t>
  </si>
  <si>
    <t>E38000087</t>
  </si>
  <si>
    <t>10L</t>
  </si>
  <si>
    <t>NHS Isle of Wight</t>
  </si>
  <si>
    <t>E38000118</t>
  </si>
  <si>
    <t>99M</t>
  </si>
  <si>
    <t>NHS North East Hampshire and Farnham</t>
  </si>
  <si>
    <t>E38000120</t>
  </si>
  <si>
    <t>10J</t>
  </si>
  <si>
    <t>NHS North Hampshire</t>
  </si>
  <si>
    <t>E38000137</t>
  </si>
  <si>
    <t>10R</t>
  </si>
  <si>
    <t>NHS Portsmouth</t>
  </si>
  <si>
    <t>E38000154</t>
  </si>
  <si>
    <t>10V</t>
  </si>
  <si>
    <t>NHS South Eastern Hampshire</t>
  </si>
  <si>
    <t>E38000167</t>
  </si>
  <si>
    <t>10X</t>
  </si>
  <si>
    <t>NHS Southampton</t>
  </si>
  <si>
    <t>E38000198</t>
  </si>
  <si>
    <t>11A</t>
  </si>
  <si>
    <t>NHS West Hampshire</t>
  </si>
  <si>
    <t>Wales</t>
  </si>
  <si>
    <t xml:space="preserve">under </t>
  </si>
  <si>
    <t>Locality Office</t>
  </si>
  <si>
    <t>Table 12d</t>
  </si>
  <si>
    <t>P529</t>
  </si>
  <si>
    <t>E84</t>
  </si>
  <si>
    <t>G71</t>
  </si>
  <si>
    <t>disorder of the muscles</t>
  </si>
  <si>
    <t>cystic fibrosis</t>
  </si>
  <si>
    <t>Table 11b</t>
  </si>
  <si>
    <t>ages</t>
  </si>
  <si>
    <t>Method of Abortion</t>
  </si>
  <si>
    <t>Table 11a</t>
  </si>
  <si>
    <r>
      <t>gestation</t>
    </r>
    <r>
      <rPr>
        <vertAlign val="superscript"/>
        <sz val="10"/>
        <rFont val="Arial"/>
        <family val="2"/>
      </rPr>
      <t xml:space="preserve"> </t>
    </r>
  </si>
  <si>
    <t>the number of abortions performed under Ground E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</si>
  <si>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the all mentions totals show abortions where more than one medical condition is reported.  Totals therefore do not equal</t>
    </r>
  </si>
  <si>
    <t>Legal abortions: purchaser, gestation weeks and Sexual Health Indicator by Clinical</t>
  </si>
  <si>
    <t xml:space="preserve">Table 6: Legal abortions: gestation weeks by age and purchaser, residents of </t>
  </si>
  <si>
    <t xml:space="preserve">Table 5: Legal abortions: gestation weeks by purchaser and method of abortion, residents of </t>
  </si>
  <si>
    <t xml:space="preserve">Table 2: Legal abortions: age by (i) purchaser, (ii) statutory grounds, (iii) gestation weeks, (iv) procedure, (v) marital status, (vi) ethnicity, </t>
  </si>
  <si>
    <t xml:space="preserve">Table 3a: Legal abortions: by (i) purchaser, (ii) statutory grounds, (iii) gestation weeks, (iv) procedure, (v) marital status, (vi) ethnicity, </t>
  </si>
  <si>
    <t xml:space="preserve">Table 13: Legal abortions: countries of Great Britain by (i) age, (ii) gestation weeks, (iii) procedure, </t>
  </si>
  <si>
    <t>(iv) parity, (v) previous abortions, (vi) grounds and (vii) principal medical condition for abortions performed</t>
  </si>
  <si>
    <t>England, residents</t>
  </si>
  <si>
    <t xml:space="preserve">Local Authority </t>
  </si>
  <si>
    <t>Local Authority</t>
  </si>
  <si>
    <t>under 13</t>
  </si>
  <si>
    <t>17 to 19</t>
  </si>
  <si>
    <r>
      <t xml:space="preserve">Feticide with a medical evacuation </t>
    </r>
    <r>
      <rPr>
        <vertAlign val="superscript"/>
        <sz val="10"/>
        <rFont val="Arial"/>
        <family val="2"/>
      </rPr>
      <t>2</t>
    </r>
  </si>
  <si>
    <t>Gestation weeks for abortions performed under ground E</t>
  </si>
  <si>
    <t>Table 9a</t>
  </si>
  <si>
    <t>Table 9b</t>
  </si>
  <si>
    <t>13 &amp; 14</t>
  </si>
  <si>
    <t>15 &amp; 16</t>
  </si>
  <si>
    <t>20 &amp; 21</t>
  </si>
  <si>
    <t xml:space="preserve">Table 9b:  Legal abortions performed under ground E by gestation weeks, residents of </t>
  </si>
  <si>
    <t xml:space="preserve">Table 9c:  Legal abortions performed under ground E by gestation weeks, residents of </t>
  </si>
  <si>
    <t xml:space="preserve">abortions </t>
  </si>
  <si>
    <t xml:space="preserve">Repeat </t>
  </si>
  <si>
    <t>25 and over</t>
  </si>
  <si>
    <t xml:space="preserve">Legal abortions: method of abortion and repeat abortions, all ages, aged under 25 and 25 and </t>
  </si>
  <si>
    <t>Yorkshire and the Humber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</si>
  <si>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</si>
  <si>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</si>
  <si>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</si>
  <si>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</si>
  <si>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</si>
  <si>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</si>
  <si>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</si>
  <si>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</si>
  <si>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</si>
  <si>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E06000010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</si>
  <si>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</si>
  <si>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</si>
  <si>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</si>
  <si>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</si>
  <si>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</si>
  <si>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</si>
  <si>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</si>
  <si>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E08000018</t>
  </si>
  <si>
    <t>Rotherham</t>
  </si>
  <si>
    <t>E08000019</t>
  </si>
  <si>
    <t>Sheffield</t>
  </si>
  <si>
    <t>E08000036</t>
  </si>
  <si>
    <t>Wakefield</t>
  </si>
  <si>
    <t>E06000014</t>
  </si>
  <si>
    <t>North West</t>
  </si>
  <si>
    <t>E06000008</t>
  </si>
  <si>
    <t>E06000009</t>
  </si>
  <si>
    <t>E08000001</t>
  </si>
  <si>
    <t>Bolton</t>
  </si>
  <si>
    <t>E08000002</t>
  </si>
  <si>
    <t>Bury</t>
  </si>
  <si>
    <t>E06000049</t>
  </si>
  <si>
    <t>E06000050</t>
  </si>
  <si>
    <t>E06000006</t>
  </si>
  <si>
    <t>E08000011</t>
  </si>
  <si>
    <t>Knowsley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</si>
  <si>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</si>
  <si>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</si>
  <si>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</si>
  <si>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</si>
  <si>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</si>
  <si>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</si>
  <si>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</si>
  <si>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</si>
  <si>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</si>
  <si>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</si>
  <si>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</si>
  <si>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</si>
  <si>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</si>
  <si>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E08000007</t>
  </si>
  <si>
    <t>Stockport</t>
  </si>
  <si>
    <t>E08000008</t>
  </si>
  <si>
    <t>Tameside</t>
  </si>
  <si>
    <t>E08000009</t>
  </si>
  <si>
    <t>Trafford</t>
  </si>
  <si>
    <t>E06000007</t>
  </si>
  <si>
    <t>E08000010</t>
  </si>
  <si>
    <t>Wigan</t>
  </si>
  <si>
    <t>E08000015</t>
  </si>
  <si>
    <t>Wirral</t>
  </si>
  <si>
    <t>North East</t>
  </si>
  <si>
    <t>E06000047</t>
  </si>
  <si>
    <t>E06000005</t>
  </si>
  <si>
    <t>E08000020</t>
  </si>
  <si>
    <t>Gateshead</t>
  </si>
  <si>
    <t>E06000001</t>
  </si>
  <si>
    <t>E06000002</t>
  </si>
  <si>
    <t>E08000021</t>
  </si>
  <si>
    <t>E08000022</t>
  </si>
  <si>
    <t>North Tyneside</t>
  </si>
  <si>
    <t>E06000048</t>
  </si>
  <si>
    <t>E06000003</t>
  </si>
  <si>
    <t>E08000023</t>
  </si>
  <si>
    <t>South Tyneside</t>
  </si>
  <si>
    <t>E06000004</t>
  </si>
  <si>
    <t>E08000024</t>
  </si>
  <si>
    <t>Sunderland</t>
  </si>
  <si>
    <t>West Midlands</t>
  </si>
  <si>
    <t>E08000025</t>
  </si>
  <si>
    <t>Birmingham</t>
  </si>
  <si>
    <t>E08000026</t>
  </si>
  <si>
    <t>Coventry</t>
  </si>
  <si>
    <t>E08000027</t>
  </si>
  <si>
    <t>Dudley</t>
  </si>
  <si>
    <t>E06000019</t>
  </si>
  <si>
    <t>E08000028</t>
  </si>
  <si>
    <t>Sandwell</t>
  </si>
  <si>
    <t>E06000051</t>
  </si>
  <si>
    <t>E08000029</t>
  </si>
  <si>
    <t>Solihull</t>
  </si>
  <si>
    <t>E06000021</t>
  </si>
  <si>
    <t>E06000020</t>
  </si>
  <si>
    <t>E08000030</t>
  </si>
  <si>
    <t>Walsall</t>
  </si>
  <si>
    <t>E08000031</t>
  </si>
  <si>
    <t>Wolverhampton</t>
  </si>
  <si>
    <t>East Midlands</t>
  </si>
  <si>
    <t>E06000015</t>
  </si>
  <si>
    <t>E06000016</t>
  </si>
  <si>
    <t>E06000018</t>
  </si>
  <si>
    <t>E06000017</t>
  </si>
  <si>
    <t>East</t>
  </si>
  <si>
    <t>E06000055</t>
  </si>
  <si>
    <t>E06000056</t>
  </si>
  <si>
    <t>E06000032</t>
  </si>
  <si>
    <t>Luton</t>
  </si>
  <si>
    <t>E06000031</t>
  </si>
  <si>
    <t>E06000033</t>
  </si>
  <si>
    <t>E06000034</t>
  </si>
  <si>
    <t>E09000002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</si>
  <si>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</si>
  <si>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</si>
  <si>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</si>
  <si>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</si>
  <si>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</si>
  <si>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</si>
  <si>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</si>
  <si>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</si>
  <si>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</si>
  <si>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</si>
  <si>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</si>
  <si>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</si>
  <si>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</si>
  <si>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</si>
  <si>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</si>
  <si>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</si>
  <si>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</si>
  <si>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</si>
  <si>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</si>
  <si>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</si>
  <si>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</si>
  <si>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</si>
  <si>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</si>
  <si>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</si>
  <si>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</si>
  <si>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</si>
  <si>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</si>
  <si>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</si>
  <si>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</si>
  <si>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</si>
  <si>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</si>
  <si>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</si>
  <si>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</si>
  <si>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</si>
  <si>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</si>
  <si>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E09000021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</si>
  <si>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</si>
  <si>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</si>
  <si>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</si>
  <si>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</si>
  <si>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</si>
  <si>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</si>
  <si>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</si>
  <si>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</si>
  <si>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</si>
  <si>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</si>
  <si>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</si>
  <si>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</si>
  <si>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</si>
  <si>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</si>
  <si>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</si>
  <si>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</si>
  <si>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</si>
  <si>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</si>
  <si>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</si>
  <si>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</si>
  <si>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</si>
  <si>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</si>
  <si>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</si>
  <si>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South East</t>
  </si>
  <si>
    <t>E06000036</t>
  </si>
  <si>
    <t>E06000043</t>
  </si>
  <si>
    <t>E06000046</t>
  </si>
  <si>
    <t>E06000035</t>
  </si>
  <si>
    <t>Medway</t>
  </si>
  <si>
    <t>E06000042</t>
  </si>
  <si>
    <t>E06000044</t>
  </si>
  <si>
    <t>E06000038</t>
  </si>
  <si>
    <t>E06000039</t>
  </si>
  <si>
    <t>E06000045</t>
  </si>
  <si>
    <t>E06000037</t>
  </si>
  <si>
    <t>E06000040</t>
  </si>
  <si>
    <t>E06000041</t>
  </si>
  <si>
    <t>South West</t>
  </si>
  <si>
    <t>E06000022</t>
  </si>
  <si>
    <t>E06000028</t>
  </si>
  <si>
    <t>E06000023</t>
  </si>
  <si>
    <t>E06000052</t>
  </si>
  <si>
    <t>E06000053</t>
  </si>
  <si>
    <t>E06000024</t>
  </si>
  <si>
    <t>North Somerset</t>
  </si>
  <si>
    <t>E06000026</t>
  </si>
  <si>
    <t>E06000029</t>
  </si>
  <si>
    <t>E06000025</t>
  </si>
  <si>
    <t>E06000030</t>
  </si>
  <si>
    <t>E06000027</t>
  </si>
  <si>
    <t>Torbay</t>
  </si>
  <si>
    <t>E06000054</t>
  </si>
  <si>
    <t>York</t>
  </si>
  <si>
    <t>Table 10c</t>
  </si>
  <si>
    <t>Table 10d</t>
  </si>
  <si>
    <t xml:space="preserve">Table 9c </t>
  </si>
  <si>
    <t>Irish Republic residents</t>
  </si>
  <si>
    <t>numbers and rates</t>
  </si>
  <si>
    <t>Table 9a: Legal abortions: principal medical condition and total mentions of medical conditions for</t>
  </si>
  <si>
    <t>22 and over</t>
  </si>
  <si>
    <r>
      <t>2</t>
    </r>
    <r>
      <rPr>
        <sz val="9"/>
        <rFont val="Arial"/>
        <family val="2"/>
      </rPr>
      <t xml:space="preserve">  the collection of information on independent sector commenced in 1981.</t>
    </r>
  </si>
  <si>
    <r>
      <t>4</t>
    </r>
    <r>
      <rPr>
        <sz val="9"/>
        <rFont val="Arial"/>
        <family val="2"/>
      </rPr>
      <t xml:space="preserve">  revised England and Wales total.</t>
    </r>
  </si>
  <si>
    <r>
      <t>1</t>
    </r>
    <r>
      <rPr>
        <sz val="11"/>
        <rFont val="Arial"/>
        <family val="2"/>
      </rPr>
      <t xml:space="preserve"> percentages exclude not known and not stated</t>
    </r>
  </si>
  <si>
    <r>
      <t>.</t>
    </r>
    <r>
      <rPr>
        <sz val="9"/>
        <rFont val="Arial"/>
        <family val="2"/>
      </rPr>
      <t xml:space="preserve"> rate not available.</t>
    </r>
  </si>
  <si>
    <r>
      <t xml:space="preserve">1 </t>
    </r>
    <r>
      <rPr>
        <sz val="10"/>
        <rFont val="Arial"/>
        <family val="2"/>
      </rPr>
      <t>includes feticide with no method of evacuation and surgical 'other'.</t>
    </r>
  </si>
  <si>
    <t xml:space="preserve">  rates for all ages, under 16, under 18 and 35 and over are based on populations 15-44, 13-15, 15-17 and 35-44 respectively</t>
  </si>
  <si>
    <r>
      <t>1</t>
    </r>
    <r>
      <rPr>
        <sz val="10"/>
        <rFont val="Arial"/>
        <family val="2"/>
      </rPr>
      <t xml:space="preserve"> percentages exclude not known and not stated county of Ireland</t>
    </r>
  </si>
  <si>
    <t xml:space="preserve">  Note: percentages are rounded and may not add up to 100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</si>
  <si>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includes 8 cases where use of feticide was not confirmed at time of publication.  </t>
    </r>
  </si>
  <si>
    <t xml:space="preserve">    Purchaser (%)</t>
  </si>
  <si>
    <t>Gestation weeks (%)</t>
  </si>
  <si>
    <t xml:space="preserve">  Note: percentages are rounded and may not add to 100</t>
  </si>
  <si>
    <t xml:space="preserve">  Source:  ISD Scotland, Department of Health</t>
  </si>
  <si>
    <t>E10000002</t>
  </si>
  <si>
    <t>E10000003</t>
  </si>
  <si>
    <t>E10000006</t>
  </si>
  <si>
    <t>E10000007</t>
  </si>
  <si>
    <t>E10000008</t>
  </si>
  <si>
    <t>E10000009</t>
  </si>
  <si>
    <t>E10000011</t>
  </si>
  <si>
    <t>E10000012</t>
  </si>
  <si>
    <t>E10000013</t>
  </si>
  <si>
    <t>E10000014</t>
  </si>
  <si>
    <t>E10000015</t>
  </si>
  <si>
    <t>E10000016</t>
  </si>
  <si>
    <t>E10000017</t>
  </si>
  <si>
    <t>E10000018</t>
  </si>
  <si>
    <t>E10000019</t>
  </si>
  <si>
    <t>E10000020</t>
  </si>
  <si>
    <t>E10000021</t>
  </si>
  <si>
    <t>E10000023</t>
  </si>
  <si>
    <t>E10000024</t>
  </si>
  <si>
    <t>E10000025</t>
  </si>
  <si>
    <t>E10000027</t>
  </si>
  <si>
    <t>E10000028</t>
  </si>
  <si>
    <t>E10000029</t>
  </si>
  <si>
    <t>E10000030</t>
  </si>
  <si>
    <t>E10000031</t>
  </si>
  <si>
    <t>E10000032</t>
  </si>
  <si>
    <t>E10000034</t>
  </si>
  <si>
    <t>North Yorkshire</t>
  </si>
  <si>
    <t>Cumbria</t>
  </si>
  <si>
    <t>Staffordshire</t>
  </si>
  <si>
    <t>Warwickshire</t>
  </si>
  <si>
    <t>Worcestershire</t>
  </si>
  <si>
    <t>Derbyshire</t>
  </si>
  <si>
    <t>Leicestershire</t>
  </si>
  <si>
    <t>Lincolnshire</t>
  </si>
  <si>
    <t>Northamptonshire</t>
  </si>
  <si>
    <t>Nottinghamshire</t>
  </si>
  <si>
    <t>Cambridgeshire</t>
  </si>
  <si>
    <t>Hertfordshire</t>
  </si>
  <si>
    <t>Norfolk</t>
  </si>
  <si>
    <t>Suffolk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</si>
  <si>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</si>
  <si>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</si>
  <si>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</si>
  <si>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</si>
  <si>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</si>
  <si>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</si>
  <si>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</si>
  <si>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Devon</t>
  </si>
  <si>
    <t>Dorset</t>
  </si>
  <si>
    <t>Gloucestershire</t>
  </si>
  <si>
    <t>Somerset</t>
  </si>
  <si>
    <t>abortions by</t>
  </si>
  <si>
    <t>principal</t>
  </si>
  <si>
    <t>medical condition</t>
  </si>
  <si>
    <t>mentions by</t>
  </si>
  <si>
    <r>
      <t xml:space="preserve">Crude rate per 1000 women </t>
    </r>
    <r>
      <rPr>
        <vertAlign val="superscript"/>
        <sz val="11"/>
        <rFont val="Arial"/>
        <family val="2"/>
      </rPr>
      <t>1</t>
    </r>
  </si>
  <si>
    <r>
      <t>ASR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</t>
    </r>
  </si>
  <si>
    <t>..</t>
  </si>
  <si>
    <t xml:space="preserve">Bedford </t>
  </si>
  <si>
    <t xml:space="preserve">Central Bedfordshire </t>
  </si>
  <si>
    <t xml:space="preserve">Cornwall </t>
  </si>
  <si>
    <t>.. value suppressed to protect patient confidentiality</t>
  </si>
  <si>
    <r>
      <t xml:space="preserve">percentages </t>
    </r>
    <r>
      <rPr>
        <vertAlign val="superscript"/>
        <sz val="11"/>
        <rFont val="Arial"/>
        <family val="2"/>
      </rPr>
      <t>1</t>
    </r>
  </si>
  <si>
    <r>
      <t xml:space="preserve">Crude rate per 1,000 women </t>
    </r>
    <r>
      <rPr>
        <vertAlign val="superscript"/>
        <sz val="12"/>
        <rFont val="Arial"/>
        <family val="2"/>
      </rPr>
      <t>1</t>
    </r>
  </si>
  <si>
    <t xml:space="preserve"> Records where age was not stated have been distributed pro-rata across age group 20-24.</t>
  </si>
  <si>
    <t>Table 8</t>
  </si>
  <si>
    <t>Romania</t>
  </si>
  <si>
    <t>Oman</t>
  </si>
  <si>
    <t>Pakistan</t>
  </si>
  <si>
    <t>UAE</t>
  </si>
  <si>
    <t>440 - 527</t>
  </si>
  <si>
    <t>223 - 286</t>
  </si>
  <si>
    <t>443 - 530</t>
  </si>
  <si>
    <t>Table 11c</t>
  </si>
  <si>
    <t>Table 11d</t>
  </si>
  <si>
    <t xml:space="preserve">Legal abortions: purchaser, gestation weeks and Sexual Health Indicator by Local Authority, </t>
  </si>
  <si>
    <r>
      <t xml:space="preserve">All ages </t>
    </r>
    <r>
      <rPr>
        <vertAlign val="superscript"/>
        <sz val="11"/>
        <rFont val="Arial"/>
        <family val="2"/>
      </rPr>
      <t>1</t>
    </r>
  </si>
  <si>
    <r>
      <t xml:space="preserve">1 </t>
    </r>
    <r>
      <rPr>
        <sz val="11"/>
        <rFont val="Arial"/>
        <family val="2"/>
      </rPr>
      <t>age not stated have been distributed pro-rata across age group 20-24</t>
    </r>
  </si>
  <si>
    <t>A (alone, or with B, C, D) or F or G</t>
  </si>
  <si>
    <r>
      <t xml:space="preserve">Feticide with a surgical evacuation </t>
    </r>
    <r>
      <rPr>
        <vertAlign val="superscript"/>
        <sz val="11"/>
        <rFont val="Arial"/>
        <family val="2"/>
      </rPr>
      <t>1</t>
    </r>
  </si>
  <si>
    <t xml:space="preserve">  See Annex A for further details.</t>
  </si>
  <si>
    <t>Records where age was not stated have been distributed pro-rata across age group 20-24.</t>
  </si>
  <si>
    <t xml:space="preserve">NHS Funded: Independent </t>
  </si>
  <si>
    <r>
      <t xml:space="preserve">Country of residence </t>
    </r>
    <r>
      <rPr>
        <vertAlign val="superscript"/>
        <sz val="10"/>
        <rFont val="Arial"/>
        <family val="2"/>
      </rPr>
      <t>1</t>
    </r>
  </si>
  <si>
    <r>
      <t xml:space="preserve">1  </t>
    </r>
    <r>
      <rPr>
        <sz val="9"/>
        <rFont val="Arial"/>
        <family val="2"/>
      </rPr>
      <t>Details of other countries shown under 'Other' can be obtained on request</t>
    </r>
  </si>
  <si>
    <t>The nervous system (Q00 - Q07)</t>
  </si>
  <si>
    <r>
      <t xml:space="preserve">other </t>
    </r>
    <r>
      <rPr>
        <vertAlign val="superscript"/>
        <sz val="10"/>
        <rFont val="Arial"/>
        <family val="2"/>
      </rPr>
      <t>3</t>
    </r>
  </si>
  <si>
    <t>Chromosomal abnormalities (Q90 - Q99)</t>
  </si>
  <si>
    <t>Total abortions</t>
  </si>
  <si>
    <t xml:space="preserve">intracranial nontraumatic haemorrhage of fetus </t>
  </si>
  <si>
    <t>Rate, all gestations</t>
  </si>
  <si>
    <r>
      <t>Table 8: Legal abortions: complication</t>
    </r>
    <r>
      <rPr>
        <b/>
        <vertAlign val="superscript"/>
        <sz val="12"/>
        <color indexed="57"/>
        <rFont val="Arial"/>
        <family val="2"/>
      </rPr>
      <t>1</t>
    </r>
    <r>
      <rPr>
        <b/>
        <sz val="12"/>
        <color indexed="57"/>
        <rFont val="Arial"/>
        <family val="2"/>
      </rPr>
      <t xml:space="preserve"> rates by procedure and gestation  </t>
    </r>
  </si>
  <si>
    <t>reported up to the time of discharge from the place of termination</t>
  </si>
  <si>
    <r>
      <t>1</t>
    </r>
    <r>
      <rPr>
        <sz val="11"/>
        <rFont val="Arial"/>
        <family val="2"/>
      </rPr>
      <t xml:space="preserve">complications include: haemorrhage, uterine perforation and/or sepsis and are those </t>
    </r>
  </si>
  <si>
    <t>disorder of the amniotic fluid</t>
  </si>
  <si>
    <t>not known *</t>
  </si>
  <si>
    <t xml:space="preserve">* Cases where diagnosis is' not known' are being followed up </t>
  </si>
  <si>
    <t>: not applicable: abortions undertaken at over 24 weeks can only be carried out in an NHS hospital</t>
  </si>
  <si>
    <t>20-23</t>
  </si>
  <si>
    <t>24 and over</t>
  </si>
  <si>
    <t>24 weeks</t>
  </si>
  <si>
    <t>and over</t>
  </si>
  <si>
    <t>Hungary</t>
  </si>
  <si>
    <t>607 - 708</t>
  </si>
  <si>
    <t>465 - 554</t>
  </si>
  <si>
    <t>284 - 355</t>
  </si>
  <si>
    <t>329 - 405</t>
  </si>
  <si>
    <t>353 - 432</t>
  </si>
  <si>
    <t>382 - 463</t>
  </si>
  <si>
    <t>474 - 565</t>
  </si>
  <si>
    <t>255 - 322</t>
  </si>
  <si>
    <t>750 - 863</t>
  </si>
  <si>
    <t>489 - 580</t>
  </si>
  <si>
    <t>347 - 425</t>
  </si>
  <si>
    <t>660 - 765</t>
  </si>
  <si>
    <t>451 - 540</t>
  </si>
  <si>
    <t>832 - 949</t>
  </si>
  <si>
    <t>544 - 641</t>
  </si>
  <si>
    <t>394 - 477</t>
  </si>
  <si>
    <t>492 - 583</t>
  </si>
  <si>
    <t>676 - 783</t>
  </si>
  <si>
    <t>210 - 271</t>
  </si>
  <si>
    <t>656 - 761</t>
  </si>
  <si>
    <t>335 - 412</t>
  </si>
  <si>
    <t>402 - 485</t>
  </si>
  <si>
    <t>233 - 298</t>
  </si>
  <si>
    <t>375 - 456</t>
  </si>
  <si>
    <t>308 - 381</t>
  </si>
  <si>
    <t>314 - 389</t>
  </si>
  <si>
    <t>618 - 721</t>
  </si>
  <si>
    <t>14.6 - 16.6</t>
  </si>
  <si>
    <t>11.9 - 13.7</t>
  </si>
  <si>
    <r>
      <t xml:space="preserve">Feticide with a medical evacuation </t>
    </r>
    <r>
      <rPr>
        <vertAlign val="superscript"/>
        <sz val="11"/>
        <rFont val="Arial"/>
        <family val="2"/>
      </rPr>
      <t>2</t>
    </r>
  </si>
  <si>
    <t>NHS Funded abortions under 10 weeks gestation</t>
  </si>
  <si>
    <r>
      <t xml:space="preserve">Gestation weeks </t>
    </r>
    <r>
      <rPr>
        <sz val="10"/>
        <rFont val="Arial"/>
        <family val="2"/>
      </rPr>
      <t>(%)</t>
    </r>
  </si>
  <si>
    <t xml:space="preserve">Scotland </t>
  </si>
  <si>
    <t>Great Britain</t>
  </si>
  <si>
    <t xml:space="preserve">Table 12a: Legal abortions: non-residents of England and </t>
  </si>
  <si>
    <t xml:space="preserve">  additional breakdown may be available by ICD-10 code on request.</t>
  </si>
  <si>
    <t>Legal abortions: resident status and purchaser, 1968 to 2015</t>
  </si>
  <si>
    <t>(ix) previous abortions, (x) chlamydia screening, residents of England and Wales, 2015</t>
  </si>
  <si>
    <t>(ix) previous abortions, (x) chlamydia screening, residents of England and Wales, 2005 to 2015</t>
  </si>
  <si>
    <t>2005 to 2015</t>
  </si>
  <si>
    <t>Legal abortions: by age, residents of England and Wales, 2015</t>
  </si>
  <si>
    <t>Legal abortions: number of previous abortions by age, residents of England and Wales, 2015</t>
  </si>
  <si>
    <t>and Wales, 2015</t>
  </si>
  <si>
    <t>Legal abortions: gestation weeks by age and purchaser, residents of England and Wales, 2015</t>
  </si>
  <si>
    <t>Legal abortions: procedure by gestation weeks, residents of England and Wales, 2015</t>
  </si>
  <si>
    <t>Legal abortions: grounds by gestation weeks, residents of England and Wales, 2015</t>
  </si>
  <si>
    <t>for abortions performed under ground E, residents of England and Wales, 2015</t>
  </si>
  <si>
    <t>England and Wales, numbers, 2015</t>
  </si>
  <si>
    <t>England and Wales, percentages, 2015</t>
  </si>
  <si>
    <t>(Wales) of residence, by age, 2015</t>
  </si>
  <si>
    <t>of residence, by age, 2015</t>
  </si>
  <si>
    <t>Legal abortions: numbers by age and Local Authority, England residents, 2015</t>
  </si>
  <si>
    <t>Legal abortions: rates by age and Local Authority, England residents, 2015</t>
  </si>
  <si>
    <t>Commissioning Group (England) and Locality Office (Wales) of residence, 2015</t>
  </si>
  <si>
    <t>over, by Clinical Commissioning Group (England) and Locality Office (Wales) of residence, 2015</t>
  </si>
  <si>
    <t>England, residents, 2015</t>
  </si>
  <si>
    <t>over by Local Authority, England, residents, 2015</t>
  </si>
  <si>
    <t>Legal abortions: non residents of England &amp; Wales by country of residence, 2015</t>
  </si>
  <si>
    <t>(iii) gestation weeks, 2015</t>
  </si>
  <si>
    <t>Legal abortions: residents of Irish Republic by county, 2015</t>
  </si>
  <si>
    <t>Table 1: Legal abortions: resident status and purchaser, 1968 to 2015</t>
  </si>
  <si>
    <t>(vii) parity, (viii) previous miscarriages, (ix) previous abortions, (x) chlamydia screening, residents of England and Wales, 2015</t>
  </si>
  <si>
    <t>(vii) parity, (viii) previous miscarriages, (ix) previous abortions, (x) chlamydia screening, residents of England and Wales 2005 to 2015</t>
  </si>
  <si>
    <t>Table 3b: Legal abortions: totals, rates and percentages by age group, residents of England and Wales, 2005 to 2015</t>
  </si>
  <si>
    <t>Table 4a: Legal abortions: by age, residents of England and Wales, 2015</t>
  </si>
  <si>
    <r>
      <t>1</t>
    </r>
    <r>
      <rPr>
        <sz val="9"/>
        <rFont val="Arial"/>
        <family val="2"/>
      </rPr>
      <t xml:space="preserve"> rates for all ages, under 14, under 15, under 16 and under 18 are based on mid-2014 population </t>
    </r>
  </si>
  <si>
    <t>Table 4b: Legal abortions: number of previous abortions by age, residents of England and Wales, 2015</t>
  </si>
  <si>
    <t>England and Wales, 2015</t>
  </si>
  <si>
    <t>Table 7a: Legal abortions: procedure by gestation weeks, residents of England and Wales, 2015</t>
  </si>
  <si>
    <t>Table 7b: Legal abortions: grounds by gestation weeks, residents of England and Wales, 2015</t>
  </si>
  <si>
    <t>weeks, residents of England and Wales, 2015</t>
  </si>
  <si>
    <t>abortions performed under ground E, residents of England and Wales, 2015</t>
  </si>
  <si>
    <t>Wales by country of residence, 2015</t>
  </si>
  <si>
    <t>(i) age, (ii) statutory grounds and (iii) gestation weeks, 2015</t>
  </si>
  <si>
    <t>under ground E, 2015</t>
  </si>
  <si>
    <t>Sweden</t>
  </si>
  <si>
    <t>The Netherlands</t>
  </si>
  <si>
    <t>Jordan</t>
  </si>
  <si>
    <t>New Zealand</t>
  </si>
  <si>
    <t>Table 12d: Legal abortions: residents of Irish Republic by county, 2015</t>
  </si>
  <si>
    <t xml:space="preserve">Legal abortions, country of residence by age, gestation weeks, previous </t>
  </si>
  <si>
    <t>abortions and marital status, 2015</t>
  </si>
  <si>
    <t>(viii)</t>
  </si>
  <si>
    <t>Complications</t>
  </si>
  <si>
    <t xml:space="preserve">number of </t>
  </si>
  <si>
    <t>mentions</t>
  </si>
  <si>
    <t>other conditions total</t>
  </si>
  <si>
    <t>P83.2-P833</t>
  </si>
  <si>
    <t>G71.0</t>
  </si>
  <si>
    <t>D18.1</t>
  </si>
  <si>
    <t>Cystic Hygroma (Lymphangioma)</t>
  </si>
  <si>
    <t xml:space="preserve"> ICD-10 codes are taken from the International Statistical Classification of Diseases and Related Health problems</t>
  </si>
  <si>
    <t>Northern Ireland residents</t>
  </si>
  <si>
    <t>Total complications</t>
  </si>
  <si>
    <r>
      <t>Complications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</si>
  <si>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percentages exclude 'not known' and 'not stated'.</t>
  </si>
  <si>
    <t>i) Age</t>
  </si>
  <si>
    <t>ii) Grounds</t>
  </si>
  <si>
    <t xml:space="preserve">Table 12e: Legal abortions: by i) age, ii) statutory grounds, iii) gestation weeks, iv) marital status, v) ethnicity, </t>
  </si>
  <si>
    <t>(vi) Purchaser</t>
  </si>
  <si>
    <t>(vii) Procedure</t>
  </si>
  <si>
    <t xml:space="preserve">vi) purchaser, vii) procedure, viii) complications, ix) previous live stillbirths, x) previous miscarriages, and </t>
  </si>
  <si>
    <t xml:space="preserve">(x) Number of previous pregnancies resulting in spontaneous miscarriage and ectopic pregnancies </t>
  </si>
  <si>
    <t>(xi) Number of previous pregnancies resulting in abortion under the Act</t>
  </si>
  <si>
    <t>xi) previous abortions, residents of Irish Republic, 2015</t>
  </si>
  <si>
    <t xml:space="preserve">(iv) Marital status </t>
  </si>
  <si>
    <t xml:space="preserve">(v) Ethnicity </t>
  </si>
  <si>
    <t>(ix) Number of previous pregnancies resulting in live or stillbirth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</si>
  <si>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There were an additional 2 cases performed under grounds B and C at 24 weeks and over gestation making the total 230</t>
    </r>
  </si>
  <si>
    <t>xi) previous abortions, residents of Northern Ireland, 2015</t>
  </si>
  <si>
    <r>
      <t xml:space="preserve">(iv) Marital status </t>
    </r>
    <r>
      <rPr>
        <b/>
        <vertAlign val="superscript"/>
        <sz val="11"/>
        <rFont val="Arial"/>
        <family val="2"/>
      </rPr>
      <t>1</t>
    </r>
  </si>
  <si>
    <r>
      <t xml:space="preserve">(v) Ethnicity </t>
    </r>
    <r>
      <rPr>
        <b/>
        <vertAlign val="superscript"/>
        <sz val="11"/>
        <rFont val="Arial"/>
        <family val="2"/>
      </rPr>
      <t>1</t>
    </r>
  </si>
  <si>
    <t>percentages exclude not known and not stated</t>
  </si>
  <si>
    <t>Table 12h</t>
  </si>
  <si>
    <t>Table 12e</t>
  </si>
  <si>
    <t>Table 12f</t>
  </si>
  <si>
    <t>Table 12g</t>
  </si>
  <si>
    <t>Legal abortions: residents of Irish Republic by selected fields, 2015.</t>
  </si>
  <si>
    <t>Legal abortions: residents of Irish Republic by Ground E medical conditions, 2015</t>
  </si>
  <si>
    <t>Legal abortions: residents of Northern Ireland by selected fields, 2015.</t>
  </si>
  <si>
    <t>Legal abortions: residents of Northern Ireland by Ground E medical conditions, 2015</t>
  </si>
  <si>
    <t>E849</t>
  </si>
  <si>
    <t>Q38</t>
  </si>
  <si>
    <t>Cystic fibrosis</t>
  </si>
  <si>
    <t>Microcephaly</t>
  </si>
  <si>
    <t xml:space="preserve">Congenital malformations of digestive system </t>
  </si>
  <si>
    <t xml:space="preserve">Table 12h: Legal abortions: principal medical condition and total mentions of medical conditions </t>
  </si>
  <si>
    <t>for abortions performed under ground E, residents of Northern Ireland, 2015</t>
  </si>
  <si>
    <t>Table 12f: Legal abortions: principal medical condition and total mentions of medical conditions</t>
  </si>
  <si>
    <t>for abortions performed under ground E, residents of Irish Republic, 2015</t>
  </si>
  <si>
    <t>Not known at time of publication *</t>
  </si>
  <si>
    <t>184,980 - 186,671</t>
  </si>
  <si>
    <t>176,710 - 178,363</t>
  </si>
  <si>
    <t>46,931 - 47,785</t>
  </si>
  <si>
    <t>3,471 - 3,706</t>
  </si>
  <si>
    <t>390 - 473</t>
  </si>
  <si>
    <t>400 - 483</t>
  </si>
  <si>
    <t>214 - 277</t>
  </si>
  <si>
    <t>612 - 713</t>
  </si>
  <si>
    <t>617 - 720</t>
  </si>
  <si>
    <t>1080 - 1213</t>
  </si>
  <si>
    <t>2,974 - 3,193</t>
  </si>
  <si>
    <t>261 - 330</t>
  </si>
  <si>
    <t>590 - 691</t>
  </si>
  <si>
    <t>764 - 877</t>
  </si>
  <si>
    <t>461 - 550</t>
  </si>
  <si>
    <t>771 - 884</t>
  </si>
  <si>
    <t>10,767 - 11,178</t>
  </si>
  <si>
    <t>1,027 - 1,158</t>
  </si>
  <si>
    <t>643 - 748</t>
  </si>
  <si>
    <t>873 - 994</t>
  </si>
  <si>
    <t>809 - 926</t>
  </si>
  <si>
    <t>1,023 - 1,154</t>
  </si>
  <si>
    <t>798 - 913</t>
  </si>
  <si>
    <t>692 - 800</t>
  </si>
  <si>
    <t>845 - 964</t>
  </si>
  <si>
    <t>665 - 771</t>
  </si>
  <si>
    <t>906 - 1029</t>
  </si>
  <si>
    <t>494 - 586</t>
  </si>
  <si>
    <t>487 - 578</t>
  </si>
  <si>
    <t>374 - 455</t>
  </si>
  <si>
    <t>666 - 772</t>
  </si>
  <si>
    <t>325 - 400</t>
  </si>
  <si>
    <t>276 - 345</t>
  </si>
  <si>
    <t>445 - 532</t>
  </si>
  <si>
    <t>669 - 776</t>
  </si>
  <si>
    <t>551 - 648</t>
  </si>
  <si>
    <t>259 - 327</t>
  </si>
  <si>
    <t>532 - 627</t>
  </si>
  <si>
    <t>939 - 1064</t>
  </si>
  <si>
    <t>E38000212</t>
  </si>
  <si>
    <t>13T</t>
  </si>
  <si>
    <t>NHS Newcastle Gateshead CCG</t>
  </si>
  <si>
    <t>560 - 657</t>
  </si>
  <si>
    <t>363 - 442</t>
  </si>
  <si>
    <t>517 - 611</t>
  </si>
  <si>
    <t>249 - 316</t>
  </si>
  <si>
    <t>226 - 289</t>
  </si>
  <si>
    <t>856 - 975</t>
  </si>
  <si>
    <t>459 - 548</t>
  </si>
  <si>
    <t>348 - 426</t>
  </si>
  <si>
    <t>197 - 257</t>
  </si>
  <si>
    <t>644 - 749</t>
  </si>
  <si>
    <t>576 - 675</t>
  </si>
  <si>
    <t>190 - 249</t>
  </si>
  <si>
    <t>940 - 1065</t>
  </si>
  <si>
    <t>534 - 629</t>
  </si>
  <si>
    <t>339 - 416</t>
  </si>
  <si>
    <t>300 - 373</t>
  </si>
  <si>
    <t>627 - 730</t>
  </si>
  <si>
    <t>533 - 628</t>
  </si>
  <si>
    <t>503 - 596</t>
  </si>
  <si>
    <t>883 - 1004</t>
  </si>
  <si>
    <t>366 - 445</t>
  </si>
  <si>
    <t>588 - 687</t>
  </si>
  <si>
    <t>588 - 688</t>
  </si>
  <si>
    <t>609 - 710</t>
  </si>
  <si>
    <t>177 - 234</t>
  </si>
  <si>
    <t>784 - 899</t>
  </si>
  <si>
    <t>657 - 762</t>
  </si>
  <si>
    <t>174 - 231</t>
  </si>
  <si>
    <t>121 - 168</t>
  </si>
  <si>
    <t>232 - 297</t>
  </si>
  <si>
    <t>324 - 399</t>
  </si>
  <si>
    <t>216 - 279</t>
  </si>
  <si>
    <t>159 - 214</t>
  </si>
  <si>
    <t>481 - 572</t>
  </si>
  <si>
    <t>740 - 851</t>
  </si>
  <si>
    <t>420 - 505</t>
  </si>
  <si>
    <t>303 - 376</t>
  </si>
  <si>
    <t>354 - 433</t>
  </si>
  <si>
    <t>811 - 928</t>
  </si>
  <si>
    <t>855 - 974</t>
  </si>
  <si>
    <t>460 - 549</t>
  </si>
  <si>
    <t>629 - 732</t>
  </si>
  <si>
    <t>403 - 486</t>
  </si>
  <si>
    <t>452 - 541</t>
  </si>
  <si>
    <t>835 - 954</t>
  </si>
  <si>
    <t>414 - 499</t>
  </si>
  <si>
    <t>540 - 636</t>
  </si>
  <si>
    <t>575 - 674</t>
  </si>
  <si>
    <t>497 - 590</t>
  </si>
  <si>
    <t>875 - 996</t>
  </si>
  <si>
    <t>537 - 632</t>
  </si>
  <si>
    <t>858 - 977</t>
  </si>
  <si>
    <t>673 - 780</t>
  </si>
  <si>
    <t>341 - 418</t>
  </si>
  <si>
    <t>682 - 789</t>
  </si>
  <si>
    <t>359 - 438</t>
  </si>
  <si>
    <t>599 - 700</t>
  </si>
  <si>
    <t>760 - 873</t>
  </si>
  <si>
    <t>334 - 411</t>
  </si>
  <si>
    <t>510 - 603</t>
  </si>
  <si>
    <t>538 - 633</t>
  </si>
  <si>
    <t>411 - 496</t>
  </si>
  <si>
    <t>438 - 525</t>
  </si>
  <si>
    <t>369 - 450</t>
  </si>
  <si>
    <t>426 - 511</t>
  </si>
  <si>
    <t>205 - 266</t>
  </si>
  <si>
    <t>479 - 570</t>
  </si>
  <si>
    <t>848 - 967</t>
  </si>
  <si>
    <t>191 - 250</t>
  </si>
  <si>
    <t>272 - 341</t>
  </si>
  <si>
    <t>691 - 799</t>
  </si>
  <si>
    <t>506 - 599</t>
  </si>
  <si>
    <t>431 - 518</t>
  </si>
  <si>
    <t>243 - 309</t>
  </si>
  <si>
    <t>528 - 623</t>
  </si>
  <si>
    <t>490 - 581</t>
  </si>
  <si>
    <t>799 - 914</t>
  </si>
  <si>
    <t>W06000021</t>
  </si>
  <si>
    <t>Monmouthshire</t>
  </si>
  <si>
    <t>132 - 182</t>
  </si>
  <si>
    <t>W06000001</t>
  </si>
  <si>
    <t>Anglesey</t>
  </si>
  <si>
    <t>156 - 209</t>
  </si>
  <si>
    <t>W06000005</t>
  </si>
  <si>
    <t>Flintshire</t>
  </si>
  <si>
    <t>W06000002</t>
  </si>
  <si>
    <t>Gwynedd</t>
  </si>
  <si>
    <t>250 - 317</t>
  </si>
  <si>
    <t>W06000024</t>
  </si>
  <si>
    <t>151 - 204</t>
  </si>
  <si>
    <t>W06000012</t>
  </si>
  <si>
    <t>Neath Port Talbot</t>
  </si>
  <si>
    <t>326 - 401</t>
  </si>
  <si>
    <t>W06000022</t>
  </si>
  <si>
    <t>Newport</t>
  </si>
  <si>
    <t>388 - 471</t>
  </si>
  <si>
    <t>W06000009</t>
  </si>
  <si>
    <t>Pembrokeshire</t>
  </si>
  <si>
    <t>W06000023</t>
  </si>
  <si>
    <t>238 - 303</t>
  </si>
  <si>
    <t>W06000016</t>
  </si>
  <si>
    <t>Rhondda, Cynon, Taff</t>
  </si>
  <si>
    <t>651 - 756</t>
  </si>
  <si>
    <t>W06000011</t>
  </si>
  <si>
    <t>Swansea</t>
  </si>
  <si>
    <t>W06000019</t>
  </si>
  <si>
    <t>Blaenau Gwent</t>
  </si>
  <si>
    <t>154 - 207</t>
  </si>
  <si>
    <t>W06000014</t>
  </si>
  <si>
    <t>The Vale of Glamorgan</t>
  </si>
  <si>
    <t>305 - 378</t>
  </si>
  <si>
    <t>W06000020</t>
  </si>
  <si>
    <t>Torfaen</t>
  </si>
  <si>
    <t>230 - 295</t>
  </si>
  <si>
    <t>W06000006</t>
  </si>
  <si>
    <t>Wrexham</t>
  </si>
  <si>
    <t>W06000013</t>
  </si>
  <si>
    <t>Bridgend</t>
  </si>
  <si>
    <t>W06000018</t>
  </si>
  <si>
    <t>W06000015</t>
  </si>
  <si>
    <t>Cardiff</t>
  </si>
  <si>
    <t>W06000010</t>
  </si>
  <si>
    <t>Carmarthenshire</t>
  </si>
  <si>
    <t>W06000008</t>
  </si>
  <si>
    <t>Ceredigion</t>
  </si>
  <si>
    <t>94 - 137</t>
  </si>
  <si>
    <t>W06000003</t>
  </si>
  <si>
    <t>Conwy</t>
  </si>
  <si>
    <t>247 - 314</t>
  </si>
  <si>
    <t>W06000004</t>
  </si>
  <si>
    <t>Denbighshire</t>
  </si>
  <si>
    <t>14.3 - 16.2</t>
  </si>
  <si>
    <t>16.0 - 18.0</t>
  </si>
  <si>
    <t>16.4 - 18.4</t>
  </si>
  <si>
    <t>14.1 - 15.9</t>
  </si>
  <si>
    <t>13.6 - 15.5</t>
  </si>
  <si>
    <t>15.4 - 17.3</t>
  </si>
  <si>
    <t>13.1 - 15.0</t>
  </si>
  <si>
    <t>12.4 - 14.2</t>
  </si>
  <si>
    <t>11.6 - 13.3</t>
  </si>
  <si>
    <t>18.7 - 20.8</t>
  </si>
  <si>
    <t>11.8 - 13.5</t>
  </si>
  <si>
    <t>14.0 - 15.8</t>
  </si>
  <si>
    <t>14.5 - 16.3</t>
  </si>
  <si>
    <t>13.6 - 15.4</t>
  </si>
  <si>
    <t>12.2 - 14.0</t>
  </si>
  <si>
    <t>15.5 - 17.5</t>
  </si>
  <si>
    <t>13.4 - 15.3</t>
  </si>
  <si>
    <t xml:space="preserve">East Riding Of Yorkshire </t>
  </si>
  <si>
    <t>549 - 646</t>
  </si>
  <si>
    <t xml:space="preserve">Kingston Upon Hull, City Of </t>
  </si>
  <si>
    <t xml:space="preserve">North Lincolnshire </t>
  </si>
  <si>
    <t>530 - 625</t>
  </si>
  <si>
    <t xml:space="preserve">Blackburn With Darwen </t>
  </si>
  <si>
    <t xml:space="preserve">Blackpool </t>
  </si>
  <si>
    <t xml:space="preserve">Cheshire East </t>
  </si>
  <si>
    <t>813 - 930</t>
  </si>
  <si>
    <t>Cheshire West And Chester</t>
  </si>
  <si>
    <t>853 - 972</t>
  </si>
  <si>
    <t xml:space="preserve">Halton </t>
  </si>
  <si>
    <t>832 - 950</t>
  </si>
  <si>
    <t>St Helens</t>
  </si>
  <si>
    <t>846 - 965</t>
  </si>
  <si>
    <t>816 - 933</t>
  </si>
  <si>
    <t xml:space="preserve">Warrington </t>
  </si>
  <si>
    <t>County Durham nley</t>
  </si>
  <si>
    <t xml:space="preserve">Darlington </t>
  </si>
  <si>
    <t xml:space="preserve">Hartlepool </t>
  </si>
  <si>
    <t>221 - 284</t>
  </si>
  <si>
    <t xml:space="preserve">Middlesbrough </t>
  </si>
  <si>
    <t>Newcastle Upon Tyne</t>
  </si>
  <si>
    <t>Northumberland nley</t>
  </si>
  <si>
    <t xml:space="preserve">Redcar &amp; Cleveland </t>
  </si>
  <si>
    <t xml:space="preserve">Stockton-On-Tees </t>
  </si>
  <si>
    <t>522 - 617</t>
  </si>
  <si>
    <t xml:space="preserve">Herefordshire </t>
  </si>
  <si>
    <t xml:space="preserve">Shropshire </t>
  </si>
  <si>
    <t xml:space="preserve">Stoke-On-Trent </t>
  </si>
  <si>
    <t xml:space="preserve">Telford And Wrekin </t>
  </si>
  <si>
    <t xml:space="preserve">Derby </t>
  </si>
  <si>
    <t>727 - 838</t>
  </si>
  <si>
    <t xml:space="preserve">Leicester </t>
  </si>
  <si>
    <t xml:space="preserve">Nottingham </t>
  </si>
  <si>
    <t xml:space="preserve">Rutland </t>
  </si>
  <si>
    <t>47 - 78</t>
  </si>
  <si>
    <t>464 - 553</t>
  </si>
  <si>
    <t>668 - 775</t>
  </si>
  <si>
    <t xml:space="preserve">Peterborough </t>
  </si>
  <si>
    <t>717 - 826</t>
  </si>
  <si>
    <t xml:space="preserve">Southend </t>
  </si>
  <si>
    <t xml:space="preserve">Thurrock </t>
  </si>
  <si>
    <t>Barking &amp; Dagenham</t>
  </si>
  <si>
    <t>City Of London</t>
  </si>
  <si>
    <t>17 - 38</t>
  </si>
  <si>
    <t>Hammersmith &amp; Fulham</t>
  </si>
  <si>
    <t>Kensington &amp; Chelsea</t>
  </si>
  <si>
    <t>601 - 702</t>
  </si>
  <si>
    <t>Kingston Upon Thames</t>
  </si>
  <si>
    <t>Richmond Upon Thames</t>
  </si>
  <si>
    <t xml:space="preserve">Bracknell Forest </t>
  </si>
  <si>
    <t>298 - 371</t>
  </si>
  <si>
    <t xml:space="preserve">Brighton And Hove </t>
  </si>
  <si>
    <t>Isle Of Wight</t>
  </si>
  <si>
    <t xml:space="preserve">Milton Keynes </t>
  </si>
  <si>
    <t xml:space="preserve">Portsmouth </t>
  </si>
  <si>
    <t xml:space="preserve">Reading </t>
  </si>
  <si>
    <t xml:space="preserve">Slough </t>
  </si>
  <si>
    <t xml:space="preserve">Southampton </t>
  </si>
  <si>
    <t xml:space="preserve">West Berkshire </t>
  </si>
  <si>
    <t>311 - 386</t>
  </si>
  <si>
    <t xml:space="preserve">Windsor And Maidenhead </t>
  </si>
  <si>
    <t xml:space="preserve">Wokingham </t>
  </si>
  <si>
    <t xml:space="preserve">Bath &amp; North East Somerset </t>
  </si>
  <si>
    <t xml:space="preserve">Bournemouth </t>
  </si>
  <si>
    <t xml:space="preserve">Bristol, City Of </t>
  </si>
  <si>
    <t xml:space="preserve">Isles Of Scilly </t>
  </si>
  <si>
    <t xml:space="preserve">Plymouth </t>
  </si>
  <si>
    <t>766 - 879</t>
  </si>
  <si>
    <t xml:space="preserve">Poole </t>
  </si>
  <si>
    <t xml:space="preserve">South Gloucestershire </t>
  </si>
  <si>
    <t xml:space="preserve">Swindon </t>
  </si>
  <si>
    <t>674 - 781</t>
  </si>
  <si>
    <t>432 - 519</t>
  </si>
  <si>
    <t xml:space="preserve">Wiltshire </t>
  </si>
  <si>
    <t>757 - 870</t>
  </si>
  <si>
    <t>Table 10c: Legal abortions: numbers by age and Local Authority, England, residents, 2015</t>
  </si>
  <si>
    <t>Cheshire West and Chester</t>
  </si>
  <si>
    <t xml:space="preserve">Blackburn with Darwen </t>
  </si>
  <si>
    <t>Table 10d: Legal abortions: rates by age and Local Authority, England, residents, 2015</t>
  </si>
  <si>
    <t>Table 10a: Legal abortions: numbers by Clinical Commissioning Group (England) and Locality Office (Wales) of residence, by age, 2015</t>
  </si>
  <si>
    <t>NHS Funded under 10 weeks gestation</t>
  </si>
  <si>
    <t>Bristol, N Somerset, Somerset &amp; S. Gloucestershire</t>
  </si>
  <si>
    <t xml:space="preserve">Table 11b: Legal abortions: method of abortion and repeat abortions, all ages, under 25, and 25 and over by Clinical Commissioning </t>
  </si>
  <si>
    <t>Table 11c: Legal abortions: purchaser, gestation weeks and Sexual Health Indicator by Local Authority, England, 2015</t>
  </si>
  <si>
    <t xml:space="preserve"> rates per 1,000 women</t>
  </si>
  <si>
    <t>England and Wales. residents</t>
  </si>
  <si>
    <t>County Durham</t>
  </si>
  <si>
    <t>42,976 - 43,793</t>
  </si>
  <si>
    <t>1,276 - 1,421</t>
  </si>
  <si>
    <t>1,344 - 1,493</t>
  </si>
  <si>
    <t>902 - 1,025</t>
  </si>
  <si>
    <t xml:space="preserve">For this purposes of this table only, 5 abortions that took place at 24+ weeks gestation in an NHS hospital in a privately </t>
  </si>
  <si>
    <r>
      <t>1</t>
    </r>
    <r>
      <rPr>
        <sz val="11"/>
        <rFont val="Arial"/>
        <family val="2"/>
      </rPr>
      <t xml:space="preserve">rates for all ages, under 16, under 18, and 35 or over are based on the mid-year population estimates for 15-44, 13-15, 15-17, and 35 to 44 </t>
    </r>
  </si>
  <si>
    <t>respectively.  See Annex A for further details.</t>
  </si>
  <si>
    <t>funded room have been moved to 'NHS funded'</t>
  </si>
  <si>
    <t xml:space="preserve">NHS Newcastle Gateshead </t>
  </si>
  <si>
    <t>All legal abortions occuring in England or Wales</t>
  </si>
  <si>
    <t>(x) Number of previous pregnancies resulting in spontaneous miscarriage</t>
  </si>
  <si>
    <r>
      <t xml:space="preserve">Marital status </t>
    </r>
    <r>
      <rPr>
        <b/>
        <vertAlign val="superscript"/>
        <sz val="10"/>
        <rFont val="Arial"/>
        <family val="2"/>
      </rPr>
      <t>1</t>
    </r>
  </si>
  <si>
    <r>
      <t xml:space="preserve">Total ground E alone or with any other </t>
    </r>
    <r>
      <rPr>
        <b/>
        <vertAlign val="superscript"/>
        <sz val="11"/>
        <rFont val="Arial"/>
        <family val="2"/>
      </rPr>
      <t>1</t>
    </r>
  </si>
  <si>
    <t>the place of termination</t>
  </si>
  <si>
    <r>
      <t>1</t>
    </r>
    <r>
      <rPr>
        <sz val="11"/>
        <rFont val="Arial"/>
        <family val="2"/>
      </rPr>
      <t xml:space="preserve">complications include: haemorrhage, uterine perforation and/or sepsis and are those reported up to the time of discharge from </t>
    </r>
  </si>
  <si>
    <t xml:space="preserve">Legal abortions: principal medical condition and total mentions of medical conditions, </t>
  </si>
  <si>
    <t xml:space="preserve">Legal abortions: abortions performed under ground E by gestation weeks, residents of </t>
  </si>
  <si>
    <t xml:space="preserve">Legal abortions: numbers by Clinical Commissioning Group (England) and Locality Office </t>
  </si>
  <si>
    <t xml:space="preserve">Legal abortions: rates by Clinical Commissioning Group (England) and Locality Office (Wales) </t>
  </si>
  <si>
    <t>Legal abortions: country of residence by age, gestation, previous abortions, marital status, 2015</t>
  </si>
  <si>
    <t xml:space="preserve"> E (alone or with A, B, C or D) </t>
  </si>
  <si>
    <t>Clinical Commissioning Group/</t>
  </si>
  <si>
    <t>Group (England) and Locality Office (Wales) of residence, 2015</t>
  </si>
  <si>
    <t>Czech Republic</t>
  </si>
  <si>
    <t>Lithuania</t>
  </si>
  <si>
    <t>Canada</t>
  </si>
  <si>
    <t>Egypt</t>
  </si>
  <si>
    <r>
      <t>E</t>
    </r>
    <r>
      <rPr>
        <sz val="11"/>
        <rFont val="Arial"/>
        <family val="2"/>
      </rPr>
      <t xml:space="preserve"> (alone or with A, B, C or D)</t>
    </r>
  </si>
  <si>
    <t>Table 10b: Legal abortions: rates by Clinical Commissioning Group (England) and Locality Office (Wales) of residence, by age, 2015</t>
  </si>
  <si>
    <t>Other congenital malformations</t>
  </si>
  <si>
    <t xml:space="preserve"> E (alone or with A, B, C or D)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</si>
  <si>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includes 13 cases where use of feticide was not confirmed at time of publication.  </t>
    </r>
  </si>
  <si>
    <r>
      <t xml:space="preserve">3 </t>
    </r>
    <r>
      <rPr>
        <sz val="9"/>
        <rFont val="Arial"/>
        <family val="2"/>
      </rPr>
      <t xml:space="preserve"> rates for all women residents age-standardised using the 2013 European Standard Population for ages 15-44.  </t>
    </r>
  </si>
  <si>
    <t>2013 ESP</t>
  </si>
  <si>
    <t xml:space="preserve">Table 12g: Legal abortions: by i) age, ii) statutory grounds, iii) gestation weeks, iv) marital status, v) ethnicity, </t>
  </si>
  <si>
    <t>1,085 - 1,219</t>
  </si>
  <si>
    <t>905 - 1,028</t>
  </si>
  <si>
    <t>906 - 1,029</t>
  </si>
  <si>
    <t>4,530 - 4,799</t>
  </si>
  <si>
    <t>1,237 - 1,380</t>
  </si>
  <si>
    <t>4,945 - 5,226</t>
  </si>
  <si>
    <t>2,313 - 2,506</t>
  </si>
  <si>
    <t>4,721 - 4,996</t>
  </si>
  <si>
    <t>1,474 - 1,629</t>
  </si>
  <si>
    <t>3,703 - 3,946</t>
  </si>
  <si>
    <t>3,880 - 4,129</t>
  </si>
  <si>
    <t>940 - 1,065</t>
  </si>
  <si>
    <t>1,503 - 1,660</t>
  </si>
  <si>
    <t>7,121 - 7,456</t>
  </si>
  <si>
    <t>1,047 - 1,178</t>
  </si>
  <si>
    <t>928 - 1,053</t>
  </si>
  <si>
    <t>1,074 - 1,207</t>
  </si>
  <si>
    <t>883 - 1,004</t>
  </si>
  <si>
    <t>48,811 - 49,682</t>
  </si>
  <si>
    <t>4,839 - 5,116</t>
  </si>
  <si>
    <t>1,937 - 2,114</t>
  </si>
  <si>
    <t>10,441 - 10,846</t>
  </si>
  <si>
    <t>3,171 - 3,396</t>
  </si>
  <si>
    <t>1,008 - 1,137</t>
  </si>
  <si>
    <t>2,436 - 2,635</t>
  </si>
  <si>
    <t>972 - 1,099</t>
  </si>
  <si>
    <t>1,107 - 1,242</t>
  </si>
  <si>
    <t>4,696 - 4,969</t>
  </si>
  <si>
    <t>1,139 - 1,276</t>
  </si>
  <si>
    <t>1,225 - 1,368</t>
  </si>
  <si>
    <t>5,336 - 5,627</t>
  </si>
  <si>
    <t>2,048 - 2,231</t>
  </si>
  <si>
    <t>5,150 - 5,437</t>
  </si>
  <si>
    <t>977 - 1,104</t>
  </si>
  <si>
    <t>8,773 - 9,145</t>
  </si>
  <si>
    <t>1,159 - 1,298</t>
  </si>
  <si>
    <t>1,736 - 1,905</t>
  </si>
  <si>
    <t>1,619 - 1,782</t>
  </si>
  <si>
    <t>956 - 1,083</t>
  </si>
  <si>
    <t>964 - 1,091</t>
  </si>
  <si>
    <t>1,820 - 1,993</t>
  </si>
  <si>
    <t>4,308 - 4,571</t>
  </si>
  <si>
    <t>1,301 - 1,448</t>
  </si>
  <si>
    <t>4,496 - 4,763</t>
  </si>
  <si>
    <t>971 - 1,098</t>
  </si>
  <si>
    <t>1,524 - 1,681</t>
  </si>
  <si>
    <t>1,708 - 1,875</t>
  </si>
  <si>
    <t>1,434 - 1,587</t>
  </si>
  <si>
    <t>1,014 - 1,143</t>
  </si>
  <si>
    <t>1,095 - 1,230</t>
  </si>
  <si>
    <t>1,967 - 2,146</t>
  </si>
  <si>
    <t>1,426 - 1,579</t>
  </si>
  <si>
    <t>1,974 - 2,153</t>
  </si>
  <si>
    <t>1,860 - 2,033</t>
  </si>
  <si>
    <t>1,443 - 1,596</t>
  </si>
  <si>
    <t>1,936 - 2,113</t>
  </si>
  <si>
    <t>890 - 1,011</t>
  </si>
  <si>
    <t>918 - 1,041</t>
  </si>
  <si>
    <t>1,393 - 1,544</t>
  </si>
  <si>
    <t>1,339 - 1,488</t>
  </si>
  <si>
    <t>966 - 1,093</t>
  </si>
  <si>
    <t>1,625 - 1,788</t>
  </si>
  <si>
    <t>1,643 - 1,806</t>
  </si>
  <si>
    <t>1,525 - 1,683</t>
  </si>
  <si>
    <t>1,491 - 1,648</t>
  </si>
  <si>
    <t>1,446 - 1,599</t>
  </si>
  <si>
    <t>37,171 - 37,932</t>
  </si>
  <si>
    <t>3,412 - 3,645</t>
  </si>
  <si>
    <t>1,314 - 1,461</t>
  </si>
  <si>
    <t>967 - 1,094</t>
  </si>
  <si>
    <t>3,606 - 3,847</t>
  </si>
  <si>
    <t>1,429 - 1,582</t>
  </si>
  <si>
    <t>1,110 - 1,245</t>
  </si>
  <si>
    <t>3,787 - 4,034</t>
  </si>
  <si>
    <t>1,116 - 1,251</t>
  </si>
  <si>
    <t>1,827 - 2,000</t>
  </si>
  <si>
    <t>5,361 - 5,652</t>
  </si>
  <si>
    <t>1,010 - 1,139</t>
  </si>
  <si>
    <t>1,105 - 1,240</t>
  </si>
  <si>
    <t>7,255 - 7,594</t>
  </si>
  <si>
    <t>1,050 - 1,181</t>
  </si>
  <si>
    <t>1,094 - 1,229</t>
  </si>
  <si>
    <t>1,018 - 1,148</t>
  </si>
  <si>
    <t>5,867 - 6,172</t>
  </si>
  <si>
    <t>1,578 - 1,739</t>
  </si>
  <si>
    <t>7,275 - 7,614</t>
  </si>
  <si>
    <t>1,876 - 2,051</t>
  </si>
  <si>
    <t>938 - 1,063</t>
  </si>
  <si>
    <t>1,178 - 1,317</t>
  </si>
  <si>
    <t>8,112 - 8,469</t>
  </si>
  <si>
    <t>1,195 - 1,336</t>
  </si>
  <si>
    <t>14,667 - 15,146</t>
  </si>
  <si>
    <t>1,637 - 1,800</t>
  </si>
  <si>
    <t>1,157 - 1,296</t>
  </si>
  <si>
    <t>2,606 - 2,811</t>
  </si>
  <si>
    <t>24,894 - 25,517</t>
  </si>
  <si>
    <t>929 - 1,054</t>
  </si>
  <si>
    <t>3,476 - 3,712</t>
  </si>
  <si>
    <t>2,662 - 2,869</t>
  </si>
  <si>
    <t>1,080 - 1,213</t>
  </si>
  <si>
    <t>6,777 - 7,104</t>
  </si>
  <si>
    <t>1,078 - 1,211</t>
  </si>
  <si>
    <t>914 - 1,037</t>
  </si>
  <si>
    <t>19,968 - 20,527</t>
  </si>
  <si>
    <t>5,019 - 5,302</t>
  </si>
  <si>
    <t>1,655 - 1,820</t>
  </si>
  <si>
    <t>1,422 - 1,575</t>
  </si>
  <si>
    <t>2,343 - 2,538</t>
  </si>
  <si>
    <t>962 - 1,089</t>
  </si>
  <si>
    <t>1,505 - 1,662</t>
  </si>
  <si>
    <t>1,186 - 1,325</t>
  </si>
  <si>
    <t>11,556 - 11,983</t>
  </si>
  <si>
    <t>1,239 - 1,382</t>
  </si>
  <si>
    <t>1,464 - 1,619</t>
  </si>
  <si>
    <t>1,390 - 1,541</t>
  </si>
  <si>
    <t>2,099 - 2,284</t>
  </si>
  <si>
    <t>1,761 - 1,930</t>
  </si>
  <si>
    <t>16,263 - 16,768</t>
  </si>
  <si>
    <t>1,251 - 1,394</t>
  </si>
  <si>
    <t>3,985 - 4,238</t>
  </si>
  <si>
    <t>3,428 - 3,663</t>
  </si>
  <si>
    <t>1,828 - 2,001</t>
  </si>
  <si>
    <t>1,356 - 1,505</t>
  </si>
  <si>
    <t>17,08 - 1,875</t>
  </si>
  <si>
    <t>1,498 - 1,655</t>
  </si>
  <si>
    <t>923 - 1,047</t>
  </si>
  <si>
    <t>25,149 - 25,776</t>
  </si>
  <si>
    <t>1,285 - 1,430</t>
  </si>
  <si>
    <t>3,151 - 3,376</t>
  </si>
  <si>
    <t>4,302 - 4,564</t>
  </si>
  <si>
    <t>955 - 1,081</t>
  </si>
  <si>
    <t>2,900 - 3,116</t>
  </si>
  <si>
    <t>1,981 - 2,160</t>
  </si>
  <si>
    <t>12,891 - 13,341</t>
  </si>
  <si>
    <t>1,359 - 1,508</t>
  </si>
  <si>
    <t>aged 25 and over by Local Authority, England, residents, 2015</t>
  </si>
  <si>
    <t xml:space="preserve">Table 11d: Legal abortions: method of abortion and repeat abortions, all ages, aged under 25, and </t>
  </si>
  <si>
    <t xml:space="preserve">Table 11a: Legal abortions: purchaser, gestation weeks and Sexual Health Indicator by Clinical Commissioning Group (England) and Locality </t>
  </si>
  <si>
    <t>Office (Wales) of residence, 2015</t>
  </si>
  <si>
    <t>*</t>
  </si>
  <si>
    <r>
      <t xml:space="preserve">2 </t>
    </r>
    <r>
      <rPr>
        <sz val="10"/>
        <rFont val="Arial"/>
        <family val="2"/>
      </rPr>
      <t>Ten cases where method of diagnosis was not known were included in total for 'medical'.</t>
    </r>
  </si>
  <si>
    <t>Crude rate per 1000 women 1</t>
  </si>
  <si>
    <t>95%</t>
  </si>
  <si>
    <t xml:space="preserve">ASR 1 </t>
  </si>
  <si>
    <t>16.1 - 16.2</t>
  </si>
  <si>
    <t>13.6 - 13.9</t>
  </si>
  <si>
    <t>13.1 - 14.6</t>
  </si>
  <si>
    <t>15.1 - 16.1</t>
  </si>
  <si>
    <t>16.7 - 18.3</t>
  </si>
  <si>
    <t>10.9 - 12.2</t>
  </si>
  <si>
    <t>14.6 - 16.0</t>
  </si>
  <si>
    <t>13.7 - 14.8</t>
  </si>
  <si>
    <t>14.4 - 15.2</t>
  </si>
  <si>
    <t>11.3 - 12.7</t>
  </si>
  <si>
    <t>11.4 - 12.2</t>
  </si>
  <si>
    <t>14.3 - 15.6</t>
  </si>
  <si>
    <t>17.5 - 17.8</t>
  </si>
  <si>
    <t>16.9 - 19.0</t>
  </si>
  <si>
    <t>19.0 - 21.4</t>
  </si>
  <si>
    <t>18.8 - 20.5</t>
  </si>
  <si>
    <t>18.6 - 20.7</t>
  </si>
  <si>
    <t>13.5 - 14.9</t>
  </si>
  <si>
    <t>14.3 - 15.7</t>
  </si>
  <si>
    <t>11.6 - 12.7</t>
  </si>
  <si>
    <t>18.6 - 21.1</t>
  </si>
  <si>
    <t>22.5 - 24.9</t>
  </si>
  <si>
    <t>15.5 - 16.2</t>
  </si>
  <si>
    <t>20.0 - 21.2</t>
  </si>
  <si>
    <t>18.2 - 19.2</t>
  </si>
  <si>
    <t>17.7 - 19.5</t>
  </si>
  <si>
    <t>19.2 - 21.1</t>
  </si>
  <si>
    <t>19.7 - 21.3</t>
  </si>
  <si>
    <t>18.1 - 19.9</t>
  </si>
  <si>
    <t>16.8 - 18.4</t>
  </si>
  <si>
    <t>19.1 - 21.0</t>
  </si>
  <si>
    <t>16.4 - 18.2</t>
  </si>
  <si>
    <t>16.3 - 18.2</t>
  </si>
  <si>
    <t>15.2 - 16.6</t>
  </si>
  <si>
    <t>19.3 - 21.0</t>
  </si>
  <si>
    <t>13.1 - 13.6</t>
  </si>
  <si>
    <t>11.0 - 12.0</t>
  </si>
  <si>
    <t>13.9 - 16.4</t>
  </si>
  <si>
    <t>13.7 - 15.4</t>
  </si>
  <si>
    <t>12.8 - 15.3</t>
  </si>
  <si>
    <t>15.9 - 18.0</t>
  </si>
  <si>
    <t>12.8 - 14.1</t>
  </si>
  <si>
    <t>12.5 - 14.2</t>
  </si>
  <si>
    <t>11.3 - 12.6</t>
  </si>
  <si>
    <t>12.0 - 14.1</t>
  </si>
  <si>
    <t>13.3 - 15.3</t>
  </si>
  <si>
    <t>14.1 - 15.8</t>
  </si>
  <si>
    <t>13.7 - 15.1</t>
  </si>
  <si>
    <t>17.6 - 18.0</t>
  </si>
  <si>
    <t>19.1 - 19.8</t>
  </si>
  <si>
    <t>20.5 - 21.9</t>
  </si>
  <si>
    <t>17.5 - 19.1</t>
  </si>
  <si>
    <t>21.7 - 23.3</t>
  </si>
  <si>
    <t>11.9 - 13.3</t>
  </si>
  <si>
    <t>18.3 - 20.4</t>
  </si>
  <si>
    <t>15.6 - 16.5</t>
  </si>
  <si>
    <t>18.5 - 20.2</t>
  </si>
  <si>
    <t>18.1 - 19.7</t>
  </si>
  <si>
    <t>15.4 - 16.5</t>
  </si>
  <si>
    <t>21.3 - 23.0</t>
  </si>
  <si>
    <t>12.1 - 13.1</t>
  </si>
  <si>
    <t>12.8 - 13.2</t>
  </si>
  <si>
    <t>9.3 - 10.0</t>
  </si>
  <si>
    <t>15.5 - 16.7</t>
  </si>
  <si>
    <t>12.2 - 13.1</t>
  </si>
  <si>
    <t>11.0 - 11.8</t>
  </si>
  <si>
    <t>15.9 - 16.9</t>
  </si>
  <si>
    <t>13.9 - 15.1</t>
  </si>
  <si>
    <t>12.4 - 13.2</t>
  </si>
  <si>
    <t>9.7 - 13.9</t>
  </si>
  <si>
    <t>14.5 - 14.8</t>
  </si>
  <si>
    <t>15.0 - 17.0</t>
  </si>
  <si>
    <t>10.1 - 10.8</t>
  </si>
  <si>
    <t>13.8 - 15.4</t>
  </si>
  <si>
    <t>15.4 - 16.1</t>
  </si>
  <si>
    <t>20.0 - 21.8</t>
  </si>
  <si>
    <t>12.0 - 12.7</t>
  </si>
  <si>
    <t>18.6 - 20.5</t>
  </si>
  <si>
    <t>11.1 - 11.9</t>
  </si>
  <si>
    <t>20.6 - 20.9</t>
  </si>
  <si>
    <t>28.3 - 30.6</t>
  </si>
  <si>
    <t>16.4 - 17.7</t>
  </si>
  <si>
    <t>22.1 - 23.7</t>
  </si>
  <si>
    <t>18.9 - 20.5</t>
  </si>
  <si>
    <t>14.0 - 15.3</t>
  </si>
  <si>
    <t>10.1 - 20.2</t>
  </si>
  <si>
    <t>24.1 - 25.6</t>
  </si>
  <si>
    <t>20.9 - 22.4</t>
  </si>
  <si>
    <t>23.8 - 25.5</t>
  </si>
  <si>
    <t>22.4 - 24.1</t>
  </si>
  <si>
    <t>20.1 - 21.6</t>
  </si>
  <si>
    <t>18.2 - 20.1</t>
  </si>
  <si>
    <t>18.9 - 20.7</t>
  </si>
  <si>
    <t>21.1 - 22.9</t>
  </si>
  <si>
    <t>20.3 - 21.9</t>
  </si>
  <si>
    <t>22.7 - 24.4</t>
  </si>
  <si>
    <t>16.2 - 17.7</t>
  </si>
  <si>
    <t>13.6 - 15.2</t>
  </si>
  <si>
    <t>21.2 - 22.7</t>
  </si>
  <si>
    <t>24.8 - 26.5</t>
  </si>
  <si>
    <t>19.5 - 21.5</t>
  </si>
  <si>
    <t>23.4 - 24.8</t>
  </si>
  <si>
    <t>21.9 - 23.5</t>
  </si>
  <si>
    <t>23.2 - 24.7</t>
  </si>
  <si>
    <t>17.1 - 19.0</t>
  </si>
  <si>
    <t>17.1 - 18.4</t>
  </si>
  <si>
    <t>24.3 - 26.1</t>
  </si>
  <si>
    <t>15.8 - 17.2</t>
  </si>
  <si>
    <t>16.4 - 18.0</t>
  </si>
  <si>
    <t>15.0 - 15.3</t>
  </si>
  <si>
    <t>13.2 - 15.4</t>
  </si>
  <si>
    <t>15.0 - 16.3</t>
  </si>
  <si>
    <t>15.3 - 16.5</t>
  </si>
  <si>
    <t>13.6 - 14.3</t>
  </si>
  <si>
    <t>12.1 - 14.3</t>
  </si>
  <si>
    <t>15.4 - 16.0</t>
  </si>
  <si>
    <t>17.8 - 19.4</t>
  </si>
  <si>
    <t>18.6 - 20.3</t>
  </si>
  <si>
    <t>16.1 - 17.7</t>
  </si>
  <si>
    <t>16.8 - 18.7</t>
  </si>
  <si>
    <t>21.1 - 23.5</t>
  </si>
  <si>
    <t>14.9 - 16.2</t>
  </si>
  <si>
    <t>13.9 - 14.6</t>
  </si>
  <si>
    <t>12.2 - 14.2</t>
  </si>
  <si>
    <t>14.4 - 15.3</t>
  </si>
  <si>
    <t>14.2 - 16.6</t>
  </si>
  <si>
    <t>13.1 - 13.4</t>
  </si>
  <si>
    <t>9.5 - 10.9</t>
  </si>
  <si>
    <t>15.4 - 17.1</t>
  </si>
  <si>
    <t>12.5 - 13.5</t>
  </si>
  <si>
    <t>12.5 - 13.6</t>
  </si>
  <si>
    <t>10.8 - 11.6</t>
  </si>
  <si>
    <t>13.2 - 14.6</t>
  </si>
  <si>
    <t>12.2 - 13.2</t>
  </si>
  <si>
    <t>11.0 - 12.6</t>
  </si>
  <si>
    <t>13.3 - 14.7</t>
  </si>
  <si>
    <t>15.9 - 18.1</t>
  </si>
  <si>
    <t>12.8 - 13.9</t>
  </si>
  <si>
    <t>12.1 - 13.5</t>
  </si>
  <si>
    <t>16.1 - 17.8</t>
  </si>
  <si>
    <t>20.9 - 23.7</t>
  </si>
  <si>
    <t>12.4 - 13.6</t>
  </si>
  <si>
    <t>…</t>
  </si>
  <si>
    <t>16.0 - 16.1</t>
  </si>
  <si>
    <t>15.4 - 15.6</t>
  </si>
  <si>
    <t/>
  </si>
  <si>
    <t>16.1 - 16.9</t>
  </si>
  <si>
    <t>13.5 - 15.5</t>
  </si>
  <si>
    <t>14.6 - 16.3</t>
  </si>
  <si>
    <t>13.1 - 13.7</t>
  </si>
  <si>
    <t>12.4 - 13.8</t>
  </si>
  <si>
    <t>13.9 - 15.3</t>
  </si>
  <si>
    <t>9.5 - 10.7</t>
  </si>
  <si>
    <t>14.4 - 15.8</t>
  </si>
  <si>
    <t>18.2 - 18.6</t>
  </si>
  <si>
    <t>21.8 - 23.8</t>
  </si>
  <si>
    <t>16.0 - 17.8</t>
  </si>
  <si>
    <t>18.7 - 20.4</t>
  </si>
  <si>
    <t>16.2 - 16.8</t>
  </si>
  <si>
    <t>18.0 - 19.4</t>
  </si>
  <si>
    <t>15.3 - 17.7</t>
  </si>
  <si>
    <t>15.9 - 17.7</t>
  </si>
  <si>
    <t>9.8 - 11.4</t>
  </si>
  <si>
    <t>13.8 - 16.3</t>
  </si>
  <si>
    <t>19.5 - 20.3</t>
  </si>
  <si>
    <t>19.2 - 21.6</t>
  </si>
  <si>
    <t>15.4 - 18.1</t>
  </si>
  <si>
    <t>12.8 - 13.3</t>
  </si>
  <si>
    <t>13.1 - 14.1</t>
  </si>
  <si>
    <t>12.2 - 12.7</t>
  </si>
  <si>
    <t>10.9 - 12.3</t>
  </si>
  <si>
    <t>11.9 - 14.0</t>
  </si>
  <si>
    <t>10.2 - 12.1</t>
  </si>
  <si>
    <t>11.4 - 13.7</t>
  </si>
  <si>
    <t>9.2 - 10.3</t>
  </si>
  <si>
    <t>10.2 - 12.3</t>
  </si>
  <si>
    <t>14.6 - 15.0</t>
  </si>
  <si>
    <t>13.8 - 15.9</t>
  </si>
  <si>
    <t>14.5 - 16.8</t>
  </si>
  <si>
    <t>15.5 - 16.9</t>
  </si>
  <si>
    <t>13.3 - 14.8</t>
  </si>
  <si>
    <t>14.5 - 16.2</t>
  </si>
  <si>
    <t>16.2 - 17.6</t>
  </si>
  <si>
    <t>12.9 - 14.1</t>
  </si>
  <si>
    <t>15.3 - 15.5</t>
  </si>
  <si>
    <t>15.6 - 16.2</t>
  </si>
  <si>
    <t>19.5 - 20.7</t>
  </si>
  <si>
    <t>13.0 - 14.5</t>
  </si>
  <si>
    <t>11.6 - 13.0</t>
  </si>
  <si>
    <t>18.2 - 20.2</t>
  </si>
  <si>
    <t>11.5 - 14.0</t>
  </si>
  <si>
    <t>19.5 - 20.1</t>
  </si>
  <si>
    <t>18.9 - 19.8</t>
  </si>
  <si>
    <t>16.0 - 17.6</t>
  </si>
  <si>
    <t>22.3 - 23.5</t>
  </si>
  <si>
    <t>11.8 - 12.3</t>
  </si>
  <si>
    <t>9.8 - 11.9</t>
  </si>
  <si>
    <t>6.5 - 8.2</t>
  </si>
  <si>
    <t>13.1 - 14.8</t>
  </si>
  <si>
    <t>7.4 - 8.6</t>
  </si>
  <si>
    <t>14.2 - 16.2</t>
  </si>
  <si>
    <t>10.8 - 12.9</t>
  </si>
  <si>
    <t>8.5 - 10.5</t>
  </si>
  <si>
    <t>12.3 - 13.2</t>
  </si>
  <si>
    <t>11.9 - 12.4</t>
  </si>
  <si>
    <t>12.1 - 12.8</t>
  </si>
  <si>
    <t>11.3 - 12.4</t>
  </si>
  <si>
    <t>9.8 - 11.7</t>
  </si>
  <si>
    <t>11.8 - 13.2</t>
  </si>
  <si>
    <t>11.1 - 12.7</t>
  </si>
  <si>
    <t>11.4 - 13.3</t>
  </si>
  <si>
    <t>9.4 - 10.8</t>
  </si>
  <si>
    <t>15.8 - 16.4</t>
  </si>
  <si>
    <t>17.2 - 18.9</t>
  </si>
  <si>
    <t>13.2 - 15.2</t>
  </si>
  <si>
    <t>12.0 - 13.2</t>
  </si>
  <si>
    <t>14.8 - 16.2</t>
  </si>
  <si>
    <t>16.5 - 16.9</t>
  </si>
  <si>
    <t>14.5 - 15.7</t>
  </si>
  <si>
    <t>17.7 - 21.0</t>
  </si>
  <si>
    <t>16.0 - 17.1</t>
  </si>
  <si>
    <t>14.7 - 15.8</t>
  </si>
  <si>
    <t>15.7 - 16.7</t>
  </si>
  <si>
    <t>12.7 - 13.2</t>
  </si>
  <si>
    <t>12.3 - 13.7</t>
  </si>
  <si>
    <t>11.6 - 13.2</t>
  </si>
  <si>
    <t>9.8 - 11.1</t>
  </si>
  <si>
    <t>10.7 - 12.9</t>
  </si>
  <si>
    <t>11.7 - 12.8</t>
  </si>
  <si>
    <t>16.6 - 18.9</t>
  </si>
  <si>
    <t>13.9 - 16.2</t>
  </si>
  <si>
    <t>14.2 - 15.9</t>
  </si>
  <si>
    <t>16.5 - 18.4</t>
  </si>
  <si>
    <t>14.4 - 16.6</t>
  </si>
  <si>
    <t>18.3 - 19.9</t>
  </si>
  <si>
    <t>20.0 - 21.5</t>
  </si>
  <si>
    <t>15.6 - 17.4</t>
  </si>
  <si>
    <t>17.4 - 19.1</t>
  </si>
  <si>
    <t>14.2 - 14.4</t>
  </si>
  <si>
    <t>12.6 - 13.2</t>
  </si>
  <si>
    <t>15.9 - 17.6</t>
  </si>
  <si>
    <t>12.5 - 13.1</t>
  </si>
  <si>
    <t>12.8 - 13.4</t>
  </si>
  <si>
    <t>11.2 - 11.9</t>
  </si>
  <si>
    <t>18.4 - 20.2</t>
  </si>
  <si>
    <t>15.9 - 16.5</t>
  </si>
  <si>
    <t>12.3 - 13.9</t>
  </si>
  <si>
    <t>16.9 - 18.6</t>
  </si>
  <si>
    <t>16.3 - 18.9</t>
  </si>
  <si>
    <t>18.1 - 20.5</t>
  </si>
  <si>
    <t>13.6 - 14.7</t>
  </si>
  <si>
    <t>14.7 - 15.2</t>
  </si>
  <si>
    <t>14.6 - 15.8</t>
  </si>
  <si>
    <t>17.5 - 20.1</t>
  </si>
  <si>
    <t>13.0 - 14.9</t>
  </si>
  <si>
    <t>9.1 - 10.5</t>
  </si>
  <si>
    <t>17.1 - 19.3</t>
  </si>
  <si>
    <t>11.5 - 13.2</t>
  </si>
  <si>
    <t>16.8 - 18.3</t>
  </si>
  <si>
    <t>14.6 - 16.2</t>
  </si>
  <si>
    <t>12.9 - 15.5</t>
  </si>
  <si>
    <t>14.4 - 14.9</t>
  </si>
  <si>
    <t>15.3 - 16.8</t>
  </si>
  <si>
    <t>10.8 - 13.1</t>
  </si>
  <si>
    <t>16.3 - 19.2</t>
  </si>
  <si>
    <t>11.9 - 12.8</t>
  </si>
  <si>
    <t>16.6 - 18.7</t>
  </si>
  <si>
    <t>12.7 - 14.6</t>
  </si>
  <si>
    <t>14.4 - 14.8</t>
  </si>
  <si>
    <t>14.7 - 15.6</t>
  </si>
  <si>
    <t>12.7 - 14.3</t>
  </si>
  <si>
    <t>12.9 - 13.9</t>
  </si>
  <si>
    <t>13.7 - 14.1</t>
  </si>
  <si>
    <t>14.7 - 18.1</t>
  </si>
  <si>
    <t>11.6 - 14.3</t>
  </si>
  <si>
    <t>14.5 - 16.7</t>
  </si>
  <si>
    <t>13.5 - 14.6</t>
  </si>
  <si>
    <t>7.4 - 9.7</t>
  </si>
  <si>
    <t>14.4 - 17.0</t>
  </si>
  <si>
    <t>14.5 - 17.3</t>
  </si>
  <si>
    <t>14.4 - 16.5</t>
  </si>
  <si>
    <t>11.3 - 13.4</t>
  </si>
  <si>
    <t>13.3 - 16.3</t>
  </si>
  <si>
    <t>10.2 - 12.8</t>
  </si>
  <si>
    <t>13.1 - 15.2</t>
  </si>
  <si>
    <t>11.1 - 13.4</t>
  </si>
  <si>
    <t>12.6 - 15.0</t>
  </si>
  <si>
    <t>13.8 - 15.3</t>
  </si>
  <si>
    <t>13.7 - 15.2</t>
  </si>
  <si>
    <t>14.3 - 16.6</t>
  </si>
  <si>
    <t>13.2 - 15.7</t>
  </si>
  <si>
    <t>16.0 - 18.3</t>
  </si>
  <si>
    <r>
      <rPr>
        <vertAlign val="superscript"/>
        <sz val="10"/>
        <rFont val="Arial"/>
        <family val="2"/>
      </rPr>
      <t>1</t>
    </r>
    <r>
      <rPr>
        <sz val="10"/>
        <rFont val="Arial"/>
      </rPr>
      <t xml:space="preserve">  rates for CCGs and LOs are based on mid-2014 population estimates.  Age standardised rates are calculated using 2013 ESP. See Annex A for further details.</t>
    </r>
  </si>
  <si>
    <r>
      <t xml:space="preserve">1  </t>
    </r>
    <r>
      <rPr>
        <sz val="10"/>
        <rFont val="Arial"/>
        <family val="2"/>
      </rPr>
      <t>rates for LAs are based on mid-2014 population estimates.  Age standardised rates are calculated using 2013 ESP. See Annex A for further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</si>
</sst>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#\ ###\ ##0;\-#\ ##0;\-\ "/>
    <numFmt numFmtId="168" formatCode="#\ ###\ ###"/>
    <numFmt numFmtId="169" formatCode="#,##0.00000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5"/>
      <name val="Arial"/>
      <family val="2"/>
    </font>
    <font>
      <i/>
      <sz val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2"/>
      <color indexed="57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8"/>
      <name val="Arial"/>
      <family val="2"/>
    </font>
    <font>
      <b/>
      <vertAlign val="superscript"/>
      <sz val="12"/>
      <color indexed="57"/>
      <name val="Arial"/>
      <family val="2"/>
    </font>
    <font>
      <i/>
      <sz val="10"/>
      <name val="MS Sans Serif"/>
      <family val="2"/>
    </font>
    <font>
      <b/>
      <sz val="11"/>
      <color indexed="57"/>
      <name val="Arial"/>
      <family val="2"/>
    </font>
    <font>
      <b/>
      <sz val="11"/>
      <name val="MS Sans Serif"/>
      <family val="2"/>
    </font>
    <font>
      <sz val="11"/>
      <name val="MS Sans Serif"/>
      <family val="2"/>
    </font>
    <font>
      <i/>
      <sz val="11"/>
      <name val="MS Sans Serif"/>
      <family val="2"/>
    </font>
    <font>
      <b/>
      <sz val="11"/>
      <color indexed="8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MS Sans Serif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.5"/>
      <color indexed="57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1"/>
      <name val="MS Sans Serif"/>
      <family val="2"/>
    </font>
    <font>
      <b/>
      <vertAlign val="superscript"/>
      <sz val="11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/>
    <xf numFmtId="9" fontId="2" fillId="0" borderId="0" applyFont="0" applyFill="0" applyBorder="0" applyAlignment="0" applyProtection="0"/>
  </cellStyleXfs>
  <cellXfs count="84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0" xfId="0" applyFill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0" xfId="0" applyFont="1" applyFill="1" applyBorder="1"/>
    <xf numFmtId="2" fontId="6" fillId="2" borderId="0" xfId="0" quotePrefix="1" applyNumberFormat="1" applyFont="1" applyFill="1"/>
    <xf numFmtId="0" fontId="5" fillId="2" borderId="0" xfId="0" applyFont="1" applyFill="1"/>
    <xf numFmtId="0" fontId="5" fillId="0" borderId="0" xfId="0" applyFont="1"/>
    <xf numFmtId="1" fontId="4" fillId="2" borderId="0" xfId="0" applyNumberFormat="1" applyFont="1" applyFill="1" applyAlignment="1">
      <alignment horizontal="right"/>
    </xf>
    <xf numFmtId="1" fontId="4" fillId="2" borderId="0" xfId="0" applyNumberFormat="1" applyFont="1" applyFill="1"/>
    <xf numFmtId="1" fontId="10" fillId="2" borderId="0" xfId="0" applyNumberFormat="1" applyFont="1" applyFill="1" applyAlignment="1">
      <alignment horizontal="right"/>
    </xf>
    <xf numFmtId="0" fontId="4" fillId="2" borderId="0" xfId="0" applyFont="1" applyFill="1"/>
    <xf numFmtId="1" fontId="0" fillId="0" borderId="0" xfId="0" applyNumberFormat="1"/>
    <xf numFmtId="0" fontId="2" fillId="0" borderId="0" xfId="2" applyFill="1"/>
    <xf numFmtId="0" fontId="5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19" fillId="2" borderId="0" xfId="0" applyFont="1" applyFill="1" applyAlignment="1">
      <alignment horizontal="left"/>
    </xf>
    <xf numFmtId="0" fontId="18" fillId="0" borderId="0" xfId="4" applyFont="1" applyFill="1"/>
    <xf numFmtId="0" fontId="6" fillId="0" borderId="0" xfId="0" applyFont="1"/>
    <xf numFmtId="0" fontId="6" fillId="2" borderId="0" xfId="0" applyFont="1" applyFill="1" applyAlignment="1">
      <alignment horizontal="right"/>
    </xf>
    <xf numFmtId="1" fontId="23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wrapText="1"/>
    </xf>
    <xf numFmtId="0" fontId="21" fillId="2" borderId="0" xfId="0" applyFont="1" applyFill="1"/>
    <xf numFmtId="0" fontId="25" fillId="2" borderId="0" xfId="0" applyFont="1" applyFill="1"/>
    <xf numFmtId="3" fontId="0" fillId="0" borderId="0" xfId="0" applyNumberFormat="1" applyFill="1"/>
    <xf numFmtId="2" fontId="6" fillId="0" borderId="0" xfId="0" quotePrefix="1" applyNumberFormat="1" applyFont="1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28" fillId="2" borderId="0" xfId="0" applyFont="1" applyFill="1"/>
    <xf numFmtId="3" fontId="9" fillId="2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3" fillId="0" borderId="0" xfId="0" applyFont="1" applyFill="1"/>
    <xf numFmtId="0" fontId="26" fillId="0" borderId="0" xfId="0" applyFont="1" applyFill="1" applyAlignment="1">
      <alignment horizontal="left"/>
    </xf>
    <xf numFmtId="0" fontId="28" fillId="0" borderId="0" xfId="0" applyFont="1" applyFill="1"/>
    <xf numFmtId="0" fontId="28" fillId="0" borderId="1" xfId="0" applyFont="1" applyFill="1" applyBorder="1"/>
    <xf numFmtId="0" fontId="5" fillId="0" borderId="1" xfId="0" applyFont="1" applyFill="1" applyBorder="1"/>
    <xf numFmtId="0" fontId="25" fillId="0" borderId="0" xfId="0" applyFont="1" applyFill="1" applyAlignment="1">
      <alignment horizontal="left"/>
    </xf>
    <xf numFmtId="0" fontId="6" fillId="0" borderId="0" xfId="0" applyFont="1" applyFill="1"/>
    <xf numFmtId="0" fontId="16" fillId="0" borderId="0" xfId="0" applyFont="1" applyFill="1"/>
    <xf numFmtId="0" fontId="12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/>
    <xf numFmtId="1" fontId="0" fillId="0" borderId="0" xfId="0" applyNumberFormat="1" applyFill="1"/>
    <xf numFmtId="0" fontId="2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164" fontId="0" fillId="0" borderId="0" xfId="0" applyNumberFormat="1" applyFill="1"/>
    <xf numFmtId="0" fontId="5" fillId="0" borderId="0" xfId="0" applyFont="1" applyFill="1" applyBorder="1"/>
    <xf numFmtId="0" fontId="8" fillId="0" borderId="0" xfId="0" applyFont="1" applyFill="1" applyBorder="1"/>
    <xf numFmtId="1" fontId="23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4" fillId="0" borderId="0" xfId="0" applyNumberFormat="1" applyFont="1" applyFill="1"/>
    <xf numFmtId="1" fontId="23" fillId="0" borderId="0" xfId="0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1" fontId="4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1" fillId="0" borderId="0" xfId="0" applyFont="1" applyFill="1"/>
    <xf numFmtId="0" fontId="29" fillId="2" borderId="0" xfId="0" applyFont="1" applyFill="1"/>
    <xf numFmtId="0" fontId="23" fillId="0" borderId="0" xfId="0" applyFont="1" applyFill="1"/>
    <xf numFmtId="166" fontId="0" fillId="0" borderId="0" xfId="0" applyNumberFormat="1" applyFill="1"/>
    <xf numFmtId="0" fontId="28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164" fontId="4" fillId="0" borderId="0" xfId="0" applyNumberFormat="1" applyFont="1" applyFill="1"/>
    <xf numFmtId="3" fontId="21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0" fontId="22" fillId="0" borderId="0" xfId="0" applyFont="1" applyFill="1"/>
    <xf numFmtId="1" fontId="23" fillId="0" borderId="1" xfId="0" applyNumberFormat="1" applyFont="1" applyFill="1" applyBorder="1"/>
    <xf numFmtId="0" fontId="6" fillId="0" borderId="0" xfId="0" applyFont="1" applyFill="1" applyAlignment="1">
      <alignment horizontal="right"/>
    </xf>
    <xf numFmtId="0" fontId="11" fillId="0" borderId="1" xfId="2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5" fillId="3" borderId="0" xfId="0" applyFont="1" applyFill="1"/>
    <xf numFmtId="0" fontId="18" fillId="3" borderId="0" xfId="4" applyFont="1" applyFill="1"/>
    <xf numFmtId="0" fontId="18" fillId="3" borderId="1" xfId="4" applyFont="1" applyFill="1" applyBorder="1"/>
    <xf numFmtId="0" fontId="9" fillId="3" borderId="0" xfId="0" applyFont="1" applyFill="1"/>
    <xf numFmtId="0" fontId="17" fillId="3" borderId="1" xfId="4" applyFill="1" applyBorder="1"/>
    <xf numFmtId="0" fontId="17" fillId="3" borderId="0" xfId="4" applyFill="1"/>
    <xf numFmtId="0" fontId="4" fillId="3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3" borderId="0" xfId="0" applyFont="1" applyFill="1"/>
    <xf numFmtId="1" fontId="4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26" fillId="3" borderId="0" xfId="0" applyFont="1" applyFill="1"/>
    <xf numFmtId="0" fontId="12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21" fillId="3" borderId="0" xfId="0" applyFont="1" applyFill="1"/>
    <xf numFmtId="0" fontId="6" fillId="3" borderId="0" xfId="0" applyFont="1" applyFill="1" applyBorder="1" applyAlignment="1">
      <alignment horizontal="right"/>
    </xf>
    <xf numFmtId="1" fontId="23" fillId="3" borderId="0" xfId="0" applyNumberFormat="1" applyFont="1" applyFill="1" applyAlignment="1">
      <alignment horizontal="right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justify" vertical="top" wrapText="1"/>
    </xf>
    <xf numFmtId="1" fontId="6" fillId="3" borderId="0" xfId="0" applyNumberFormat="1" applyFont="1" applyFill="1" applyBorder="1" applyAlignment="1">
      <alignment horizontal="right"/>
    </xf>
    <xf numFmtId="2" fontId="6" fillId="3" borderId="0" xfId="0" quotePrefix="1" applyNumberFormat="1" applyFont="1" applyFill="1" applyBorder="1"/>
    <xf numFmtId="1" fontId="6" fillId="3" borderId="0" xfId="0" applyNumberFormat="1" applyFont="1" applyFill="1" applyBorder="1" applyAlignment="1">
      <alignment horizontal="left"/>
    </xf>
    <xf numFmtId="0" fontId="21" fillId="3" borderId="0" xfId="0" applyFont="1" applyFill="1" applyBorder="1"/>
    <xf numFmtId="0" fontId="30" fillId="3" borderId="0" xfId="0" applyFont="1" applyFill="1" applyBorder="1" applyAlignment="1">
      <alignment horizontal="justify" vertical="top" wrapText="1"/>
    </xf>
    <xf numFmtId="0" fontId="30" fillId="3" borderId="0" xfId="0" applyFont="1" applyFill="1" applyBorder="1" applyAlignment="1">
      <alignment horizontal="left" vertical="top" wrapText="1"/>
    </xf>
    <xf numFmtId="1" fontId="4" fillId="3" borderId="0" xfId="0" applyNumberFormat="1" applyFont="1" applyFill="1" applyAlignment="1">
      <alignment horizontal="right"/>
    </xf>
    <xf numFmtId="0" fontId="24" fillId="3" borderId="0" xfId="0" applyFont="1" applyFill="1" applyBorder="1"/>
    <xf numFmtId="1" fontId="23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center"/>
    </xf>
    <xf numFmtId="0" fontId="28" fillId="3" borderId="0" xfId="0" applyFont="1" applyFill="1" applyAlignment="1"/>
    <xf numFmtId="0" fontId="12" fillId="3" borderId="0" xfId="0" applyFont="1" applyFill="1" applyAlignment="1"/>
    <xf numFmtId="0" fontId="17" fillId="3" borderId="0" xfId="4" applyFont="1" applyFill="1"/>
    <xf numFmtId="0" fontId="5" fillId="3" borderId="0" xfId="0" applyFont="1" applyFill="1" applyAlignment="1">
      <alignment horizontal="right"/>
    </xf>
    <xf numFmtId="3" fontId="17" fillId="3" borderId="0" xfId="4" applyNumberFormat="1" applyFont="1" applyFill="1" applyBorder="1" applyAlignment="1">
      <alignment horizontal="center"/>
    </xf>
    <xf numFmtId="0" fontId="36" fillId="3" borderId="1" xfId="4" applyFont="1" applyFill="1" applyBorder="1" applyAlignment="1">
      <alignment horizontal="right"/>
    </xf>
    <xf numFmtId="0" fontId="17" fillId="3" borderId="1" xfId="4" applyFont="1" applyFill="1" applyBorder="1"/>
    <xf numFmtId="3" fontId="17" fillId="3" borderId="1" xfId="4" applyNumberFormat="1" applyFont="1" applyFill="1" applyBorder="1" applyAlignment="1">
      <alignment horizontal="center"/>
    </xf>
    <xf numFmtId="0" fontId="36" fillId="3" borderId="1" xfId="4" applyFont="1" applyFill="1" applyBorder="1" applyAlignment="1">
      <alignment horizontal="center"/>
    </xf>
    <xf numFmtId="0" fontId="36" fillId="3" borderId="0" xfId="4" applyFont="1" applyFill="1" applyAlignment="1">
      <alignment horizontal="right"/>
    </xf>
    <xf numFmtId="0" fontId="36" fillId="3" borderId="0" xfId="4" applyFont="1" applyFill="1" applyAlignment="1">
      <alignment horizontal="center"/>
    </xf>
    <xf numFmtId="0" fontId="17" fillId="3" borderId="0" xfId="4" applyFont="1" applyFill="1" applyBorder="1" applyAlignment="1">
      <alignment horizontal="center"/>
    </xf>
    <xf numFmtId="0" fontId="17" fillId="0" borderId="0" xfId="4" applyFont="1" applyFill="1"/>
    <xf numFmtId="0" fontId="5" fillId="3" borderId="0" xfId="0" quotePrefix="1" applyFont="1" applyFill="1"/>
    <xf numFmtId="0" fontId="5" fillId="3" borderId="0" xfId="0" applyFont="1" applyFill="1" applyAlignment="1">
      <alignment horizontal="center"/>
    </xf>
    <xf numFmtId="3" fontId="38" fillId="0" borderId="0" xfId="3" applyNumberFormat="1" applyFont="1" applyFill="1" applyBorder="1"/>
    <xf numFmtId="3" fontId="6" fillId="3" borderId="0" xfId="0" applyNumberFormat="1" applyFont="1" applyFill="1" applyAlignment="1">
      <alignment horizontal="center"/>
    </xf>
    <xf numFmtId="0" fontId="7" fillId="0" borderId="0" xfId="0" applyFont="1" applyFill="1"/>
    <xf numFmtId="0" fontId="23" fillId="0" borderId="0" xfId="0" applyFont="1" applyFill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9" fillId="0" borderId="0" xfId="3" applyFont="1" applyFill="1" applyBorder="1"/>
    <xf numFmtId="0" fontId="7" fillId="0" borderId="0" xfId="0" applyFont="1" applyFill="1" applyAlignment="1">
      <alignment horizontal="right"/>
    </xf>
    <xf numFmtId="0" fontId="23" fillId="0" borderId="1" xfId="0" applyFont="1" applyFill="1" applyBorder="1"/>
    <xf numFmtId="3" fontId="39" fillId="0" borderId="0" xfId="3" applyNumberFormat="1" applyFont="1" applyFill="1" applyAlignment="1">
      <alignment horizontal="center"/>
    </xf>
    <xf numFmtId="0" fontId="6" fillId="3" borderId="0" xfId="0" applyFont="1" applyFill="1" applyAlignment="1"/>
    <xf numFmtId="3" fontId="6" fillId="3" borderId="0" xfId="0" applyNumberFormat="1" applyFont="1" applyFill="1" applyAlignment="1"/>
    <xf numFmtId="0" fontId="6" fillId="3" borderId="0" xfId="0" applyFont="1" applyFill="1" applyBorder="1" applyAlignment="1"/>
    <xf numFmtId="3" fontId="6" fillId="3" borderId="0" xfId="0" applyNumberFormat="1" applyFont="1" applyFill="1" applyBorder="1" applyAlignment="1"/>
    <xf numFmtId="3" fontId="6" fillId="3" borderId="0" xfId="0" applyNumberFormat="1" applyFont="1" applyFill="1" applyBorder="1" applyAlignment="1">
      <alignment horizontal="right"/>
    </xf>
    <xf numFmtId="0" fontId="6" fillId="3" borderId="1" xfId="0" applyFont="1" applyFill="1" applyBorder="1" applyAlignment="1"/>
    <xf numFmtId="3" fontId="6" fillId="3" borderId="1" xfId="0" applyNumberFormat="1" applyFont="1" applyFill="1" applyBorder="1" applyAlignment="1"/>
    <xf numFmtId="3" fontId="6" fillId="3" borderId="0" xfId="0" applyNumberFormat="1" applyFont="1" applyFill="1" applyBorder="1" applyAlignment="1">
      <alignment horizontal="center"/>
    </xf>
    <xf numFmtId="0" fontId="39" fillId="3" borderId="1" xfId="3" applyFont="1" applyFill="1" applyBorder="1" applyAlignment="1"/>
    <xf numFmtId="0" fontId="6" fillId="3" borderId="1" xfId="3" applyFont="1" applyFill="1" applyBorder="1" applyAlignment="1"/>
    <xf numFmtId="0" fontId="6" fillId="3" borderId="0" xfId="3" applyFont="1" applyFill="1" applyAlignment="1"/>
    <xf numFmtId="0" fontId="41" fillId="3" borderId="0" xfId="0" applyFont="1" applyFill="1"/>
    <xf numFmtId="166" fontId="6" fillId="3" borderId="0" xfId="1" applyNumberFormat="1" applyFont="1" applyFill="1"/>
    <xf numFmtId="0" fontId="39" fillId="3" borderId="0" xfId="4" applyFont="1" applyFill="1"/>
    <xf numFmtId="0" fontId="39" fillId="3" borderId="0" xfId="3" applyFont="1" applyFill="1"/>
    <xf numFmtId="0" fontId="39" fillId="3" borderId="1" xfId="3" applyFont="1" applyFill="1" applyBorder="1"/>
    <xf numFmtId="0" fontId="39" fillId="3" borderId="1" xfId="4" applyFont="1" applyFill="1" applyBorder="1"/>
    <xf numFmtId="3" fontId="6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3" fontId="6" fillId="3" borderId="0" xfId="3" applyNumberFormat="1" applyFont="1" applyFill="1" applyAlignment="1">
      <alignment horizontal="center"/>
    </xf>
    <xf numFmtId="0" fontId="7" fillId="3" borderId="0" xfId="0" applyFont="1" applyFill="1" applyAlignment="1"/>
    <xf numFmtId="3" fontId="39" fillId="3" borderId="0" xfId="3" applyNumberFormat="1" applyFont="1" applyFill="1" applyAlignment="1">
      <alignment horizontal="right"/>
    </xf>
    <xf numFmtId="3" fontId="39" fillId="3" borderId="0" xfId="3" applyNumberFormat="1" applyFont="1" applyFill="1" applyAlignment="1">
      <alignment horizontal="center"/>
    </xf>
    <xf numFmtId="0" fontId="21" fillId="0" borderId="0" xfId="0" applyFont="1" applyFill="1"/>
    <xf numFmtId="0" fontId="6" fillId="3" borderId="0" xfId="0" applyFont="1" applyFill="1" applyBorder="1" applyAlignment="1">
      <alignment horizontal="left"/>
    </xf>
    <xf numFmtId="0" fontId="39" fillId="3" borderId="0" xfId="4" applyFont="1" applyFill="1" applyBorder="1" applyAlignment="1">
      <alignment horizontal="center"/>
    </xf>
    <xf numFmtId="0" fontId="39" fillId="3" borderId="0" xfId="4" applyFont="1" applyFill="1" applyBorder="1"/>
    <xf numFmtId="0" fontId="39" fillId="3" borderId="0" xfId="4" applyFont="1" applyFill="1" applyAlignment="1">
      <alignment horizontal="center"/>
    </xf>
    <xf numFmtId="0" fontId="6" fillId="3" borderId="0" xfId="4" applyFont="1" applyFill="1"/>
    <xf numFmtId="1" fontId="23" fillId="3" borderId="0" xfId="0" applyNumberFormat="1" applyFont="1" applyFill="1" applyBorder="1"/>
    <xf numFmtId="3" fontId="21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/>
    </xf>
    <xf numFmtId="1" fontId="5" fillId="3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0" fontId="43" fillId="2" borderId="0" xfId="0" applyFont="1" applyFill="1"/>
    <xf numFmtId="3" fontId="43" fillId="2" borderId="0" xfId="0" applyNumberFormat="1" applyFont="1" applyFill="1" applyAlignment="1">
      <alignment horizontal="right"/>
    </xf>
    <xf numFmtId="3" fontId="43" fillId="2" borderId="0" xfId="0" applyNumberFormat="1" applyFont="1" applyFill="1"/>
    <xf numFmtId="3" fontId="43" fillId="0" borderId="0" xfId="0" applyNumberFormat="1" applyFont="1" applyFill="1" applyAlignment="1">
      <alignment horizontal="right"/>
    </xf>
    <xf numFmtId="1" fontId="29" fillId="2" borderId="0" xfId="0" applyNumberFormat="1" applyFont="1" applyFill="1" applyAlignment="1">
      <alignment horizontal="right"/>
    </xf>
    <xf numFmtId="1" fontId="29" fillId="2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43" fillId="2" borderId="0" xfId="0" applyNumberFormat="1" applyFont="1" applyFill="1" applyAlignment="1">
      <alignment horizontal="center"/>
    </xf>
    <xf numFmtId="1" fontId="44" fillId="2" borderId="0" xfId="0" applyNumberFormat="1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1" fontId="44" fillId="2" borderId="0" xfId="0" applyNumberFormat="1" applyFont="1" applyFill="1" applyAlignment="1">
      <alignment horizontal="right"/>
    </xf>
    <xf numFmtId="0" fontId="43" fillId="0" borderId="0" xfId="0" applyFont="1" applyFill="1" applyAlignment="1">
      <alignment horizontal="center"/>
    </xf>
    <xf numFmtId="165" fontId="44" fillId="2" borderId="0" xfId="0" applyNumberFormat="1" applyFont="1" applyFill="1" applyAlignment="1">
      <alignment horizontal="right"/>
    </xf>
    <xf numFmtId="165" fontId="44" fillId="2" borderId="0" xfId="0" applyNumberFormat="1" applyFont="1" applyFill="1"/>
    <xf numFmtId="0" fontId="44" fillId="2" borderId="0" xfId="0" applyFont="1" applyFill="1"/>
    <xf numFmtId="165" fontId="44" fillId="0" borderId="0" xfId="0" applyNumberFormat="1" applyFont="1" applyFill="1" applyAlignment="1">
      <alignment horizontal="right"/>
    </xf>
    <xf numFmtId="0" fontId="29" fillId="2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165" fontId="29" fillId="2" borderId="0" xfId="0" applyNumberFormat="1" applyFont="1" applyFill="1" applyAlignment="1">
      <alignment horizontal="right"/>
    </xf>
    <xf numFmtId="165" fontId="29" fillId="2" borderId="0" xfId="0" applyNumberFormat="1" applyFont="1" applyFill="1"/>
    <xf numFmtId="165" fontId="29" fillId="0" borderId="0" xfId="0" applyNumberFormat="1" applyFont="1" applyFill="1" applyAlignment="1">
      <alignment horizontal="right"/>
    </xf>
    <xf numFmtId="164" fontId="29" fillId="2" borderId="0" xfId="0" applyNumberFormat="1" applyFont="1" applyFill="1" applyAlignment="1">
      <alignment horizontal="center"/>
    </xf>
    <xf numFmtId="3" fontId="29" fillId="2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0" fontId="2" fillId="2" borderId="0" xfId="0" applyFont="1" applyFill="1"/>
    <xf numFmtId="0" fontId="12" fillId="3" borderId="0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3" borderId="0" xfId="0" applyFont="1" applyFill="1" applyBorder="1"/>
    <xf numFmtId="0" fontId="9" fillId="3" borderId="0" xfId="0" applyFont="1" applyFill="1" applyBorder="1" applyAlignment="1"/>
    <xf numFmtId="3" fontId="5" fillId="3" borderId="0" xfId="0" applyNumberFormat="1" applyFont="1" applyFill="1" applyBorder="1"/>
    <xf numFmtId="0" fontId="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0" fontId="24" fillId="3" borderId="0" xfId="0" applyFont="1" applyFill="1"/>
    <xf numFmtId="0" fontId="12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left"/>
    </xf>
    <xf numFmtId="0" fontId="12" fillId="3" borderId="0" xfId="0" applyFont="1" applyFill="1" applyBorder="1" applyAlignment="1"/>
    <xf numFmtId="0" fontId="12" fillId="3" borderId="1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6" fillId="3" borderId="0" xfId="0" applyFont="1" applyFill="1" applyBorder="1" applyAlignment="1"/>
    <xf numFmtId="3" fontId="0" fillId="3" borderId="0" xfId="0" applyNumberFormat="1" applyFill="1"/>
    <xf numFmtId="1" fontId="4" fillId="3" borderId="0" xfId="0" applyNumberFormat="1" applyFont="1" applyFill="1"/>
    <xf numFmtId="2" fontId="5" fillId="3" borderId="0" xfId="0" quotePrefix="1" applyNumberFormat="1" applyFont="1" applyFill="1"/>
    <xf numFmtId="0" fontId="28" fillId="3" borderId="0" xfId="0" applyFont="1" applyFill="1" applyBorder="1" applyAlignment="1">
      <alignment horizontal="left"/>
    </xf>
    <xf numFmtId="49" fontId="15" fillId="3" borderId="1" xfId="0" applyNumberFormat="1" applyFont="1" applyFill="1" applyBorder="1"/>
    <xf numFmtId="0" fontId="15" fillId="3" borderId="1" xfId="0" applyFont="1" applyFill="1" applyBorder="1"/>
    <xf numFmtId="0" fontId="3" fillId="3" borderId="1" xfId="0" applyFont="1" applyFill="1" applyBorder="1"/>
    <xf numFmtId="49" fontId="15" fillId="3" borderId="0" xfId="0" applyNumberFormat="1" applyFont="1" applyFill="1" applyBorder="1"/>
    <xf numFmtId="0" fontId="15" fillId="3" borderId="0" xfId="0" applyFont="1" applyFill="1" applyBorder="1"/>
    <xf numFmtId="0" fontId="3" fillId="3" borderId="0" xfId="0" applyFont="1" applyFill="1" applyBorder="1"/>
    <xf numFmtId="0" fontId="15" fillId="3" borderId="0" xfId="0" applyFont="1" applyFill="1"/>
    <xf numFmtId="3" fontId="5" fillId="3" borderId="0" xfId="0" applyNumberFormat="1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/>
    <xf numFmtId="49" fontId="5" fillId="3" borderId="0" xfId="0" applyNumberFormat="1" applyFont="1" applyFill="1"/>
    <xf numFmtId="1" fontId="0" fillId="3" borderId="0" xfId="0" applyNumberFormat="1" applyFill="1"/>
    <xf numFmtId="3" fontId="6" fillId="3" borderId="0" xfId="0" applyNumberFormat="1" applyFont="1" applyFill="1"/>
    <xf numFmtId="1" fontId="23" fillId="3" borderId="0" xfId="0" applyNumberFormat="1" applyFont="1" applyFill="1"/>
    <xf numFmtId="1" fontId="5" fillId="3" borderId="0" xfId="0" applyNumberFormat="1" applyFont="1" applyFill="1" applyBorder="1" applyAlignment="1"/>
    <xf numFmtId="0" fontId="0" fillId="0" borderId="0" xfId="0" applyBorder="1"/>
    <xf numFmtId="0" fontId="6" fillId="3" borderId="0" xfId="4" applyFont="1" applyFill="1" applyAlignment="1">
      <alignment horizontal="center"/>
    </xf>
    <xf numFmtId="0" fontId="7" fillId="0" borderId="0" xfId="0" applyFont="1" applyFill="1" applyBorder="1"/>
    <xf numFmtId="3" fontId="7" fillId="3" borderId="0" xfId="0" applyNumberFormat="1" applyFont="1" applyFill="1" applyAlignment="1"/>
    <xf numFmtId="0" fontId="6" fillId="0" borderId="0" xfId="2" applyFont="1" applyFill="1"/>
    <xf numFmtId="0" fontId="6" fillId="0" borderId="0" xfId="2" applyFont="1" applyFill="1" applyAlignment="1">
      <alignment wrapText="1"/>
    </xf>
    <xf numFmtId="1" fontId="6" fillId="0" borderId="0" xfId="2" applyNumberFormat="1" applyFont="1" applyFill="1"/>
    <xf numFmtId="1" fontId="21" fillId="0" borderId="0" xfId="2" applyNumberFormat="1" applyFont="1" applyFill="1"/>
    <xf numFmtId="0" fontId="21" fillId="0" borderId="0" xfId="2" applyFont="1" applyFill="1"/>
    <xf numFmtId="0" fontId="25" fillId="0" borderId="0" xfId="2" applyFont="1" applyFill="1"/>
    <xf numFmtId="3" fontId="6" fillId="0" borderId="0" xfId="2" applyNumberFormat="1" applyFont="1" applyFill="1"/>
    <xf numFmtId="0" fontId="7" fillId="0" borderId="0" xfId="2" applyFont="1" applyFill="1"/>
    <xf numFmtId="1" fontId="6" fillId="0" borderId="0" xfId="0" applyNumberFormat="1" applyFont="1" applyFill="1"/>
    <xf numFmtId="1" fontId="22" fillId="0" borderId="0" xfId="0" applyNumberFormat="1" applyFont="1" applyFill="1" applyAlignment="1">
      <alignment horizontal="right"/>
    </xf>
    <xf numFmtId="0" fontId="25" fillId="0" borderId="0" xfId="0" applyFont="1" applyFill="1"/>
    <xf numFmtId="1" fontId="29" fillId="0" borderId="0" xfId="0" applyNumberFormat="1" applyFont="1" applyFill="1"/>
    <xf numFmtId="3" fontId="7" fillId="0" borderId="0" xfId="0" applyNumberFormat="1" applyFont="1" applyFill="1"/>
    <xf numFmtId="0" fontId="26" fillId="0" borderId="0" xfId="0" applyFont="1" applyFill="1"/>
    <xf numFmtId="3" fontId="21" fillId="0" borderId="0" xfId="0" applyNumberFormat="1" applyFont="1" applyFill="1" applyBorder="1"/>
    <xf numFmtId="0" fontId="3" fillId="0" borderId="1" xfId="2" applyFont="1" applyFill="1" applyBorder="1"/>
    <xf numFmtId="0" fontId="2" fillId="0" borderId="1" xfId="2" applyFill="1" applyBorder="1"/>
    <xf numFmtId="0" fontId="11" fillId="0" borderId="0" xfId="2" applyFont="1" applyFill="1"/>
    <xf numFmtId="0" fontId="2" fillId="3" borderId="0" xfId="0" applyFont="1" applyFill="1" applyBorder="1"/>
    <xf numFmtId="0" fontId="2" fillId="3" borderId="0" xfId="3" applyFont="1" applyFill="1"/>
    <xf numFmtId="0" fontId="6" fillId="3" borderId="0" xfId="3" applyFont="1" applyFill="1"/>
    <xf numFmtId="0" fontId="37" fillId="3" borderId="0" xfId="0" applyFont="1" applyFill="1" applyAlignment="1"/>
    <xf numFmtId="3" fontId="21" fillId="0" borderId="0" xfId="3" applyNumberFormat="1" applyFont="1" applyFill="1" applyBorder="1"/>
    <xf numFmtId="0" fontId="6" fillId="0" borderId="0" xfId="3" applyFont="1" applyFill="1" applyBorder="1"/>
    <xf numFmtId="0" fontId="6" fillId="3" borderId="1" xfId="3" applyFont="1" applyFill="1" applyBorder="1"/>
    <xf numFmtId="0" fontId="6" fillId="3" borderId="1" xfId="4" applyFont="1" applyFill="1" applyBorder="1"/>
    <xf numFmtId="0" fontId="2" fillId="3" borderId="0" xfId="4" applyFont="1" applyFill="1"/>
    <xf numFmtId="3" fontId="21" fillId="3" borderId="0" xfId="3" applyNumberFormat="1" applyFont="1" applyFill="1" applyBorder="1"/>
    <xf numFmtId="0" fontId="2" fillId="0" borderId="0" xfId="0" applyFont="1"/>
    <xf numFmtId="3" fontId="6" fillId="3" borderId="0" xfId="3" applyNumberFormat="1" applyFont="1" applyFill="1" applyAlignment="1">
      <alignment horizontal="right"/>
    </xf>
    <xf numFmtId="3" fontId="6" fillId="3" borderId="1" xfId="3" applyNumberFormat="1" applyFont="1" applyFill="1" applyBorder="1" applyAlignment="1">
      <alignment horizontal="center"/>
    </xf>
    <xf numFmtId="0" fontId="50" fillId="2" borderId="0" xfId="0" applyFont="1" applyFill="1"/>
    <xf numFmtId="0" fontId="6" fillId="3" borderId="0" xfId="3" applyFont="1" applyFill="1" applyBorder="1"/>
    <xf numFmtId="0" fontId="2" fillId="3" borderId="1" xfId="0" applyFont="1" applyFill="1" applyBorder="1"/>
    <xf numFmtId="3" fontId="2" fillId="3" borderId="0" xfId="0" applyNumberFormat="1" applyFont="1" applyFill="1"/>
    <xf numFmtId="3" fontId="0" fillId="0" borderId="0" xfId="0" applyNumberFormat="1"/>
    <xf numFmtId="3" fontId="2" fillId="0" borderId="0" xfId="0" applyNumberFormat="1" applyFont="1"/>
    <xf numFmtId="1" fontId="2" fillId="0" borderId="0" xfId="0" applyNumberFormat="1" applyFont="1"/>
    <xf numFmtId="0" fontId="0" fillId="0" borderId="0" xfId="0" applyNumberFormat="1" applyFill="1"/>
    <xf numFmtId="3" fontId="21" fillId="0" borderId="0" xfId="0" applyNumberFormat="1" applyFont="1" applyFill="1" applyAlignment="1">
      <alignment horizontal="center"/>
    </xf>
    <xf numFmtId="3" fontId="21" fillId="3" borderId="0" xfId="0" applyNumberFormat="1" applyFont="1" applyFill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3" fontId="43" fillId="3" borderId="0" xfId="0" applyNumberFormat="1" applyFont="1" applyFill="1" applyAlignment="1"/>
    <xf numFmtId="3" fontId="21" fillId="3" borderId="0" xfId="0" applyNumberFormat="1" applyFont="1" applyFill="1" applyAlignment="1"/>
    <xf numFmtId="3" fontId="21" fillId="3" borderId="1" xfId="0" applyNumberFormat="1" applyFont="1" applyFill="1" applyBorder="1" applyAlignment="1"/>
    <xf numFmtId="3" fontId="21" fillId="3" borderId="0" xfId="0" applyNumberFormat="1" applyFont="1" applyFill="1" applyBorder="1" applyAlignment="1"/>
    <xf numFmtId="3" fontId="21" fillId="3" borderId="0" xfId="0" applyNumberFormat="1" applyFont="1" applyFill="1" applyBorder="1" applyAlignment="1">
      <alignment horizontal="center"/>
    </xf>
    <xf numFmtId="3" fontId="22" fillId="3" borderId="0" xfId="0" applyNumberFormat="1" applyFont="1" applyFill="1" applyBorder="1" applyAlignment="1">
      <alignment horizontal="right"/>
    </xf>
    <xf numFmtId="0" fontId="53" fillId="3" borderId="0" xfId="3" applyFont="1" applyFill="1"/>
    <xf numFmtId="9" fontId="6" fillId="3" borderId="0" xfId="0" applyNumberFormat="1" applyFont="1" applyFill="1" applyAlignment="1">
      <alignment horizontal="center"/>
    </xf>
    <xf numFmtId="0" fontId="40" fillId="3" borderId="1" xfId="4" applyFont="1" applyFill="1" applyBorder="1" applyAlignment="1">
      <alignment horizontal="right"/>
    </xf>
    <xf numFmtId="0" fontId="20" fillId="3" borderId="0" xfId="4" applyFont="1" applyFill="1" applyAlignment="1">
      <alignment horizontal="right"/>
    </xf>
    <xf numFmtId="168" fontId="2" fillId="0" borderId="0" xfId="0" applyNumberFormat="1" applyFont="1"/>
    <xf numFmtId="0" fontId="6" fillId="0" borderId="0" xfId="2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1" xfId="0" applyFill="1" applyBorder="1" applyAlignment="1"/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24" fillId="0" borderId="0" xfId="0" applyNumberFormat="1" applyFont="1" applyFill="1" applyAlignment="1">
      <alignment horizontal="left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/>
    <xf numFmtId="164" fontId="4" fillId="0" borderId="1" xfId="0" applyNumberFormat="1" applyFont="1" applyFill="1" applyBorder="1"/>
    <xf numFmtId="0" fontId="26" fillId="0" borderId="0" xfId="0" applyFont="1" applyFill="1" applyAlignment="1">
      <alignment horizontal="left" wrapText="1"/>
    </xf>
    <xf numFmtId="0" fontId="29" fillId="0" borderId="0" xfId="0" applyFont="1" applyFill="1"/>
    <xf numFmtId="0" fontId="4" fillId="0" borderId="1" xfId="0" applyFont="1" applyFill="1" applyBorder="1"/>
    <xf numFmtId="0" fontId="14" fillId="0" borderId="0" xfId="0" applyFont="1" applyFill="1" applyAlignment="1">
      <alignment horizontal="right"/>
    </xf>
    <xf numFmtId="0" fontId="9" fillId="0" borderId="0" xfId="0" applyFont="1" applyFill="1"/>
    <xf numFmtId="3" fontId="21" fillId="0" borderId="0" xfId="0" applyNumberFormat="1" applyFont="1" applyFill="1"/>
    <xf numFmtId="0" fontId="19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1" fontId="22" fillId="0" borderId="0" xfId="0" applyNumberFormat="1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13" fillId="0" borderId="0" xfId="0" applyFont="1" applyFill="1"/>
    <xf numFmtId="0" fontId="9" fillId="0" borderId="0" xfId="0" applyFont="1" applyFill="1" applyAlignment="1">
      <alignment horizontal="right"/>
    </xf>
    <xf numFmtId="0" fontId="27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1" fillId="0" borderId="0" xfId="3" applyNumberFormat="1" applyFont="1" applyFill="1"/>
    <xf numFmtId="0" fontId="13" fillId="0" borderId="1" xfId="0" applyFont="1" applyFill="1" applyBorder="1"/>
    <xf numFmtId="14" fontId="0" fillId="0" borderId="0" xfId="0" applyNumberFormat="1" applyFill="1"/>
    <xf numFmtId="0" fontId="0" fillId="0" borderId="2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14" fontId="0" fillId="0" borderId="0" xfId="0" applyNumberFormat="1" applyFill="1" applyBorder="1"/>
    <xf numFmtId="3" fontId="0" fillId="0" borderId="1" xfId="0" applyNumberForma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quotePrefix="1" applyFont="1" applyFill="1"/>
    <xf numFmtId="16" fontId="6" fillId="0" borderId="0" xfId="0" quotePrefix="1" applyNumberFormat="1" applyFont="1" applyFill="1"/>
    <xf numFmtId="0" fontId="25" fillId="0" borderId="0" xfId="0" applyNumberFormat="1" applyFont="1" applyFill="1" applyAlignment="1">
      <alignment horizontal="left"/>
    </xf>
    <xf numFmtId="49" fontId="6" fillId="0" borderId="0" xfId="0" applyNumberFormat="1" applyFont="1" applyFill="1"/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right"/>
    </xf>
    <xf numFmtId="1" fontId="6" fillId="0" borderId="1" xfId="0" applyNumberFormat="1" applyFont="1" applyFill="1" applyBorder="1"/>
    <xf numFmtId="0" fontId="6" fillId="0" borderId="0" xfId="0" applyFont="1" applyFill="1" applyAlignment="1">
      <alignment wrapText="1"/>
    </xf>
    <xf numFmtId="1" fontId="6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right" wrapText="1"/>
    </xf>
    <xf numFmtId="1" fontId="6" fillId="0" borderId="1" xfId="0" applyNumberFormat="1" applyFont="1" applyFill="1" applyBorder="1" applyAlignment="1">
      <alignment wrapText="1"/>
    </xf>
    <xf numFmtId="1" fontId="6" fillId="0" borderId="0" xfId="0" applyNumberFormat="1" applyFont="1" applyFill="1" applyAlignment="1">
      <alignment wrapText="1"/>
    </xf>
    <xf numFmtId="16" fontId="21" fillId="0" borderId="0" xfId="0" quotePrefix="1" applyNumberFormat="1" applyFont="1" applyFill="1"/>
    <xf numFmtId="16" fontId="6" fillId="0" borderId="0" xfId="0" applyNumberFormat="1" applyFont="1" applyFill="1"/>
    <xf numFmtId="0" fontId="28" fillId="0" borderId="0" xfId="2" applyFont="1" applyFill="1"/>
    <xf numFmtId="0" fontId="37" fillId="0" borderId="0" xfId="2" applyFont="1" applyFill="1"/>
    <xf numFmtId="0" fontId="6" fillId="0" borderId="0" xfId="2" applyFont="1" applyFill="1" applyBorder="1" applyAlignment="1">
      <alignment horizontal="left"/>
    </xf>
    <xf numFmtId="0" fontId="6" fillId="0" borderId="0" xfId="2" applyFont="1" applyFill="1" applyAlignment="1">
      <alignment horizontal="right"/>
    </xf>
    <xf numFmtId="0" fontId="6" fillId="0" borderId="1" xfId="2" applyFont="1" applyFill="1" applyBorder="1"/>
    <xf numFmtId="0" fontId="6" fillId="0" borderId="0" xfId="0" quotePrefix="1" applyFont="1" applyFill="1" applyAlignment="1">
      <alignment horizontal="center"/>
    </xf>
    <xf numFmtId="0" fontId="6" fillId="0" borderId="0" xfId="2" quotePrefix="1" applyFont="1" applyFill="1" applyAlignment="1">
      <alignment horizontal="right"/>
    </xf>
    <xf numFmtId="0" fontId="6" fillId="0" borderId="0" xfId="2" applyFont="1" applyFill="1" applyBorder="1"/>
    <xf numFmtId="3" fontId="21" fillId="0" borderId="0" xfId="2" applyNumberFormat="1" applyFont="1" applyFill="1"/>
    <xf numFmtId="0" fontId="6" fillId="0" borderId="0" xfId="0" applyNumberFormat="1" applyFont="1" applyFill="1"/>
    <xf numFmtId="0" fontId="6" fillId="0" borderId="0" xfId="2" applyFont="1" applyFill="1" applyAlignment="1">
      <alignment horizontal="left"/>
    </xf>
    <xf numFmtId="0" fontId="21" fillId="0" borderId="0" xfId="2" applyFont="1" applyFill="1" applyAlignment="1">
      <alignment horizontal="left"/>
    </xf>
    <xf numFmtId="0" fontId="24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3" fillId="0" borderId="0" xfId="2" applyFont="1" applyFill="1"/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/>
    <xf numFmtId="49" fontId="6" fillId="0" borderId="0" xfId="0" applyNumberFormat="1" applyFont="1" applyFill="1" applyBorder="1"/>
    <xf numFmtId="3" fontId="6" fillId="0" borderId="0" xfId="0" applyNumberFormat="1" applyFont="1" applyFill="1" applyBorder="1"/>
    <xf numFmtId="0" fontId="6" fillId="0" borderId="1" xfId="2" applyFont="1" applyFill="1" applyBorder="1" applyAlignment="1">
      <alignment horizontal="right"/>
    </xf>
    <xf numFmtId="0" fontId="6" fillId="0" borderId="0" xfId="2" applyFont="1" applyFill="1" applyAlignment="1"/>
    <xf numFmtId="0" fontId="6" fillId="0" borderId="0" xfId="2" applyFont="1" applyFill="1" applyAlignment="1">
      <alignment horizontal="right" wrapText="1"/>
    </xf>
    <xf numFmtId="0" fontId="6" fillId="0" borderId="1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0" xfId="2" quotePrefix="1" applyFont="1" applyFill="1" applyAlignment="1">
      <alignment horizontal="left"/>
    </xf>
    <xf numFmtId="16" fontId="6" fillId="0" borderId="0" xfId="2" quotePrefix="1" applyNumberFormat="1" applyFont="1" applyFill="1" applyAlignment="1">
      <alignment horizontal="left"/>
    </xf>
    <xf numFmtId="16" fontId="21" fillId="0" borderId="0" xfId="2" quotePrefix="1" applyNumberFormat="1" applyFont="1" applyFill="1"/>
    <xf numFmtId="16" fontId="6" fillId="0" borderId="0" xfId="2" quotePrefix="1" applyNumberFormat="1" applyFont="1" applyFill="1"/>
    <xf numFmtId="3" fontId="6" fillId="0" borderId="1" xfId="2" applyNumberFormat="1" applyFont="1" applyFill="1" applyBorder="1"/>
    <xf numFmtId="3" fontId="6" fillId="0" borderId="0" xfId="2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3" fontId="9" fillId="0" borderId="0" xfId="0" applyNumberFormat="1" applyFont="1" applyFill="1" applyBorder="1"/>
    <xf numFmtId="0" fontId="2" fillId="0" borderId="0" xfId="0" applyFont="1" applyFill="1" applyBorder="1"/>
    <xf numFmtId="0" fontId="32" fillId="0" borderId="1" xfId="0" applyFont="1" applyFill="1" applyBorder="1"/>
    <xf numFmtId="0" fontId="33" fillId="0" borderId="1" xfId="0" applyFont="1" applyFill="1" applyBorder="1"/>
    <xf numFmtId="0" fontId="0" fillId="0" borderId="1" xfId="0" applyNumberFormat="1" applyFill="1" applyBorder="1"/>
    <xf numFmtId="3" fontId="0" fillId="0" borderId="0" xfId="0" applyNumberFormat="1" applyFill="1" applyBorder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right"/>
    </xf>
    <xf numFmtId="0" fontId="5" fillId="0" borderId="0" xfId="2" applyFont="1" applyFill="1"/>
    <xf numFmtId="0" fontId="5" fillId="0" borderId="0" xfId="2" quotePrefix="1" applyFont="1" applyFill="1" applyAlignment="1">
      <alignment horizontal="center"/>
    </xf>
    <xf numFmtId="0" fontId="5" fillId="0" borderId="1" xfId="2" applyFont="1" applyFill="1" applyBorder="1"/>
    <xf numFmtId="0" fontId="5" fillId="0" borderId="0" xfId="2" applyFont="1" applyFill="1" applyBorder="1"/>
    <xf numFmtId="0" fontId="9" fillId="0" borderId="0" xfId="2" applyFont="1" applyFill="1"/>
    <xf numFmtId="0" fontId="9" fillId="0" borderId="0" xfId="2" applyFont="1" applyFill="1" applyAlignment="1">
      <alignment horizontal="left"/>
    </xf>
    <xf numFmtId="0" fontId="5" fillId="0" borderId="0" xfId="2" applyFont="1" applyFill="1" applyBorder="1" applyAlignment="1">
      <alignment horizontal="right"/>
    </xf>
    <xf numFmtId="0" fontId="39" fillId="3" borderId="0" xfId="3" applyFont="1" applyFill="1" applyBorder="1"/>
    <xf numFmtId="166" fontId="9" fillId="3" borderId="0" xfId="1" applyNumberFormat="1" applyFont="1" applyFill="1"/>
    <xf numFmtId="166" fontId="6" fillId="3" borderId="0" xfId="1" applyNumberFormat="1" applyFont="1" applyFill="1" applyAlignment="1">
      <alignment horizontal="center"/>
    </xf>
    <xf numFmtId="166" fontId="2" fillId="3" borderId="0" xfId="1" applyNumberFormat="1" applyFont="1" applyFill="1"/>
    <xf numFmtId="166" fontId="2" fillId="3" borderId="0" xfId="1" applyNumberFormat="1" applyFont="1" applyFill="1" applyAlignment="1">
      <alignment horizontal="right"/>
    </xf>
    <xf numFmtId="3" fontId="21" fillId="3" borderId="0" xfId="0" applyNumberFormat="1" applyFont="1" applyFill="1" applyBorder="1" applyAlignment="1">
      <alignment horizontal="right" vertical="top" wrapText="1"/>
    </xf>
    <xf numFmtId="9" fontId="22" fillId="3" borderId="0" xfId="5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right"/>
    </xf>
    <xf numFmtId="1" fontId="23" fillId="3" borderId="0" xfId="0" applyNumberFormat="1" applyFont="1" applyFill="1" applyAlignment="1">
      <alignment horizontal="center"/>
    </xf>
    <xf numFmtId="3" fontId="6" fillId="3" borderId="0" xfId="0" applyNumberFormat="1" applyFont="1" applyFill="1" applyBorder="1" applyAlignment="1">
      <alignment horizontal="right" vertical="top" wrapText="1"/>
    </xf>
    <xf numFmtId="3" fontId="23" fillId="3" borderId="0" xfId="0" applyNumberFormat="1" applyFont="1" applyFill="1" applyBorder="1" applyAlignment="1">
      <alignment horizontal="center" vertical="top" wrapText="1"/>
    </xf>
    <xf numFmtId="3" fontId="21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8" fontId="2" fillId="3" borderId="0" xfId="0" applyNumberFormat="1" applyFont="1" applyFill="1"/>
    <xf numFmtId="3" fontId="22" fillId="3" borderId="0" xfId="0" applyNumberFormat="1" applyFont="1" applyFill="1" applyBorder="1" applyAlignment="1">
      <alignment horizontal="center" vertical="top" wrapText="1"/>
    </xf>
    <xf numFmtId="0" fontId="23" fillId="3" borderId="0" xfId="0" applyFont="1" applyFill="1" applyAlignment="1">
      <alignment horizontal="center"/>
    </xf>
    <xf numFmtId="3" fontId="21" fillId="3" borderId="0" xfId="0" applyNumberFormat="1" applyFont="1" applyFill="1" applyBorder="1" applyAlignment="1">
      <alignment horizontal="right" vertical="center" wrapText="1"/>
    </xf>
    <xf numFmtId="3" fontId="21" fillId="3" borderId="0" xfId="0" applyNumberFormat="1" applyFont="1" applyFill="1" applyBorder="1" applyAlignment="1">
      <alignment horizontal="center" vertical="center" wrapText="1"/>
    </xf>
    <xf numFmtId="9" fontId="22" fillId="3" borderId="0" xfId="5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31" fillId="3" borderId="0" xfId="0" applyFont="1" applyFill="1"/>
    <xf numFmtId="1" fontId="4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>
      <alignment horizontal="center"/>
    </xf>
    <xf numFmtId="1" fontId="23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/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48" fillId="3" borderId="0" xfId="0" applyNumberFormat="1" applyFont="1" applyFill="1" applyAlignment="1">
      <alignment horizontal="center"/>
    </xf>
    <xf numFmtId="1" fontId="48" fillId="3" borderId="0" xfId="0" applyNumberFormat="1" applyFont="1" applyFill="1" applyAlignment="1">
      <alignment horizontal="center"/>
    </xf>
    <xf numFmtId="0" fontId="6" fillId="3" borderId="0" xfId="4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9" fillId="3" borderId="0" xfId="0" applyNumberFormat="1" applyFont="1" applyFill="1"/>
    <xf numFmtId="3" fontId="6" fillId="3" borderId="1" xfId="0" applyNumberFormat="1" applyFont="1" applyFill="1" applyBorder="1"/>
    <xf numFmtId="3" fontId="6" fillId="3" borderId="0" xfId="0" applyNumberFormat="1" applyFont="1" applyFill="1" applyBorder="1"/>
    <xf numFmtId="9" fontId="23" fillId="3" borderId="0" xfId="0" applyNumberFormat="1" applyFont="1" applyFill="1"/>
    <xf numFmtId="1" fontId="5" fillId="3" borderId="0" xfId="0" applyNumberFormat="1" applyFont="1" applyFill="1"/>
    <xf numFmtId="0" fontId="12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12" fillId="0" borderId="0" xfId="0" applyNumberFormat="1" applyFont="1" applyFill="1"/>
    <xf numFmtId="3" fontId="9" fillId="0" borderId="0" xfId="0" applyNumberFormat="1" applyFont="1" applyFill="1"/>
    <xf numFmtId="0" fontId="9" fillId="0" borderId="0" xfId="0" applyFont="1" applyFill="1" applyBorder="1"/>
    <xf numFmtId="9" fontId="10" fillId="0" borderId="0" xfId="0" applyNumberFormat="1" applyFont="1" applyFill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/>
    <xf numFmtId="3" fontId="5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0" fillId="3" borderId="0" xfId="1" applyNumberFormat="1" applyFont="1" applyFill="1"/>
    <xf numFmtId="1" fontId="45" fillId="3" borderId="0" xfId="0" applyNumberFormat="1" applyFont="1" applyFill="1"/>
    <xf numFmtId="166" fontId="0" fillId="0" borderId="0" xfId="1" applyNumberFormat="1" applyFont="1" applyFill="1"/>
    <xf numFmtId="1" fontId="45" fillId="0" borderId="0" xfId="0" applyNumberFormat="1" applyFont="1" applyFill="1"/>
    <xf numFmtId="164" fontId="6" fillId="0" borderId="0" xfId="2" applyNumberFormat="1" applyFont="1" applyFill="1"/>
    <xf numFmtId="164" fontId="21" fillId="0" borderId="0" xfId="2" applyNumberFormat="1" applyFont="1" applyFill="1"/>
    <xf numFmtId="1" fontId="21" fillId="0" borderId="0" xfId="0" applyNumberFormat="1" applyFont="1" applyFill="1"/>
    <xf numFmtId="0" fontId="55" fillId="0" borderId="0" xfId="0" applyFont="1"/>
    <xf numFmtId="0" fontId="56" fillId="2" borderId="1" xfId="0" applyFont="1" applyFill="1" applyBorder="1"/>
    <xf numFmtId="0" fontId="57" fillId="0" borderId="0" xfId="0" applyFont="1" applyFill="1"/>
    <xf numFmtId="9" fontId="58" fillId="0" borderId="0" xfId="5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9" fontId="23" fillId="0" borderId="0" xfId="5" applyFont="1" applyFill="1" applyAlignment="1">
      <alignment horizontal="right"/>
    </xf>
    <xf numFmtId="0" fontId="4" fillId="2" borderId="1" xfId="0" applyFont="1" applyFill="1" applyBorder="1"/>
    <xf numFmtId="0" fontId="0" fillId="2" borderId="0" xfId="0" applyFill="1" applyAlignment="1">
      <alignment horizontal="center"/>
    </xf>
    <xf numFmtId="1" fontId="23" fillId="0" borderId="0" xfId="5" applyNumberFormat="1" applyFont="1" applyFill="1" applyAlignment="1">
      <alignment horizontal="right"/>
    </xf>
    <xf numFmtId="1" fontId="23" fillId="0" borderId="0" xfId="5" applyNumberFormat="1" applyFont="1" applyFill="1" applyAlignment="1"/>
    <xf numFmtId="3" fontId="22" fillId="0" borderId="0" xfId="0" applyNumberFormat="1" applyFont="1" applyFill="1" applyAlignment="1">
      <alignment horizontal="right"/>
    </xf>
    <xf numFmtId="3" fontId="23" fillId="0" borderId="0" xfId="0" applyNumberFormat="1" applyFont="1" applyFill="1"/>
    <xf numFmtId="1" fontId="9" fillId="0" borderId="0" xfId="0" applyNumberFormat="1" applyFont="1" applyFill="1"/>
    <xf numFmtId="0" fontId="0" fillId="0" borderId="0" xfId="0" applyAlignment="1">
      <alignment horizontal="right" vertical="top"/>
    </xf>
    <xf numFmtId="0" fontId="51" fillId="0" borderId="0" xfId="0" applyFont="1"/>
    <xf numFmtId="3" fontId="22" fillId="0" borderId="0" xfId="0" applyNumberFormat="1" applyFont="1" applyFill="1"/>
    <xf numFmtId="0" fontId="59" fillId="3" borderId="0" xfId="0" applyFont="1" applyFill="1"/>
    <xf numFmtId="0" fontId="60" fillId="3" borderId="0" xfId="0" applyFont="1" applyFill="1"/>
    <xf numFmtId="0" fontId="51" fillId="3" borderId="0" xfId="0" applyFont="1" applyFill="1"/>
    <xf numFmtId="0" fontId="9" fillId="2" borderId="0" xfId="0" applyFont="1" applyFill="1"/>
    <xf numFmtId="0" fontId="59" fillId="0" borderId="0" xfId="0" applyFont="1"/>
    <xf numFmtId="1" fontId="21" fillId="0" borderId="0" xfId="5" applyNumberFormat="1" applyFont="1" applyFill="1" applyAlignment="1">
      <alignment horizontal="right"/>
    </xf>
    <xf numFmtId="3" fontId="61" fillId="0" borderId="0" xfId="0" applyNumberFormat="1" applyFont="1" applyFill="1" applyAlignment="1">
      <alignment horizontal="right"/>
    </xf>
    <xf numFmtId="0" fontId="23" fillId="2" borderId="1" xfId="0" applyFont="1" applyFill="1" applyBorder="1"/>
    <xf numFmtId="0" fontId="23" fillId="2" borderId="0" xfId="0" applyFont="1" applyFill="1" applyBorder="1"/>
    <xf numFmtId="0" fontId="0" fillId="0" borderId="1" xfId="0" applyBorder="1"/>
    <xf numFmtId="3" fontId="21" fillId="0" borderId="1" xfId="0" applyNumberFormat="1" applyFont="1" applyFill="1" applyBorder="1" applyAlignment="1">
      <alignment horizontal="right"/>
    </xf>
    <xf numFmtId="1" fontId="23" fillId="0" borderId="1" xfId="5" applyNumberFormat="1" applyFont="1" applyFill="1" applyBorder="1" applyAlignment="1">
      <alignment horizontal="right"/>
    </xf>
    <xf numFmtId="3" fontId="62" fillId="0" borderId="0" xfId="0" applyNumberFormat="1" applyFont="1" applyFill="1" applyAlignment="1">
      <alignment horizontal="right"/>
    </xf>
    <xf numFmtId="0" fontId="55" fillId="3" borderId="0" xfId="0" applyFont="1" applyFill="1"/>
    <xf numFmtId="0" fontId="0" fillId="3" borderId="0" xfId="0" applyFont="1" applyFill="1"/>
    <xf numFmtId="0" fontId="0" fillId="0" borderId="0" xfId="0" applyFont="1"/>
    <xf numFmtId="3" fontId="19" fillId="2" borderId="0" xfId="0" applyNumberFormat="1" applyFont="1" applyFill="1" applyAlignment="1">
      <alignment horizontal="left"/>
    </xf>
    <xf numFmtId="0" fontId="7" fillId="3" borderId="0" xfId="0" applyFont="1" applyFill="1"/>
    <xf numFmtId="1" fontId="21" fillId="0" borderId="0" xfId="0" applyNumberFormat="1" applyFont="1" applyFill="1" applyAlignment="1">
      <alignment horizontal="right"/>
    </xf>
    <xf numFmtId="1" fontId="23" fillId="0" borderId="0" xfId="5" applyNumberFormat="1" applyFont="1" applyFill="1" applyAlignment="1">
      <alignment horizontal="center"/>
    </xf>
    <xf numFmtId="1" fontId="22" fillId="0" borderId="0" xfId="5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4" fillId="0" borderId="0" xfId="0" applyFont="1"/>
    <xf numFmtId="0" fontId="61" fillId="0" borderId="0" xfId="0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1" fontId="23" fillId="0" borderId="1" xfId="5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5" fillId="3" borderId="0" xfId="0" applyFont="1" applyFill="1" applyAlignment="1">
      <alignment horizontal="center"/>
    </xf>
    <xf numFmtId="166" fontId="0" fillId="0" borderId="0" xfId="1" applyNumberFormat="1" applyFont="1"/>
    <xf numFmtId="0" fontId="23" fillId="3" borderId="0" xfId="0" applyFont="1" applyFill="1"/>
    <xf numFmtId="0" fontId="37" fillId="3" borderId="0" xfId="0" applyFont="1" applyFill="1"/>
    <xf numFmtId="3" fontId="21" fillId="3" borderId="1" xfId="0" applyNumberFormat="1" applyFont="1" applyFill="1" applyBorder="1" applyAlignment="1">
      <alignment horizontal="center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right"/>
    </xf>
    <xf numFmtId="3" fontId="23" fillId="3" borderId="1" xfId="0" applyNumberFormat="1" applyFont="1" applyFill="1" applyBorder="1" applyAlignment="1">
      <alignment horizontal="center"/>
    </xf>
    <xf numFmtId="3" fontId="21" fillId="3" borderId="0" xfId="3" applyNumberFormat="1" applyFont="1" applyFill="1" applyAlignment="1">
      <alignment horizontal="center"/>
    </xf>
    <xf numFmtId="0" fontId="23" fillId="3" borderId="0" xfId="3" applyFont="1" applyFill="1"/>
    <xf numFmtId="166" fontId="51" fillId="3" borderId="0" xfId="1" applyNumberFormat="1" applyFont="1" applyFill="1"/>
    <xf numFmtId="43" fontId="51" fillId="3" borderId="0" xfId="1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0" fontId="65" fillId="3" borderId="0" xfId="0" applyFont="1" applyFill="1"/>
    <xf numFmtId="0" fontId="66" fillId="3" borderId="0" xfId="0" applyFont="1" applyFill="1"/>
    <xf numFmtId="0" fontId="67" fillId="3" borderId="0" xfId="0" applyFont="1" applyFill="1"/>
    <xf numFmtId="0" fontId="21" fillId="3" borderId="0" xfId="0" applyFont="1" applyFill="1" applyAlignment="1">
      <alignment horizontal="right"/>
    </xf>
    <xf numFmtId="0" fontId="23" fillId="3" borderId="1" xfId="0" applyFont="1" applyFill="1" applyBorder="1" applyAlignment="1">
      <alignment horizontal="center"/>
    </xf>
    <xf numFmtId="9" fontId="6" fillId="3" borderId="0" xfId="0" applyNumberFormat="1" applyFont="1" applyFill="1" applyBorder="1" applyAlignment="1">
      <alignment horizontal="center"/>
    </xf>
    <xf numFmtId="0" fontId="21" fillId="3" borderId="0" xfId="3" applyFont="1" applyFill="1" applyAlignment="1">
      <alignment horizontal="right"/>
    </xf>
    <xf numFmtId="0" fontId="40" fillId="3" borderId="0" xfId="3" applyFont="1" applyFill="1" applyAlignment="1">
      <alignment horizontal="center"/>
    </xf>
    <xf numFmtId="0" fontId="39" fillId="3" borderId="0" xfId="3" applyFont="1" applyFill="1" applyAlignment="1">
      <alignment horizontal="center"/>
    </xf>
    <xf numFmtId="3" fontId="24" fillId="3" borderId="0" xfId="3" applyNumberFormat="1" applyFont="1" applyFill="1"/>
    <xf numFmtId="3" fontId="21" fillId="3" borderId="0" xfId="3" applyNumberFormat="1" applyFont="1" applyFill="1"/>
    <xf numFmtId="164" fontId="2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6" fontId="0" fillId="3" borderId="1" xfId="1" applyNumberFormat="1" applyFont="1" applyFill="1" applyBorder="1"/>
    <xf numFmtId="3" fontId="47" fillId="0" borderId="0" xfId="3" applyNumberFormat="1" applyFont="1" applyFill="1" applyBorder="1"/>
    <xf numFmtId="1" fontId="0" fillId="3" borderId="0" xfId="0" applyNumberFormat="1" applyFill="1" applyAlignment="1">
      <alignment horizontal="center"/>
    </xf>
    <xf numFmtId="164" fontId="9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166" fontId="6" fillId="3" borderId="1" xfId="1" applyNumberFormat="1" applyFont="1" applyFill="1" applyBorder="1"/>
    <xf numFmtId="0" fontId="17" fillId="3" borderId="1" xfId="4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3" fontId="17" fillId="0" borderId="0" xfId="3" applyNumberFormat="1" applyFont="1" applyFill="1" applyBorder="1"/>
    <xf numFmtId="43" fontId="2" fillId="3" borderId="0" xfId="1" applyFont="1" applyFill="1" applyAlignment="1">
      <alignment horizontal="center"/>
    </xf>
    <xf numFmtId="166" fontId="2" fillId="3" borderId="0" xfId="1" applyNumberFormat="1" applyFont="1" applyFill="1" applyAlignment="1">
      <alignment horizontal="center"/>
    </xf>
    <xf numFmtId="166" fontId="6" fillId="3" borderId="1" xfId="1" applyNumberFormat="1" applyFont="1" applyFill="1" applyBorder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0" fillId="3" borderId="0" xfId="1" applyNumberFormat="1" applyFont="1" applyFill="1" applyAlignment="1">
      <alignment horizontal="center"/>
    </xf>
    <xf numFmtId="3" fontId="17" fillId="3" borderId="0" xfId="3" applyNumberFormat="1" applyFont="1" applyFill="1" applyBorder="1"/>
    <xf numFmtId="166" fontId="9" fillId="3" borderId="0" xfId="1" applyNumberFormat="1" applyFont="1" applyFill="1" applyAlignment="1">
      <alignment horizontal="center"/>
    </xf>
    <xf numFmtId="9" fontId="21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164" fontId="10" fillId="3" borderId="0" xfId="0" applyNumberFormat="1" applyFont="1" applyFill="1"/>
    <xf numFmtId="1" fontId="10" fillId="3" borderId="0" xfId="0" applyNumberFormat="1" applyFont="1" applyFill="1"/>
    <xf numFmtId="0" fontId="10" fillId="3" borderId="0" xfId="0" applyFont="1" applyFill="1"/>
    <xf numFmtId="3" fontId="2" fillId="3" borderId="0" xfId="3" applyNumberFormat="1" applyFont="1" applyFill="1" applyBorder="1"/>
    <xf numFmtId="3" fontId="9" fillId="3" borderId="0" xfId="3" applyNumberFormat="1" applyFont="1" applyFill="1" applyBorder="1"/>
    <xf numFmtId="166" fontId="0" fillId="3" borderId="0" xfId="1" applyNumberFormat="1" applyFont="1" applyFill="1" applyAlignment="1">
      <alignment horizontal="right"/>
    </xf>
    <xf numFmtId="0" fontId="68" fillId="3" borderId="0" xfId="0" applyFont="1" applyFill="1"/>
    <xf numFmtId="0" fontId="51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69" fontId="6" fillId="3" borderId="0" xfId="0" applyNumberFormat="1" applyFont="1" applyFill="1" applyAlignment="1">
      <alignment horizontal="center"/>
    </xf>
    <xf numFmtId="169" fontId="6" fillId="3" borderId="0" xfId="0" applyNumberFormat="1" applyFont="1" applyFill="1" applyBorder="1" applyAlignment="1">
      <alignment horizontal="center"/>
    </xf>
    <xf numFmtId="169" fontId="23" fillId="3" borderId="1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6" fontId="49" fillId="3" borderId="0" xfId="1" applyNumberFormat="1" applyFont="1" applyFill="1"/>
    <xf numFmtId="1" fontId="49" fillId="3" borderId="0" xfId="0" applyNumberFormat="1" applyFont="1" applyFill="1" applyAlignment="1">
      <alignment horizontal="center"/>
    </xf>
    <xf numFmtId="1" fontId="49" fillId="3" borderId="0" xfId="0" applyNumberFormat="1" applyFont="1" applyFill="1"/>
    <xf numFmtId="1" fontId="2" fillId="3" borderId="0" xfId="0" applyNumberFormat="1" applyFont="1" applyFill="1" applyAlignment="1">
      <alignment horizontal="center"/>
    </xf>
    <xf numFmtId="1" fontId="2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169" fontId="23" fillId="3" borderId="0" xfId="0" applyNumberFormat="1" applyFont="1" applyFill="1"/>
    <xf numFmtId="169" fontId="23" fillId="3" borderId="1" xfId="0" applyNumberFormat="1" applyFont="1" applyFill="1" applyBorder="1"/>
    <xf numFmtId="165" fontId="49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165" fontId="21" fillId="3" borderId="0" xfId="3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23" fillId="3" borderId="0" xfId="3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3" fontId="48" fillId="3" borderId="0" xfId="0" applyNumberFormat="1" applyFont="1" applyFill="1" applyAlignment="1">
      <alignment horizontal="center"/>
    </xf>
    <xf numFmtId="1" fontId="2" fillId="3" borderId="1" xfId="0" applyNumberFormat="1" applyFont="1" applyFill="1" applyBorder="1"/>
    <xf numFmtId="169" fontId="0" fillId="3" borderId="0" xfId="0" applyNumberFormat="1" applyFill="1" applyAlignment="1">
      <alignment horizontal="center"/>
    </xf>
    <xf numFmtId="169" fontId="39" fillId="3" borderId="0" xfId="3" applyNumberFormat="1" applyFont="1" applyFill="1"/>
    <xf numFmtId="0" fontId="23" fillId="3" borderId="1" xfId="0" applyFont="1" applyFill="1" applyBorder="1"/>
    <xf numFmtId="0" fontId="0" fillId="3" borderId="0" xfId="0" applyFill="1" applyAlignment="1">
      <alignment horizontal="right"/>
    </xf>
    <xf numFmtId="166" fontId="9" fillId="3" borderId="0" xfId="1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3" fontId="5" fillId="3" borderId="0" xfId="0" applyNumberFormat="1" applyFont="1" applyFill="1"/>
    <xf numFmtId="164" fontId="4" fillId="3" borderId="0" xfId="0" applyNumberFormat="1" applyFont="1" applyFill="1"/>
    <xf numFmtId="9" fontId="23" fillId="3" borderId="0" xfId="5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1" fontId="23" fillId="3" borderId="0" xfId="5" applyNumberFormat="1" applyFont="1" applyFill="1" applyAlignment="1">
      <alignment horizontal="right"/>
    </xf>
    <xf numFmtId="1" fontId="23" fillId="3" borderId="0" xfId="5" applyNumberFormat="1" applyFont="1" applyFill="1" applyAlignment="1"/>
    <xf numFmtId="3" fontId="22" fillId="3" borderId="0" xfId="0" applyNumberFormat="1" applyFont="1" applyFill="1" applyAlignment="1">
      <alignment horizontal="right"/>
    </xf>
    <xf numFmtId="3" fontId="23" fillId="3" borderId="0" xfId="0" applyNumberFormat="1" applyFont="1" applyFill="1"/>
    <xf numFmtId="1" fontId="9" fillId="3" borderId="0" xfId="0" applyNumberFormat="1" applyFont="1" applyFill="1"/>
    <xf numFmtId="3" fontId="22" fillId="3" borderId="0" xfId="0" applyNumberFormat="1" applyFont="1" applyFill="1"/>
    <xf numFmtId="1" fontId="22" fillId="3" borderId="0" xfId="0" applyNumberFormat="1" applyFont="1" applyFill="1" applyAlignment="1">
      <alignment horizontal="right"/>
    </xf>
    <xf numFmtId="1" fontId="23" fillId="3" borderId="1" xfId="0" applyNumberFormat="1" applyFont="1" applyFill="1" applyBorder="1"/>
    <xf numFmtId="3" fontId="43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0" fontId="43" fillId="3" borderId="0" xfId="0" applyFont="1" applyFill="1" applyAlignment="1">
      <alignment horizontal="center"/>
    </xf>
    <xf numFmtId="1" fontId="29" fillId="3" borderId="0" xfId="0" applyNumberFormat="1" applyFont="1" applyFill="1"/>
    <xf numFmtId="3" fontId="7" fillId="3" borderId="0" xfId="0" applyNumberFormat="1" applyFont="1" applyFill="1"/>
    <xf numFmtId="165" fontId="44" fillId="3" borderId="0" xfId="0" applyNumberFormat="1" applyFont="1" applyFill="1" applyAlignment="1">
      <alignment horizontal="right"/>
    </xf>
    <xf numFmtId="165" fontId="29" fillId="3" borderId="0" xfId="0" applyNumberFormat="1" applyFont="1" applyFill="1" applyAlignment="1">
      <alignment horizontal="right"/>
    </xf>
    <xf numFmtId="0" fontId="29" fillId="3" borderId="0" xfId="0" applyFont="1" applyFill="1" applyAlignment="1">
      <alignment horizontal="right"/>
    </xf>
    <xf numFmtId="3" fontId="29" fillId="3" borderId="0" xfId="0" applyNumberFormat="1" applyFont="1" applyFill="1" applyAlignment="1">
      <alignment horizontal="right"/>
    </xf>
    <xf numFmtId="165" fontId="10" fillId="3" borderId="0" xfId="0" applyNumberFormat="1" applyFont="1" applyFill="1"/>
    <xf numFmtId="1" fontId="46" fillId="3" borderId="0" xfId="0" applyNumberFormat="1" applyFont="1" applyFill="1"/>
    <xf numFmtId="0" fontId="27" fillId="3" borderId="0" xfId="0" applyFont="1" applyFill="1" applyAlignment="1">
      <alignment horizontal="left"/>
    </xf>
    <xf numFmtId="1" fontId="4" fillId="3" borderId="0" xfId="1" applyNumberFormat="1" applyFont="1" applyFill="1"/>
    <xf numFmtId="3" fontId="10" fillId="3" borderId="0" xfId="0" applyNumberFormat="1" applyFont="1" applyFill="1" applyAlignment="1">
      <alignment horizontal="right"/>
    </xf>
    <xf numFmtId="1" fontId="10" fillId="3" borderId="0" xfId="1" applyNumberFormat="1" applyFont="1" applyFill="1"/>
    <xf numFmtId="1" fontId="10" fillId="3" borderId="0" xfId="0" applyNumberFormat="1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9" fontId="10" fillId="3" borderId="0" xfId="5" applyFont="1" applyFill="1" applyAlignment="1">
      <alignment horizontal="right"/>
    </xf>
    <xf numFmtId="0" fontId="0" fillId="3" borderId="0" xfId="0" applyFill="1" applyBorder="1" applyAlignment="1">
      <alignment horizontal="center"/>
    </xf>
    <xf numFmtId="3" fontId="2" fillId="3" borderId="0" xfId="0" applyNumberFormat="1" applyFont="1" applyFill="1" applyAlignment="1">
      <alignment horizontal="right"/>
    </xf>
    <xf numFmtId="1" fontId="4" fillId="3" borderId="0" xfId="5" applyNumberFormat="1" applyFont="1" applyFill="1" applyAlignment="1">
      <alignment horizontal="center"/>
    </xf>
    <xf numFmtId="3" fontId="0" fillId="3" borderId="0" xfId="0" applyNumberFormat="1" applyFill="1" applyAlignment="1">
      <alignment horizontal="right"/>
    </xf>
    <xf numFmtId="1" fontId="4" fillId="3" borderId="0" xfId="5" applyNumberFormat="1" applyFont="1" applyFill="1" applyBorder="1" applyAlignment="1">
      <alignment horizontal="right"/>
    </xf>
    <xf numFmtId="1" fontId="22" fillId="3" borderId="0" xfId="0" applyNumberFormat="1" applyFont="1" applyFill="1"/>
    <xf numFmtId="0" fontId="22" fillId="3" borderId="0" xfId="0" applyFont="1" applyFill="1"/>
    <xf numFmtId="166" fontId="6" fillId="3" borderId="0" xfId="1" applyNumberFormat="1" applyFont="1" applyFill="1" applyAlignment="1">
      <alignment horizontal="right"/>
    </xf>
    <xf numFmtId="49" fontId="23" fillId="3" borderId="0" xfId="0" applyNumberFormat="1" applyFont="1" applyFill="1" applyAlignment="1">
      <alignment horizontal="right"/>
    </xf>
    <xf numFmtId="49" fontId="23" fillId="3" borderId="0" xfId="0" applyNumberFormat="1" applyFont="1" applyFill="1" applyBorder="1" applyAlignment="1">
      <alignment horizontal="right"/>
    </xf>
    <xf numFmtId="3" fontId="21" fillId="3" borderId="0" xfId="0" applyNumberFormat="1" applyFont="1" applyFill="1" applyBorder="1"/>
    <xf numFmtId="1" fontId="51" fillId="3" borderId="0" xfId="0" applyNumberFormat="1" applyFont="1" applyFill="1"/>
    <xf numFmtId="1" fontId="6" fillId="3" borderId="0" xfId="0" applyNumberFormat="1" applyFont="1" applyFill="1"/>
    <xf numFmtId="1" fontId="23" fillId="0" borderId="0" xfId="5" applyNumberFormat="1" applyFont="1" applyFill="1"/>
    <xf numFmtId="166" fontId="21" fillId="0" borderId="0" xfId="1" applyNumberFormat="1" applyFont="1" applyFill="1"/>
    <xf numFmtId="0" fontId="22" fillId="0" borderId="0" xfId="2" applyFont="1" applyFill="1"/>
    <xf numFmtId="3" fontId="22" fillId="0" borderId="0" xfId="2" applyNumberFormat="1" applyFont="1" applyFill="1"/>
    <xf numFmtId="1" fontId="22" fillId="0" borderId="0" xfId="2" applyNumberFormat="1" applyFont="1" applyFill="1"/>
    <xf numFmtId="1" fontId="23" fillId="0" borderId="0" xfId="2" applyNumberFormat="1" applyFont="1" applyFill="1"/>
    <xf numFmtId="0" fontId="2" fillId="4" borderId="0" xfId="2" applyFont="1" applyFill="1"/>
    <xf numFmtId="49" fontId="6" fillId="3" borderId="1" xfId="0" applyNumberFormat="1" applyFont="1" applyFill="1" applyBorder="1"/>
    <xf numFmtId="49" fontId="6" fillId="3" borderId="0" xfId="0" applyNumberFormat="1" applyFont="1" applyFill="1"/>
    <xf numFmtId="0" fontId="6" fillId="3" borderId="0" xfId="2" applyFont="1" applyFill="1" applyAlignment="1">
      <alignment horizontal="left"/>
    </xf>
    <xf numFmtId="0" fontId="6" fillId="3" borderId="0" xfId="2" applyFont="1" applyFill="1"/>
    <xf numFmtId="0" fontId="21" fillId="3" borderId="0" xfId="2" applyFont="1" applyFill="1"/>
    <xf numFmtId="0" fontId="21" fillId="3" borderId="0" xfId="2" applyFont="1" applyFill="1" applyAlignment="1">
      <alignment horizontal="right"/>
    </xf>
    <xf numFmtId="0" fontId="6" fillId="3" borderId="0" xfId="2" applyFont="1" applyFill="1" applyAlignment="1">
      <alignment horizontal="right"/>
    </xf>
    <xf numFmtId="0" fontId="6" fillId="3" borderId="1" xfId="2" applyFont="1" applyFill="1" applyBorder="1" applyAlignment="1">
      <alignment wrapText="1"/>
    </xf>
    <xf numFmtId="0" fontId="6" fillId="3" borderId="0" xfId="2" applyFont="1" applyFill="1" applyBorder="1" applyAlignment="1">
      <alignment wrapText="1"/>
    </xf>
    <xf numFmtId="1" fontId="22" fillId="3" borderId="0" xfId="2" applyNumberFormat="1" applyFont="1" applyFill="1"/>
    <xf numFmtId="1" fontId="23" fillId="3" borderId="0" xfId="2" applyNumberFormat="1" applyFont="1" applyFill="1"/>
    <xf numFmtId="0" fontId="22" fillId="3" borderId="0" xfId="2" applyFont="1" applyFill="1"/>
    <xf numFmtId="0" fontId="23" fillId="3" borderId="0" xfId="2" applyFont="1" applyFill="1"/>
    <xf numFmtId="0" fontId="0" fillId="3" borderId="0" xfId="0" applyFill="1" applyAlignment="1">
      <alignment horizontal="left"/>
    </xf>
    <xf numFmtId="0" fontId="11" fillId="4" borderId="0" xfId="2" applyFont="1" applyFill="1"/>
    <xf numFmtId="3" fontId="10" fillId="3" borderId="0" xfId="0" applyNumberFormat="1" applyFont="1" applyFill="1"/>
    <xf numFmtId="3" fontId="4" fillId="3" borderId="0" xfId="0" applyNumberFormat="1" applyFont="1" applyFill="1"/>
    <xf numFmtId="3" fontId="2" fillId="3" borderId="0" xfId="0" applyNumberFormat="1" applyFont="1" applyFill="1" applyBorder="1"/>
    <xf numFmtId="3" fontId="4" fillId="3" borderId="0" xfId="0" applyNumberFormat="1" applyFont="1" applyFill="1" applyBorder="1" applyAlignment="1"/>
    <xf numFmtId="1" fontId="4" fillId="3" borderId="0" xfId="0" applyNumberFormat="1" applyFont="1" applyFill="1" applyBorder="1" applyAlignment="1"/>
    <xf numFmtId="3" fontId="2" fillId="3" borderId="1" xfId="0" applyNumberFormat="1" applyFont="1" applyFill="1" applyBorder="1"/>
    <xf numFmtId="0" fontId="4" fillId="3" borderId="0" xfId="0" applyNumberFormat="1" applyFont="1" applyFill="1" applyBorder="1" applyAlignment="1"/>
    <xf numFmtId="49" fontId="2" fillId="3" borderId="0" xfId="0" applyNumberFormat="1" applyFont="1" applyFill="1" applyAlignment="1">
      <alignment horizontal="right"/>
    </xf>
    <xf numFmtId="1" fontId="52" fillId="3" borderId="0" xfId="0" applyNumberFormat="1" applyFont="1" applyFill="1"/>
    <xf numFmtId="1" fontId="4" fillId="3" borderId="1" xfId="0" applyNumberFormat="1" applyFont="1" applyFill="1" applyBorder="1"/>
    <xf numFmtId="49" fontId="12" fillId="3" borderId="0" xfId="0" applyNumberFormat="1" applyFont="1" applyFill="1" applyAlignment="1">
      <alignment horizontal="right"/>
    </xf>
    <xf numFmtId="3" fontId="0" fillId="3" borderId="1" xfId="0" applyNumberFormat="1" applyFill="1" applyBorder="1"/>
    <xf numFmtId="1" fontId="52" fillId="3" borderId="1" xfId="0" applyNumberFormat="1" applyFont="1" applyFill="1" applyBorder="1"/>
    <xf numFmtId="2" fontId="6" fillId="3" borderId="0" xfId="0" quotePrefix="1" applyNumberFormat="1" applyFont="1" applyFill="1"/>
    <xf numFmtId="0" fontId="19" fillId="3" borderId="0" xfId="0" applyFont="1" applyFill="1" applyAlignment="1">
      <alignment horizontal="left"/>
    </xf>
    <xf numFmtId="3" fontId="6" fillId="3" borderId="0" xfId="2" applyNumberFormat="1" applyFont="1" applyFill="1"/>
    <xf numFmtId="0" fontId="25" fillId="3" borderId="0" xfId="0" applyFont="1" applyFill="1"/>
    <xf numFmtId="0" fontId="25" fillId="3" borderId="0" xfId="2" applyFont="1" applyFill="1"/>
    <xf numFmtId="0" fontId="29" fillId="3" borderId="0" xfId="0" applyFont="1" applyFill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59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" fontId="6" fillId="3" borderId="0" xfId="5" applyNumberFormat="1" applyFont="1" applyFill="1" applyAlignment="1">
      <alignment horizontal="center"/>
    </xf>
    <xf numFmtId="3" fontId="45" fillId="3" borderId="0" xfId="0" applyNumberFormat="1" applyFont="1" applyFill="1" applyAlignment="1">
      <alignment horizontal="center"/>
    </xf>
    <xf numFmtId="9" fontId="23" fillId="3" borderId="0" xfId="5" applyFont="1" applyFill="1" applyAlignment="1">
      <alignment horizontal="center"/>
    </xf>
    <xf numFmtId="1" fontId="23" fillId="3" borderId="0" xfId="5" applyNumberFormat="1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center"/>
    </xf>
    <xf numFmtId="9" fontId="10" fillId="3" borderId="0" xfId="0" applyNumberFormat="1" applyFont="1" applyFill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0" xfId="5" applyNumberFormat="1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0" xfId="0" applyFont="1" applyFill="1" applyBorder="1" applyAlignment="1">
      <alignment horizontal="center"/>
    </xf>
    <xf numFmtId="3" fontId="38" fillId="3" borderId="0" xfId="3" applyNumberFormat="1" applyFont="1" applyFill="1" applyAlignment="1">
      <alignment horizontal="center"/>
    </xf>
    <xf numFmtId="0" fontId="69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3" fillId="2" borderId="0" xfId="0" applyNumberFormat="1" applyFont="1" applyFill="1" applyAlignment="1">
      <alignment horizontal="center"/>
    </xf>
    <xf numFmtId="3" fontId="21" fillId="3" borderId="1" xfId="0" applyNumberFormat="1" applyFont="1" applyFill="1" applyBorder="1" applyAlignment="1">
      <alignment horizontal="right"/>
    </xf>
    <xf numFmtId="9" fontId="23" fillId="3" borderId="1" xfId="5" applyFont="1" applyFill="1" applyBorder="1" applyAlignment="1">
      <alignment horizontal="center"/>
    </xf>
    <xf numFmtId="1" fontId="23" fillId="3" borderId="1" xfId="5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" fontId="23" fillId="0" borderId="0" xfId="5" applyNumberFormat="1" applyFont="1" applyFill="1" applyBorder="1" applyAlignment="1">
      <alignment horizontal="center"/>
    </xf>
    <xf numFmtId="3" fontId="9" fillId="3" borderId="0" xfId="0" applyNumberFormat="1" applyFont="1" applyFill="1" applyBorder="1"/>
    <xf numFmtId="1" fontId="10" fillId="3" borderId="0" xfId="0" applyNumberFormat="1" applyFont="1" applyFill="1" applyBorder="1" applyAlignment="1">
      <alignment horizontal="right"/>
    </xf>
    <xf numFmtId="0" fontId="0" fillId="3" borderId="0" xfId="0" applyNumberFormat="1" applyFill="1"/>
    <xf numFmtId="0" fontId="9" fillId="3" borderId="0" xfId="0" applyFont="1" applyFill="1" applyAlignment="1">
      <alignment horizontal="right"/>
    </xf>
    <xf numFmtId="0" fontId="27" fillId="3" borderId="0" xfId="0" applyFont="1" applyFill="1"/>
    <xf numFmtId="3" fontId="10" fillId="3" borderId="0" xfId="0" applyNumberFormat="1" applyFont="1" applyFill="1" applyBorder="1"/>
    <xf numFmtId="0" fontId="9" fillId="3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left"/>
    </xf>
    <xf numFmtId="3" fontId="4" fillId="3" borderId="0" xfId="0" applyNumberFormat="1" applyFont="1" applyFill="1" applyBorder="1"/>
    <xf numFmtId="0" fontId="0" fillId="3" borderId="0" xfId="0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0" fontId="0" fillId="3" borderId="0" xfId="0" applyNumberFormat="1" applyFill="1" applyBorder="1"/>
    <xf numFmtId="0" fontId="0" fillId="3" borderId="0" xfId="0" applyNumberFormat="1" applyFill="1" applyBorder="1" applyAlignment="1">
      <alignment horizontal="right"/>
    </xf>
    <xf numFmtId="0" fontId="9" fillId="3" borderId="0" xfId="0" applyNumberFormat="1" applyFont="1" applyFill="1"/>
    <xf numFmtId="0" fontId="2" fillId="3" borderId="0" xfId="2" applyFont="1" applyFill="1"/>
    <xf numFmtId="0" fontId="5" fillId="3" borderId="0" xfId="2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right"/>
    </xf>
    <xf numFmtId="3" fontId="25" fillId="3" borderId="0" xfId="0" applyNumberFormat="1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3" fillId="3" borderId="0" xfId="0" applyFont="1" applyFill="1"/>
    <xf numFmtId="164" fontId="22" fillId="3" borderId="0" xfId="0" applyNumberFormat="1" applyFont="1" applyFill="1" applyAlignment="1">
      <alignment horizontal="center"/>
    </xf>
    <xf numFmtId="164" fontId="23" fillId="3" borderId="1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 wrapText="1"/>
    </xf>
    <xf numFmtId="3" fontId="21" fillId="3" borderId="0" xfId="0" applyNumberFormat="1" applyFont="1" applyFill="1" applyBorder="1" applyAlignment="1">
      <alignment horizontal="right"/>
    </xf>
    <xf numFmtId="164" fontId="23" fillId="3" borderId="0" xfId="0" applyNumberFormat="1" applyFont="1" applyFill="1" applyBorder="1" applyAlignment="1">
      <alignment horizontal="center"/>
    </xf>
    <xf numFmtId="3" fontId="51" fillId="3" borderId="0" xfId="0" applyNumberFormat="1" applyFont="1" applyFill="1" applyBorder="1"/>
    <xf numFmtId="164" fontId="51" fillId="3" borderId="0" xfId="0" applyNumberFormat="1" applyFont="1" applyFill="1" applyAlignment="1">
      <alignment horizontal="center"/>
    </xf>
    <xf numFmtId="3" fontId="51" fillId="3" borderId="0" xfId="0" applyNumberFormat="1" applyFont="1" applyFill="1"/>
    <xf numFmtId="1" fontId="51" fillId="3" borderId="0" xfId="0" applyNumberFormat="1" applyFont="1" applyFill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7" fillId="3" borderId="0" xfId="0" applyFont="1" applyFill="1" applyBorder="1"/>
    <xf numFmtId="0" fontId="23" fillId="3" borderId="0" xfId="0" applyFont="1" applyFill="1" applyAlignment="1">
      <alignment horizontal="right"/>
    </xf>
    <xf numFmtId="164" fontId="51" fillId="3" borderId="0" xfId="0" applyNumberFormat="1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1" fontId="51" fillId="3" borderId="0" xfId="0" applyNumberFormat="1" applyFon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6" fillId="3" borderId="1" xfId="0" applyNumberFormat="1" applyFont="1" applyFill="1" applyBorder="1" applyAlignment="1">
      <alignment horizontal="center" wrapText="1"/>
    </xf>
    <xf numFmtId="164" fontId="21" fillId="3" borderId="0" xfId="3" applyNumberFormat="1" applyFont="1" applyFill="1" applyAlignment="1">
      <alignment horizontal="center"/>
    </xf>
    <xf numFmtId="0" fontId="21" fillId="3" borderId="0" xfId="3" applyFont="1" applyFill="1" applyAlignment="1">
      <alignment horizontal="center"/>
    </xf>
    <xf numFmtId="0" fontId="21" fillId="3" borderId="0" xfId="3" applyFont="1" applyFill="1" applyAlignment="1"/>
    <xf numFmtId="3" fontId="49" fillId="3" borderId="0" xfId="1" applyNumberFormat="1" applyFont="1" applyFill="1"/>
    <xf numFmtId="3" fontId="9" fillId="3" borderId="0" xfId="1" applyNumberFormat="1" applyFont="1" applyFill="1"/>
    <xf numFmtId="3" fontId="9" fillId="3" borderId="0" xfId="1" applyNumberFormat="1" applyFont="1" applyFill="1" applyAlignment="1">
      <alignment horizontal="right"/>
    </xf>
    <xf numFmtId="3" fontId="39" fillId="3" borderId="0" xfId="3" applyNumberFormat="1" applyFont="1" applyFill="1"/>
    <xf numFmtId="3" fontId="9" fillId="3" borderId="0" xfId="0" applyNumberFormat="1" applyFont="1" applyFill="1" applyAlignment="1">
      <alignment horizontal="center"/>
    </xf>
    <xf numFmtId="165" fontId="21" fillId="3" borderId="0" xfId="3" applyNumberFormat="1" applyFont="1" applyFill="1" applyAlignment="1">
      <alignment horizontal="center"/>
    </xf>
    <xf numFmtId="3" fontId="2" fillId="3" borderId="0" xfId="3" applyNumberFormat="1" applyFont="1" applyFill="1"/>
    <xf numFmtId="169" fontId="2" fillId="3" borderId="0" xfId="3" applyNumberFormat="1" applyFont="1" applyFill="1"/>
    <xf numFmtId="166" fontId="9" fillId="3" borderId="1" xfId="1" applyNumberFormat="1" applyFont="1" applyFill="1" applyBorder="1"/>
    <xf numFmtId="3" fontId="9" fillId="3" borderId="1" xfId="1" applyNumberFormat="1" applyFont="1" applyFill="1" applyBorder="1"/>
    <xf numFmtId="3" fontId="4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1" xfId="0" applyFont="1" applyFill="1" applyBorder="1"/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Alignment="1"/>
    <xf numFmtId="0" fontId="5" fillId="3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Comma" xfId="1" builtinId="3"/>
    <cellStyle name="Normal" xfId="0" builtinId="0"/>
    <cellStyle name="Normal_Complete Tables" xfId="2"/>
    <cellStyle name="Normal_Table 13 access" xfId="3"/>
    <cellStyle name="Normal_Table 14 access 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9"/>
  <sheetViews>
    <sheetView showGridLines="0" workbookViewId="0"/>
  </sheetViews>
  <sheetFormatPr defaultColWidth="9.140625" defaultRowHeight="12.75" x14ac:dyDescent="0.2"/>
  <cols>
    <col min="1" max="1" width="9.140625" style="19"/>
    <col min="2" max="2" width="1" style="19" customWidth="1"/>
    <col min="3" max="3" width="9.140625" style="19"/>
    <col min="4" max="4" width="9.5703125" style="19" customWidth="1"/>
    <col min="5" max="9" width="9.140625" style="19"/>
    <col min="10" max="10" width="16.28515625" style="19" customWidth="1"/>
    <col min="11" max="16384" width="9.140625" style="19"/>
  </cols>
  <sheetData>
    <row r="1" spans="1:10" ht="15.75" x14ac:dyDescent="0.25">
      <c r="A1" s="40" t="s">
        <v>187</v>
      </c>
      <c r="H1" s="50"/>
      <c r="J1" s="50"/>
    </row>
    <row r="2" spans="1:10" ht="8.25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7.5" customHeight="1" x14ac:dyDescent="0.2"/>
    <row r="4" spans="1:10" ht="15.75" x14ac:dyDescent="0.25">
      <c r="A4" s="40" t="s">
        <v>188</v>
      </c>
      <c r="B4" s="40"/>
      <c r="C4" s="40" t="s">
        <v>189</v>
      </c>
      <c r="I4" s="50"/>
    </row>
    <row r="5" spans="1:10" ht="6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</row>
    <row r="7" spans="1:10" x14ac:dyDescent="0.2">
      <c r="A7" s="50" t="s">
        <v>182</v>
      </c>
      <c r="C7" s="50" t="s">
        <v>1513</v>
      </c>
    </row>
    <row r="8" spans="1:10" ht="11.25" customHeight="1" x14ac:dyDescent="0.2"/>
    <row r="9" spans="1:10" x14ac:dyDescent="0.2">
      <c r="A9" s="19" t="s">
        <v>183</v>
      </c>
      <c r="C9" s="19" t="s">
        <v>190</v>
      </c>
    </row>
    <row r="10" spans="1:10" x14ac:dyDescent="0.2">
      <c r="C10" s="19" t="s">
        <v>191</v>
      </c>
    </row>
    <row r="11" spans="1:10" x14ac:dyDescent="0.2">
      <c r="C11" s="50" t="s">
        <v>1514</v>
      </c>
    </row>
    <row r="12" spans="1:10" ht="6" customHeight="1" x14ac:dyDescent="0.2"/>
    <row r="13" spans="1:10" x14ac:dyDescent="0.2">
      <c r="A13" s="19" t="s">
        <v>299</v>
      </c>
      <c r="C13" s="19" t="s">
        <v>192</v>
      </c>
    </row>
    <row r="14" spans="1:10" x14ac:dyDescent="0.2">
      <c r="C14" s="19" t="s">
        <v>191</v>
      </c>
    </row>
    <row r="15" spans="1:10" x14ac:dyDescent="0.2">
      <c r="C15" s="50" t="s">
        <v>1515</v>
      </c>
    </row>
    <row r="16" spans="1:10" x14ac:dyDescent="0.2">
      <c r="A16" s="19" t="s">
        <v>297</v>
      </c>
      <c r="C16" s="19" t="s">
        <v>367</v>
      </c>
    </row>
    <row r="17" spans="1:3" x14ac:dyDescent="0.2">
      <c r="C17" s="50" t="s">
        <v>1516</v>
      </c>
    </row>
    <row r="18" spans="1:3" ht="9" customHeight="1" x14ac:dyDescent="0.2"/>
    <row r="19" spans="1:3" x14ac:dyDescent="0.2">
      <c r="A19" s="19" t="s">
        <v>214</v>
      </c>
      <c r="C19" s="50" t="s">
        <v>1517</v>
      </c>
    </row>
    <row r="20" spans="1:3" ht="15" customHeight="1" x14ac:dyDescent="0.2">
      <c r="A20" s="19" t="s">
        <v>215</v>
      </c>
      <c r="C20" s="50" t="s">
        <v>1518</v>
      </c>
    </row>
    <row r="21" spans="1:3" ht="3" customHeight="1" x14ac:dyDescent="0.2"/>
    <row r="22" spans="1:3" x14ac:dyDescent="0.2">
      <c r="A22" s="19" t="s">
        <v>184</v>
      </c>
      <c r="C22" s="19" t="s">
        <v>368</v>
      </c>
    </row>
    <row r="23" spans="1:3" x14ac:dyDescent="0.2">
      <c r="C23" s="50" t="s">
        <v>1519</v>
      </c>
    </row>
    <row r="24" spans="1:3" ht="5.45" customHeight="1" x14ac:dyDescent="0.2"/>
    <row r="25" spans="1:3" x14ac:dyDescent="0.2">
      <c r="A25" s="19" t="s">
        <v>185</v>
      </c>
      <c r="C25" s="50" t="s">
        <v>1520</v>
      </c>
    </row>
    <row r="26" spans="1:3" ht="9" customHeight="1" x14ac:dyDescent="0.2"/>
    <row r="27" spans="1:3" x14ac:dyDescent="0.2">
      <c r="A27" s="19" t="s">
        <v>220</v>
      </c>
      <c r="C27" s="50" t="s">
        <v>1521</v>
      </c>
    </row>
    <row r="28" spans="1:3" x14ac:dyDescent="0.2">
      <c r="A28" s="19" t="s">
        <v>221</v>
      </c>
      <c r="C28" s="50" t="s">
        <v>1522</v>
      </c>
    </row>
    <row r="29" spans="1:3" ht="9" customHeight="1" x14ac:dyDescent="0.2"/>
    <row r="30" spans="1:3" x14ac:dyDescent="0.2">
      <c r="A30" s="50" t="s">
        <v>1439</v>
      </c>
      <c r="C30" s="19" t="s">
        <v>369</v>
      </c>
    </row>
    <row r="31" spans="1:3" x14ac:dyDescent="0.2">
      <c r="C31" s="50" t="s">
        <v>1519</v>
      </c>
    </row>
    <row r="32" spans="1:3" ht="9" customHeight="1" x14ac:dyDescent="0.2"/>
    <row r="33" spans="1:3" x14ac:dyDescent="0.2">
      <c r="A33" s="19" t="s">
        <v>1142</v>
      </c>
      <c r="C33" s="50" t="s">
        <v>1902</v>
      </c>
    </row>
    <row r="34" spans="1:3" ht="13.5" customHeight="1" x14ac:dyDescent="0.2">
      <c r="C34" s="50" t="s">
        <v>1523</v>
      </c>
    </row>
    <row r="35" spans="1:3" ht="12" customHeight="1" x14ac:dyDescent="0.2">
      <c r="A35" s="19" t="s">
        <v>1143</v>
      </c>
      <c r="C35" s="50" t="s">
        <v>1903</v>
      </c>
    </row>
    <row r="36" spans="1:3" ht="12" customHeight="1" x14ac:dyDescent="0.2">
      <c r="C36" s="50" t="s">
        <v>1524</v>
      </c>
    </row>
    <row r="37" spans="1:3" ht="15" customHeight="1" x14ac:dyDescent="0.2">
      <c r="A37" s="19" t="s">
        <v>1355</v>
      </c>
      <c r="C37" s="50" t="s">
        <v>1903</v>
      </c>
    </row>
    <row r="38" spans="1:3" ht="13.5" customHeight="1" x14ac:dyDescent="0.2">
      <c r="C38" s="50" t="s">
        <v>1525</v>
      </c>
    </row>
    <row r="39" spans="1:3" ht="7.5" customHeight="1" x14ac:dyDescent="0.2"/>
    <row r="40" spans="1:3" x14ac:dyDescent="0.2">
      <c r="A40" s="19" t="s">
        <v>186</v>
      </c>
      <c r="C40" s="50" t="s">
        <v>1904</v>
      </c>
    </row>
    <row r="41" spans="1:3" x14ac:dyDescent="0.2">
      <c r="C41" s="50" t="s">
        <v>1526</v>
      </c>
    </row>
    <row r="42" spans="1:3" ht="12.75" customHeight="1" x14ac:dyDescent="0.2">
      <c r="A42" s="19" t="s">
        <v>198</v>
      </c>
      <c r="C42" s="50" t="s">
        <v>1905</v>
      </c>
    </row>
    <row r="43" spans="1:3" x14ac:dyDescent="0.2">
      <c r="C43" s="50" t="s">
        <v>1527</v>
      </c>
    </row>
    <row r="44" spans="1:3" x14ac:dyDescent="0.2">
      <c r="A44" s="19" t="s">
        <v>1353</v>
      </c>
      <c r="C44" s="50" t="s">
        <v>1528</v>
      </c>
    </row>
    <row r="45" spans="1:3" x14ac:dyDescent="0.2">
      <c r="A45" s="19" t="s">
        <v>1354</v>
      </c>
      <c r="C45" s="50" t="s">
        <v>1529</v>
      </c>
    </row>
    <row r="46" spans="1:3" ht="6.75" customHeight="1" x14ac:dyDescent="0.2"/>
    <row r="47" spans="1:3" ht="13.5" customHeight="1" x14ac:dyDescent="0.2">
      <c r="A47" s="19" t="s">
        <v>1124</v>
      </c>
      <c r="C47" s="19" t="s">
        <v>1128</v>
      </c>
    </row>
    <row r="48" spans="1:3" x14ac:dyDescent="0.2">
      <c r="C48" s="50" t="s">
        <v>1530</v>
      </c>
    </row>
    <row r="49" spans="1:3" x14ac:dyDescent="0.2">
      <c r="A49" s="19" t="s">
        <v>1121</v>
      </c>
      <c r="C49" s="19" t="s">
        <v>1152</v>
      </c>
    </row>
    <row r="50" spans="1:3" x14ac:dyDescent="0.2">
      <c r="C50" s="50" t="s">
        <v>1531</v>
      </c>
    </row>
    <row r="51" spans="1:3" ht="13.9" customHeight="1" x14ac:dyDescent="0.2">
      <c r="A51" s="50" t="s">
        <v>1447</v>
      </c>
      <c r="C51" s="50" t="s">
        <v>1449</v>
      </c>
    </row>
    <row r="52" spans="1:3" ht="13.9" customHeight="1" x14ac:dyDescent="0.2">
      <c r="A52" s="50"/>
      <c r="C52" s="50" t="s">
        <v>1532</v>
      </c>
    </row>
    <row r="53" spans="1:3" ht="15" customHeight="1" x14ac:dyDescent="0.2">
      <c r="A53" s="50" t="s">
        <v>1448</v>
      </c>
      <c r="C53" s="50" t="s">
        <v>1152</v>
      </c>
    </row>
    <row r="54" spans="1:3" ht="13.9" customHeight="1" x14ac:dyDescent="0.2">
      <c r="C54" s="50" t="s">
        <v>1533</v>
      </c>
    </row>
    <row r="55" spans="1:3" ht="7.15" customHeight="1" x14ac:dyDescent="0.2">
      <c r="C55" s="50"/>
    </row>
    <row r="56" spans="1:3" x14ac:dyDescent="0.2">
      <c r="A56" s="50" t="s">
        <v>245</v>
      </c>
      <c r="C56" s="50" t="s">
        <v>1534</v>
      </c>
    </row>
    <row r="57" spans="1:3" x14ac:dyDescent="0.2">
      <c r="A57" s="19" t="s">
        <v>243</v>
      </c>
      <c r="C57" s="19" t="s">
        <v>241</v>
      </c>
    </row>
    <row r="58" spans="1:3" x14ac:dyDescent="0.2">
      <c r="C58" s="50" t="s">
        <v>1535</v>
      </c>
    </row>
    <row r="59" spans="1:3" x14ac:dyDescent="0.2">
      <c r="A59" s="19" t="s">
        <v>244</v>
      </c>
      <c r="C59" s="50" t="s">
        <v>1906</v>
      </c>
    </row>
    <row r="60" spans="1:3" x14ac:dyDescent="0.2">
      <c r="A60" s="19" t="s">
        <v>1115</v>
      </c>
      <c r="C60" s="50" t="s">
        <v>1536</v>
      </c>
    </row>
    <row r="61" spans="1:3" x14ac:dyDescent="0.2">
      <c r="A61" s="50" t="s">
        <v>1591</v>
      </c>
      <c r="C61" s="50" t="s">
        <v>1594</v>
      </c>
    </row>
    <row r="62" spans="1:3" x14ac:dyDescent="0.2">
      <c r="A62" s="50" t="s">
        <v>1592</v>
      </c>
      <c r="C62" s="50" t="s">
        <v>1595</v>
      </c>
    </row>
    <row r="63" spans="1:3" x14ac:dyDescent="0.2">
      <c r="A63" s="50" t="s">
        <v>1593</v>
      </c>
      <c r="C63" s="50" t="s">
        <v>1596</v>
      </c>
    </row>
    <row r="64" spans="1:3" x14ac:dyDescent="0.2">
      <c r="A64" s="50" t="s">
        <v>1590</v>
      </c>
      <c r="C64" s="50" t="s">
        <v>1597</v>
      </c>
    </row>
    <row r="65" spans="1:11" ht="6.6" customHeight="1" x14ac:dyDescent="0.2">
      <c r="C65" s="11"/>
    </row>
    <row r="66" spans="1:11" x14ac:dyDescent="0.2">
      <c r="A66" s="11" t="s">
        <v>335</v>
      </c>
      <c r="B66" s="11"/>
      <c r="C66" s="220" t="s">
        <v>349</v>
      </c>
      <c r="D66" s="11"/>
      <c r="E66" s="11"/>
      <c r="F66" s="11"/>
      <c r="G66" s="11"/>
      <c r="H66" s="11"/>
      <c r="I66" s="11"/>
      <c r="J66" s="11"/>
    </row>
    <row r="67" spans="1:11" x14ac:dyDescent="0.2">
      <c r="A67" s="11"/>
      <c r="B67" s="11"/>
      <c r="C67" s="11" t="s">
        <v>360</v>
      </c>
      <c r="D67" s="11"/>
      <c r="E67" s="11"/>
      <c r="F67" s="11"/>
      <c r="G67" s="11"/>
      <c r="H67" s="11"/>
      <c r="I67" s="11"/>
      <c r="J67" s="11"/>
    </row>
    <row r="68" spans="1:11" x14ac:dyDescent="0.2">
      <c r="A68" s="11"/>
      <c r="B68" s="11"/>
      <c r="C68" s="220" t="s">
        <v>1551</v>
      </c>
      <c r="D68" s="11"/>
      <c r="E68" s="250"/>
      <c r="F68" s="221"/>
      <c r="G68" s="221"/>
      <c r="H68" s="221"/>
      <c r="I68" s="221"/>
      <c r="J68" s="221"/>
      <c r="K68" s="20"/>
    </row>
    <row r="69" spans="1:11" ht="11.25" customHeight="1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Footer>&amp;R17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7"/>
  <sheetViews>
    <sheetView showGridLines="0" workbookViewId="0"/>
  </sheetViews>
  <sheetFormatPr defaultColWidth="9.140625" defaultRowHeight="14.25" x14ac:dyDescent="0.2"/>
  <cols>
    <col min="1" max="1" width="11.85546875" style="264" customWidth="1"/>
    <col min="2" max="2" width="0.85546875" style="264" customWidth="1"/>
    <col min="3" max="3" width="3" style="264" customWidth="1"/>
    <col min="4" max="4" width="2.140625" style="264" customWidth="1"/>
    <col min="5" max="5" width="11.140625" style="264" customWidth="1"/>
    <col min="6" max="6" width="7.85546875" style="264" customWidth="1"/>
    <col min="7" max="7" width="13.42578125" style="264" customWidth="1"/>
    <col min="8" max="8" width="2.42578125" style="264" customWidth="1"/>
    <col min="9" max="9" width="13.42578125" style="264" customWidth="1"/>
    <col min="10" max="10" width="2.42578125" style="264" customWidth="1"/>
    <col min="11" max="11" width="13.42578125" style="264" customWidth="1"/>
    <col min="12" max="12" width="0.85546875" style="264" customWidth="1"/>
    <col min="13" max="13" width="12" style="264" customWidth="1"/>
    <col min="14" max="14" width="0.85546875" style="264" customWidth="1"/>
    <col min="15" max="15" width="8.42578125" style="264" customWidth="1"/>
    <col min="16" max="16" width="0.85546875" style="264" customWidth="1"/>
    <col min="17" max="17" width="7.85546875" style="264" customWidth="1"/>
    <col min="18" max="18" width="0.85546875" style="264" customWidth="1"/>
    <col min="19" max="19" width="8" style="264" customWidth="1"/>
    <col min="20" max="16384" width="9.140625" style="264"/>
  </cols>
  <sheetData>
    <row r="1" spans="1:21" s="271" customFormat="1" ht="18.75" x14ac:dyDescent="0.25">
      <c r="A1" s="386" t="s">
        <v>1465</v>
      </c>
    </row>
    <row r="2" spans="1:21" s="271" customFormat="1" ht="15.75" x14ac:dyDescent="0.25">
      <c r="A2" s="386" t="s">
        <v>1547</v>
      </c>
    </row>
    <row r="3" spans="1:21" s="271" customFormat="1" ht="15" x14ac:dyDescent="0.2">
      <c r="A3" s="271" t="s">
        <v>10</v>
      </c>
    </row>
    <row r="4" spans="1:21" x14ac:dyDescent="0.2">
      <c r="A4" s="396" t="s">
        <v>8</v>
      </c>
      <c r="B4" s="396"/>
      <c r="K4" s="389" t="s">
        <v>196</v>
      </c>
    </row>
    <row r="5" spans="1:21" x14ac:dyDescent="0.2">
      <c r="A5" s="406"/>
      <c r="B5" s="406"/>
      <c r="C5" s="390"/>
      <c r="D5" s="390"/>
      <c r="E5" s="390"/>
      <c r="F5" s="390"/>
      <c r="G5" s="390"/>
      <c r="H5" s="390"/>
      <c r="I5" s="390"/>
      <c r="J5" s="390"/>
      <c r="K5" s="390"/>
    </row>
    <row r="6" spans="1:21" ht="6.75" customHeight="1" x14ac:dyDescent="0.2">
      <c r="A6" s="389"/>
      <c r="B6" s="389"/>
    </row>
    <row r="7" spans="1:21" ht="15.75" customHeight="1" x14ac:dyDescent="0.2">
      <c r="A7" s="264" t="s">
        <v>59</v>
      </c>
      <c r="G7" s="317" t="s">
        <v>2</v>
      </c>
      <c r="I7" s="828" t="s">
        <v>53</v>
      </c>
      <c r="J7" s="829"/>
      <c r="K7" s="829"/>
    </row>
    <row r="8" spans="1:21" ht="12.75" customHeight="1" x14ac:dyDescent="0.2">
      <c r="A8" s="264" t="s">
        <v>60</v>
      </c>
      <c r="G8" s="317" t="s">
        <v>61</v>
      </c>
      <c r="I8" s="390"/>
      <c r="J8" s="390"/>
      <c r="K8" s="390"/>
    </row>
    <row r="9" spans="1:21" ht="12.75" customHeight="1" x14ac:dyDescent="0.2">
      <c r="G9" s="317" t="s">
        <v>62</v>
      </c>
      <c r="J9" s="393"/>
      <c r="K9" s="393"/>
    </row>
    <row r="10" spans="1:21" s="265" customFormat="1" ht="12.75" customHeight="1" x14ac:dyDescent="0.2">
      <c r="C10" s="407"/>
      <c r="H10" s="408"/>
      <c r="I10" s="408" t="s">
        <v>25</v>
      </c>
      <c r="J10" s="408"/>
      <c r="K10" s="408" t="s">
        <v>26</v>
      </c>
    </row>
    <row r="11" spans="1:21" s="265" customFormat="1" ht="9" customHeight="1" x14ac:dyDescent="0.2">
      <c r="A11" s="409"/>
      <c r="B11" s="409"/>
      <c r="C11" s="409"/>
      <c r="D11" s="409"/>
      <c r="E11" s="409"/>
      <c r="G11" s="409"/>
      <c r="H11" s="410"/>
      <c r="I11" s="409"/>
      <c r="J11" s="410"/>
      <c r="K11" s="409"/>
    </row>
    <row r="12" spans="1:21" x14ac:dyDescent="0.2">
      <c r="G12" s="693"/>
      <c r="H12" s="693"/>
      <c r="I12" s="693"/>
      <c r="J12" s="694"/>
      <c r="K12" s="694"/>
    </row>
    <row r="13" spans="1:21" ht="15" x14ac:dyDescent="0.25">
      <c r="A13" s="268" t="s">
        <v>63</v>
      </c>
      <c r="B13" s="268"/>
      <c r="C13" s="268"/>
      <c r="D13" s="268"/>
      <c r="E13" s="268"/>
      <c r="F13" s="268"/>
      <c r="G13" s="695">
        <v>294</v>
      </c>
      <c r="H13" s="694"/>
      <c r="I13" s="696">
        <v>85</v>
      </c>
      <c r="J13" s="697"/>
      <c r="K13" s="696">
        <v>209</v>
      </c>
      <c r="S13" s="266"/>
      <c r="T13" s="266"/>
      <c r="U13" s="266"/>
    </row>
    <row r="14" spans="1:21" x14ac:dyDescent="0.2">
      <c r="A14" s="409"/>
      <c r="B14" s="409"/>
      <c r="C14" s="409"/>
      <c r="D14" s="409"/>
      <c r="E14" s="409"/>
      <c r="F14" s="265"/>
      <c r="G14" s="698"/>
      <c r="H14" s="699"/>
      <c r="I14" s="698"/>
      <c r="J14" s="699"/>
      <c r="K14" s="698"/>
      <c r="S14" s="266"/>
      <c r="T14" s="266"/>
      <c r="U14" s="266"/>
    </row>
    <row r="15" spans="1:21" x14ac:dyDescent="0.2">
      <c r="G15" s="693"/>
      <c r="H15" s="693"/>
      <c r="I15" s="693"/>
      <c r="J15" s="694"/>
      <c r="K15" s="694"/>
      <c r="S15" s="266"/>
      <c r="T15" s="266"/>
      <c r="U15" s="266"/>
    </row>
    <row r="16" spans="1:21" s="268" customFormat="1" ht="15" x14ac:dyDescent="0.25">
      <c r="A16" s="268" t="s">
        <v>1464</v>
      </c>
      <c r="C16" s="397"/>
      <c r="D16" s="394"/>
      <c r="E16" s="394"/>
      <c r="F16" s="394"/>
      <c r="G16" s="700">
        <v>1.6</v>
      </c>
      <c r="H16" s="700"/>
      <c r="I16" s="701">
        <v>1</v>
      </c>
      <c r="J16" s="701"/>
      <c r="K16" s="701">
        <v>2</v>
      </c>
      <c r="L16" s="267"/>
      <c r="M16" s="497"/>
      <c r="O16" s="497"/>
      <c r="Q16" s="497"/>
      <c r="R16" s="272"/>
      <c r="S16" s="272"/>
      <c r="T16" s="267"/>
      <c r="U16" s="272"/>
    </row>
    <row r="17" spans="1:21" x14ac:dyDescent="0.2">
      <c r="D17" s="270"/>
      <c r="E17" s="270"/>
      <c r="F17" s="270"/>
      <c r="G17" s="702"/>
      <c r="H17" s="703"/>
      <c r="I17" s="703"/>
      <c r="J17" s="703"/>
      <c r="K17" s="703"/>
      <c r="M17" s="497"/>
      <c r="O17" s="497"/>
      <c r="Q17" s="497"/>
      <c r="R17" s="272"/>
      <c r="S17" s="272"/>
      <c r="T17" s="266"/>
      <c r="U17" s="272"/>
    </row>
    <row r="18" spans="1:21" s="268" customFormat="1" ht="15" x14ac:dyDescent="0.25">
      <c r="A18" s="411" t="s">
        <v>205</v>
      </c>
      <c r="D18" s="394"/>
      <c r="E18" s="394"/>
      <c r="F18" s="394"/>
      <c r="G18" s="676">
        <v>0.8</v>
      </c>
      <c r="H18" s="258"/>
      <c r="I18" s="701">
        <v>0.5</v>
      </c>
      <c r="J18" s="701"/>
      <c r="K18" s="701">
        <v>0.9</v>
      </c>
      <c r="M18" s="497"/>
      <c r="O18" s="497"/>
      <c r="Q18" s="497"/>
      <c r="R18" s="272"/>
      <c r="S18" s="272"/>
      <c r="T18" s="272"/>
    </row>
    <row r="19" spans="1:21" ht="15" x14ac:dyDescent="0.25">
      <c r="A19" s="396"/>
      <c r="D19" s="270"/>
      <c r="E19" s="270"/>
      <c r="F19" s="270"/>
      <c r="G19" s="702"/>
      <c r="H19" s="703"/>
      <c r="I19" s="703"/>
      <c r="J19" s="703"/>
      <c r="K19" s="703"/>
      <c r="M19" s="497"/>
      <c r="O19" s="498"/>
      <c r="Q19" s="498"/>
      <c r="R19" s="272"/>
      <c r="S19" s="272"/>
      <c r="T19" s="272"/>
    </row>
    <row r="20" spans="1:21" s="268" customFormat="1" ht="15" x14ac:dyDescent="0.25">
      <c r="A20" s="412" t="s">
        <v>21</v>
      </c>
      <c r="B20" s="413"/>
      <c r="D20" s="394"/>
      <c r="E20" s="394"/>
      <c r="F20" s="394"/>
      <c r="G20" s="676">
        <v>2.1</v>
      </c>
      <c r="H20" s="258"/>
      <c r="I20" s="701">
        <v>1.7</v>
      </c>
      <c r="J20" s="701"/>
      <c r="K20" s="258">
        <v>4.2</v>
      </c>
      <c r="M20" s="497"/>
      <c r="O20" s="497"/>
      <c r="Q20" s="497"/>
      <c r="R20" s="272"/>
      <c r="S20" s="272"/>
      <c r="T20" s="272"/>
    </row>
    <row r="21" spans="1:21" x14ac:dyDescent="0.2">
      <c r="A21" s="412"/>
      <c r="B21" s="414"/>
      <c r="D21" s="270"/>
      <c r="E21" s="270"/>
      <c r="F21" s="270"/>
      <c r="G21" s="702"/>
      <c r="H21" s="703"/>
      <c r="I21" s="703"/>
      <c r="J21" s="703"/>
      <c r="K21" s="703"/>
      <c r="P21" s="272"/>
      <c r="Q21" s="272"/>
      <c r="R21" s="272"/>
      <c r="S21" s="272"/>
      <c r="T21" s="272"/>
    </row>
    <row r="22" spans="1:21" s="268" customFormat="1" ht="15" x14ac:dyDescent="0.25">
      <c r="A22" s="396" t="s">
        <v>137</v>
      </c>
      <c r="D22" s="394"/>
      <c r="E22" s="394"/>
      <c r="F22" s="394"/>
      <c r="G22" s="676">
        <v>7.3</v>
      </c>
      <c r="H22" s="258"/>
      <c r="I22" s="258">
        <v>1.9</v>
      </c>
      <c r="J22" s="258"/>
      <c r="K22" s="258">
        <v>24.2</v>
      </c>
      <c r="M22" s="265"/>
      <c r="P22" s="272"/>
      <c r="Q22" s="272"/>
      <c r="R22" s="272"/>
      <c r="S22" s="272"/>
      <c r="T22" s="272"/>
    </row>
    <row r="23" spans="1:21" x14ac:dyDescent="0.2">
      <c r="A23" s="396"/>
      <c r="D23" s="270"/>
      <c r="E23" s="270"/>
      <c r="F23" s="270"/>
      <c r="G23" s="702"/>
      <c r="H23" s="703"/>
      <c r="I23" s="703"/>
      <c r="J23" s="703"/>
      <c r="K23" s="703"/>
      <c r="P23" s="272"/>
      <c r="Q23" s="272"/>
      <c r="R23" s="272"/>
      <c r="S23" s="272"/>
      <c r="T23" s="272"/>
    </row>
    <row r="24" spans="1:21" s="268" customFormat="1" ht="15" x14ac:dyDescent="0.25">
      <c r="A24" s="396" t="s">
        <v>23</v>
      </c>
      <c r="D24" s="394"/>
      <c r="E24" s="394"/>
      <c r="F24" s="394"/>
      <c r="G24" s="700">
        <v>13.9</v>
      </c>
      <c r="H24" s="700"/>
      <c r="I24" s="113">
        <v>4.5999999999999996</v>
      </c>
      <c r="J24" s="113"/>
      <c r="K24" s="258">
        <v>28.4</v>
      </c>
      <c r="M24" s="264"/>
    </row>
    <row r="25" spans="1:21" x14ac:dyDescent="0.2">
      <c r="A25" s="390"/>
      <c r="B25" s="390"/>
      <c r="C25" s="390"/>
      <c r="D25" s="390"/>
      <c r="E25" s="390"/>
      <c r="F25" s="390"/>
      <c r="G25" s="415"/>
      <c r="H25" s="415"/>
      <c r="I25" s="415"/>
      <c r="J25" s="390"/>
      <c r="K25" s="390"/>
    </row>
    <row r="26" spans="1:21" x14ac:dyDescent="0.2">
      <c r="A26" s="393"/>
      <c r="B26" s="393"/>
      <c r="C26" s="393"/>
      <c r="D26" s="393"/>
      <c r="E26" s="393"/>
      <c r="F26" s="393"/>
      <c r="G26" s="416"/>
      <c r="H26" s="416"/>
      <c r="I26" s="416"/>
      <c r="J26" s="393"/>
      <c r="K26" s="393"/>
    </row>
    <row r="27" spans="1:21" ht="16.5" x14ac:dyDescent="0.2">
      <c r="A27" s="269" t="s">
        <v>1467</v>
      </c>
    </row>
    <row r="28" spans="1:21" x14ac:dyDescent="0.2">
      <c r="A28" s="270" t="s">
        <v>1466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</row>
    <row r="29" spans="1:21" x14ac:dyDescent="0.2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</row>
    <row r="30" spans="1:21" x14ac:dyDescent="0.2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</row>
    <row r="31" spans="1:21" x14ac:dyDescent="0.2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</row>
    <row r="32" spans="1:21" x14ac:dyDescent="0.2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</row>
    <row r="33" spans="1:11" x14ac:dyDescent="0.2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</row>
    <row r="34" spans="1:11" x14ac:dyDescent="0.2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</row>
    <row r="35" spans="1:11" x14ac:dyDescent="0.2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</row>
    <row r="36" spans="1:11" x14ac:dyDescent="0.2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</row>
    <row r="37" spans="1:11" x14ac:dyDescent="0.2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</row>
  </sheetData>
  <mergeCells count="1">
    <mergeCell ref="I7:K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85"/>
  <sheetViews>
    <sheetView showGridLines="0" zoomScale="104" zoomScaleNormal="104" workbookViewId="0"/>
  </sheetViews>
  <sheetFormatPr defaultColWidth="9.140625" defaultRowHeight="12.75" x14ac:dyDescent="0.2"/>
  <cols>
    <col min="1" max="3" width="4" style="3" customWidth="1"/>
    <col min="4" max="5" width="2.42578125" style="3" customWidth="1"/>
    <col min="6" max="6" width="40.140625" style="3" customWidth="1"/>
    <col min="7" max="7" width="1.7109375" style="3" customWidth="1"/>
    <col min="8" max="8" width="6.42578125" style="3" customWidth="1"/>
    <col min="9" max="9" width="1.85546875" style="3" customWidth="1"/>
    <col min="10" max="10" width="6.7109375" style="48" customWidth="1"/>
    <col min="11" max="11" width="4" style="3" customWidth="1"/>
    <col min="12" max="12" width="7.5703125" style="3" customWidth="1"/>
    <col min="13" max="13" width="0.85546875" style="3" customWidth="1"/>
    <col min="14" max="14" width="7.5703125" style="3" customWidth="1"/>
    <col min="15" max="15" width="3.28515625" style="3" customWidth="1"/>
    <col min="16" max="16" width="6.42578125" style="3" customWidth="1"/>
    <col min="17" max="17" width="1.140625" style="3" customWidth="1"/>
    <col min="18" max="18" width="7.42578125" style="3" customWidth="1"/>
    <col min="19" max="16384" width="9.140625" style="3"/>
  </cols>
  <sheetData>
    <row r="1" spans="1:18" ht="15.75" x14ac:dyDescent="0.25">
      <c r="A1" s="40" t="s">
        <v>1358</v>
      </c>
      <c r="H1" s="325"/>
      <c r="I1" s="325"/>
      <c r="K1" s="325"/>
    </row>
    <row r="2" spans="1:18" ht="15.75" x14ac:dyDescent="0.25">
      <c r="A2" s="40" t="s">
        <v>1548</v>
      </c>
      <c r="H2" s="333"/>
      <c r="I2" s="325"/>
      <c r="K2" s="325"/>
    </row>
    <row r="3" spans="1:18" ht="6" customHeight="1" x14ac:dyDescent="0.2">
      <c r="A3" s="3" t="s">
        <v>10</v>
      </c>
      <c r="H3" s="333"/>
      <c r="I3" s="325"/>
      <c r="J3" s="417"/>
      <c r="K3" s="325"/>
    </row>
    <row r="4" spans="1:18" x14ac:dyDescent="0.2">
      <c r="A4" s="326" t="s">
        <v>8</v>
      </c>
      <c r="B4" s="327"/>
      <c r="C4" s="327"/>
      <c r="D4" s="327"/>
      <c r="E4" s="327"/>
      <c r="F4" s="327"/>
      <c r="G4" s="327"/>
      <c r="H4" s="331"/>
      <c r="I4" s="331"/>
      <c r="J4" s="418"/>
      <c r="K4" s="331"/>
      <c r="L4" s="19"/>
      <c r="M4" s="19"/>
      <c r="N4" s="19"/>
      <c r="R4" s="346" t="s">
        <v>271</v>
      </c>
    </row>
    <row r="5" spans="1:18" ht="9" customHeight="1" x14ac:dyDescent="0.2">
      <c r="A5" s="336"/>
      <c r="B5" s="34"/>
      <c r="C5" s="34"/>
      <c r="D5" s="34"/>
      <c r="E5" s="34"/>
      <c r="F5" s="34"/>
      <c r="G5" s="34"/>
      <c r="H5" s="328"/>
      <c r="I5" s="328"/>
      <c r="J5" s="419"/>
      <c r="K5" s="328"/>
      <c r="L5" s="328"/>
      <c r="M5" s="328"/>
      <c r="N5" s="328"/>
      <c r="O5" s="419"/>
      <c r="P5" s="328"/>
      <c r="Q5" s="328"/>
      <c r="R5" s="419"/>
    </row>
    <row r="6" spans="1:18" ht="9" customHeight="1" x14ac:dyDescent="0.2">
      <c r="H6" s="325"/>
      <c r="I6" s="325"/>
      <c r="J6" s="417"/>
      <c r="K6" s="325"/>
      <c r="L6" s="325"/>
      <c r="M6" s="325"/>
      <c r="N6" s="325"/>
      <c r="O6" s="417"/>
      <c r="P6" s="325"/>
      <c r="Q6" s="325"/>
      <c r="R6" s="417"/>
    </row>
    <row r="7" spans="1:18" ht="12.75" customHeight="1" x14ac:dyDescent="0.2">
      <c r="H7" s="830" t="s">
        <v>281</v>
      </c>
      <c r="I7" s="831"/>
      <c r="J7" s="831"/>
      <c r="K7" s="325"/>
      <c r="L7" s="830" t="s">
        <v>281</v>
      </c>
      <c r="M7" s="831"/>
      <c r="N7" s="831"/>
      <c r="O7" s="417"/>
      <c r="P7" s="325"/>
      <c r="Q7" s="325"/>
      <c r="R7" s="417"/>
    </row>
    <row r="8" spans="1:18" x14ac:dyDescent="0.2">
      <c r="H8" s="830" t="s">
        <v>1425</v>
      </c>
      <c r="I8" s="831"/>
      <c r="J8" s="831"/>
      <c r="K8" s="325"/>
      <c r="L8" s="830" t="s">
        <v>1428</v>
      </c>
      <c r="M8" s="831"/>
      <c r="N8" s="831"/>
      <c r="P8" s="821" t="s">
        <v>1474</v>
      </c>
      <c r="Q8" s="821"/>
      <c r="R8" s="821"/>
    </row>
    <row r="9" spans="1:18" ht="14.25" x14ac:dyDescent="0.2">
      <c r="H9" s="830" t="s">
        <v>1426</v>
      </c>
      <c r="I9" s="831"/>
      <c r="J9" s="831"/>
      <c r="K9" s="325"/>
      <c r="L9" s="830" t="s">
        <v>1426</v>
      </c>
      <c r="M9" s="831"/>
      <c r="N9" s="831"/>
      <c r="O9" s="361"/>
      <c r="P9" s="830" t="s">
        <v>1125</v>
      </c>
      <c r="Q9" s="831"/>
      <c r="R9" s="831"/>
    </row>
    <row r="10" spans="1:18" x14ac:dyDescent="0.2">
      <c r="A10" s="3" t="s">
        <v>311</v>
      </c>
      <c r="D10" s="327"/>
      <c r="E10" s="3" t="s">
        <v>64</v>
      </c>
      <c r="H10" s="830" t="s">
        <v>1427</v>
      </c>
      <c r="I10" s="831"/>
      <c r="J10" s="831"/>
      <c r="K10" s="326"/>
      <c r="L10" s="830" t="s">
        <v>1427</v>
      </c>
      <c r="M10" s="831"/>
      <c r="N10" s="831"/>
      <c r="O10" s="361"/>
      <c r="P10" s="830" t="s">
        <v>1475</v>
      </c>
      <c r="Q10" s="831"/>
      <c r="R10" s="831"/>
    </row>
    <row r="11" spans="1:18" ht="5.25" customHeight="1" x14ac:dyDescent="0.2">
      <c r="H11" s="832"/>
      <c r="I11" s="824"/>
      <c r="J11" s="824"/>
      <c r="K11" s="333"/>
      <c r="L11" s="832"/>
      <c r="M11" s="824"/>
      <c r="N11" s="824"/>
      <c r="O11" s="420"/>
      <c r="P11" s="34"/>
      <c r="Q11" s="34"/>
      <c r="R11" s="341"/>
    </row>
    <row r="12" spans="1:18" ht="21" customHeight="1" x14ac:dyDescent="0.2">
      <c r="G12" s="327"/>
      <c r="H12" s="33" t="s">
        <v>334</v>
      </c>
      <c r="I12" s="33"/>
      <c r="J12" s="361" t="s">
        <v>273</v>
      </c>
      <c r="K12" s="33"/>
      <c r="L12" s="33" t="s">
        <v>334</v>
      </c>
      <c r="M12" s="33"/>
      <c r="N12" s="361" t="s">
        <v>273</v>
      </c>
      <c r="O12" s="361"/>
      <c r="P12" s="33" t="s">
        <v>334</v>
      </c>
      <c r="Q12" s="33"/>
      <c r="R12" s="361" t="s">
        <v>273</v>
      </c>
    </row>
    <row r="13" spans="1:18" ht="7.5" customHeight="1" x14ac:dyDescent="0.2">
      <c r="A13" s="34"/>
      <c r="B13" s="34"/>
      <c r="C13" s="34"/>
      <c r="E13" s="34"/>
      <c r="F13" s="34"/>
      <c r="G13" s="327"/>
      <c r="H13" s="34"/>
      <c r="I13" s="327"/>
      <c r="J13" s="341"/>
      <c r="K13" s="327"/>
      <c r="L13" s="34"/>
      <c r="M13" s="327"/>
      <c r="N13" s="34"/>
      <c r="O13" s="421"/>
      <c r="P13" s="34"/>
      <c r="Q13" s="327"/>
      <c r="R13" s="341"/>
    </row>
    <row r="14" spans="1:18" ht="9" customHeight="1" x14ac:dyDescent="0.2">
      <c r="G14" s="327"/>
      <c r="H14" s="325"/>
      <c r="I14" s="325"/>
      <c r="J14" s="417"/>
      <c r="K14" s="325"/>
      <c r="L14" s="325"/>
      <c r="M14" s="325"/>
      <c r="N14" s="325"/>
      <c r="O14" s="417"/>
      <c r="P14" s="325"/>
      <c r="Q14" s="325"/>
      <c r="R14" s="417"/>
    </row>
    <row r="15" spans="1:18" ht="14.25" x14ac:dyDescent="0.2">
      <c r="A15" s="343" t="s">
        <v>354</v>
      </c>
      <c r="B15" s="343"/>
      <c r="C15" s="343"/>
      <c r="D15" s="343"/>
      <c r="E15" s="343"/>
      <c r="F15" s="343"/>
      <c r="G15" s="343"/>
      <c r="H15" s="759">
        <v>3213</v>
      </c>
      <c r="I15" s="72"/>
      <c r="J15" s="760">
        <f>SUM(H15/3213*100)</f>
        <v>100</v>
      </c>
      <c r="K15" s="94"/>
      <c r="L15" s="759"/>
      <c r="M15" s="759"/>
      <c r="N15" s="760"/>
      <c r="O15" s="761"/>
      <c r="P15" s="762">
        <v>230</v>
      </c>
      <c r="Q15" s="763">
        <v>3</v>
      </c>
      <c r="R15" s="764">
        <v>100</v>
      </c>
    </row>
    <row r="16" spans="1:18" ht="9" customHeight="1" x14ac:dyDescent="0.2">
      <c r="H16" s="759"/>
      <c r="I16" s="227"/>
      <c r="J16" s="760"/>
      <c r="K16" s="227"/>
      <c r="L16" s="72"/>
      <c r="M16" s="72"/>
      <c r="N16" s="72"/>
      <c r="O16" s="761"/>
      <c r="P16" s="765"/>
      <c r="Q16" s="766"/>
      <c r="R16" s="767"/>
    </row>
    <row r="17" spans="1:20" x14ac:dyDescent="0.2">
      <c r="A17" s="343" t="s">
        <v>65</v>
      </c>
      <c r="B17" s="343"/>
      <c r="C17" s="343"/>
      <c r="D17" s="343"/>
      <c r="E17" s="343" t="s">
        <v>66</v>
      </c>
      <c r="F17" s="343"/>
      <c r="G17" s="343"/>
      <c r="H17" s="759">
        <f>SUM(H21:H39)</f>
        <v>1450</v>
      </c>
      <c r="I17" s="227"/>
      <c r="J17" s="760">
        <f t="shared" ref="J17:J62" si="0">SUM(H17/3213*100)</f>
        <v>45.129162776221598</v>
      </c>
      <c r="K17" s="227"/>
      <c r="L17" s="759">
        <f>SUM(L21:L39)</f>
        <v>2267</v>
      </c>
      <c r="M17" s="72"/>
      <c r="N17" s="760">
        <f>SUM(L17/4397*100)</f>
        <v>51.557880372981579</v>
      </c>
      <c r="O17" s="761"/>
      <c r="P17" s="765">
        <f>SUM(P21:P39)</f>
        <v>155</v>
      </c>
      <c r="Q17" s="227"/>
      <c r="R17" s="764">
        <f>SUM(P17/230*100)</f>
        <v>67.391304347826093</v>
      </c>
    </row>
    <row r="18" spans="1:20" ht="9" customHeight="1" x14ac:dyDescent="0.2">
      <c r="H18" s="768"/>
      <c r="I18" s="74"/>
      <c r="J18" s="760"/>
      <c r="K18" s="74"/>
      <c r="L18" s="768"/>
      <c r="M18" s="72"/>
      <c r="N18" s="760"/>
      <c r="O18" s="761"/>
      <c r="P18" s="768"/>
      <c r="Q18" s="74"/>
      <c r="R18" s="764"/>
    </row>
    <row r="19" spans="1:20" x14ac:dyDescent="0.2">
      <c r="A19" s="343"/>
      <c r="B19" s="343" t="s">
        <v>67</v>
      </c>
      <c r="C19" s="343"/>
      <c r="D19" s="343"/>
      <c r="E19" s="343"/>
      <c r="F19" s="343" t="s">
        <v>68</v>
      </c>
      <c r="G19" s="343"/>
      <c r="H19" s="94">
        <f>SUM(H21:H27)</f>
        <v>712</v>
      </c>
      <c r="I19" s="94"/>
      <c r="J19" s="760">
        <f>SUM(H19/3213*100)</f>
        <v>22.15997510115157</v>
      </c>
      <c r="K19" s="94"/>
      <c r="L19" s="438">
        <f>SUM(L21:L27)</f>
        <v>961</v>
      </c>
      <c r="M19" s="72"/>
      <c r="N19" s="760">
        <f>SUM(L19/4397*100)</f>
        <v>21.855810780077327</v>
      </c>
      <c r="O19" s="761"/>
      <c r="P19" s="762">
        <f>SUM(P21:P27)</f>
        <v>81</v>
      </c>
      <c r="Q19" s="227"/>
      <c r="R19" s="764">
        <f t="shared" ref="R19:R62" si="1">SUM(P19/230*100)</f>
        <v>35.217391304347828</v>
      </c>
    </row>
    <row r="20" spans="1:20" x14ac:dyDescent="0.2">
      <c r="A20" s="343"/>
      <c r="B20" s="343"/>
      <c r="C20" s="343"/>
      <c r="D20" s="343"/>
      <c r="E20" s="343"/>
      <c r="F20" s="343"/>
      <c r="G20" s="343"/>
      <c r="H20" s="759"/>
      <c r="I20" s="227"/>
      <c r="J20" s="760"/>
      <c r="K20" s="227"/>
      <c r="L20" s="759"/>
      <c r="M20" s="72"/>
      <c r="N20" s="760"/>
      <c r="O20" s="761"/>
      <c r="P20" s="769"/>
      <c r="Q20" s="227"/>
      <c r="R20" s="764"/>
    </row>
    <row r="21" spans="1:20" x14ac:dyDescent="0.2">
      <c r="C21" s="3" t="s">
        <v>69</v>
      </c>
      <c r="F21" s="3" t="s">
        <v>70</v>
      </c>
      <c r="H21" s="72">
        <v>237</v>
      </c>
      <c r="I21" s="72"/>
      <c r="J21" s="100">
        <f t="shared" si="0"/>
        <v>7.3762838468720826</v>
      </c>
      <c r="K21" s="74"/>
      <c r="L21" s="761">
        <v>263</v>
      </c>
      <c r="M21" s="72"/>
      <c r="N21" s="100">
        <f>SUM(L21/4397*100)</f>
        <v>5.9813509210825568</v>
      </c>
      <c r="O21" s="761"/>
      <c r="P21" s="72">
        <v>4</v>
      </c>
      <c r="Q21" s="74"/>
      <c r="R21" s="767">
        <f t="shared" si="1"/>
        <v>1.7391304347826086</v>
      </c>
    </row>
    <row r="22" spans="1:20" x14ac:dyDescent="0.2">
      <c r="C22" s="3" t="s">
        <v>71</v>
      </c>
      <c r="F22" s="3" t="s">
        <v>72</v>
      </c>
      <c r="H22" s="72">
        <v>36</v>
      </c>
      <c r="I22" s="72"/>
      <c r="J22" s="100">
        <f t="shared" si="0"/>
        <v>1.1204481792717087</v>
      </c>
      <c r="K22" s="227"/>
      <c r="L22" s="761">
        <v>48</v>
      </c>
      <c r="M22" s="72"/>
      <c r="N22" s="100">
        <f t="shared" ref="N22:N62" si="2">SUM(L22/4397*100)</f>
        <v>1.0916534000454856</v>
      </c>
      <c r="O22" s="761"/>
      <c r="P22" s="72">
        <v>2</v>
      </c>
      <c r="Q22" s="227"/>
      <c r="R22" s="767">
        <f t="shared" si="1"/>
        <v>0.86956521739130432</v>
      </c>
    </row>
    <row r="23" spans="1:20" x14ac:dyDescent="0.2">
      <c r="C23" s="3" t="s">
        <v>312</v>
      </c>
      <c r="F23" s="3" t="s">
        <v>313</v>
      </c>
      <c r="H23" s="72">
        <v>6</v>
      </c>
      <c r="I23" s="227"/>
      <c r="J23" s="100">
        <f t="shared" si="0"/>
        <v>0.18674136321195145</v>
      </c>
      <c r="K23" s="227"/>
      <c r="L23" s="761">
        <v>11</v>
      </c>
      <c r="M23" s="101"/>
      <c r="N23" s="100">
        <f t="shared" si="2"/>
        <v>0.2501705708437571</v>
      </c>
      <c r="O23" s="761"/>
      <c r="P23" s="72">
        <v>2</v>
      </c>
      <c r="Q23" s="227"/>
      <c r="R23" s="767">
        <f t="shared" si="1"/>
        <v>0.86956521739130432</v>
      </c>
    </row>
    <row r="24" spans="1:20" x14ac:dyDescent="0.2">
      <c r="C24" s="3" t="s">
        <v>73</v>
      </c>
      <c r="F24" s="3" t="s">
        <v>74</v>
      </c>
      <c r="H24" s="72">
        <v>26</v>
      </c>
      <c r="I24" s="72"/>
      <c r="J24" s="100">
        <f t="shared" si="0"/>
        <v>0.80921257391845625</v>
      </c>
      <c r="K24" s="74"/>
      <c r="L24" s="761">
        <v>39</v>
      </c>
      <c r="M24" s="72"/>
      <c r="N24" s="100">
        <f t="shared" si="2"/>
        <v>0.88696838753695695</v>
      </c>
      <c r="O24" s="761"/>
      <c r="P24" s="72">
        <v>2</v>
      </c>
      <c r="Q24" s="74"/>
      <c r="R24" s="767">
        <f t="shared" si="1"/>
        <v>0.86956521739130432</v>
      </c>
    </row>
    <row r="25" spans="1:20" x14ac:dyDescent="0.2">
      <c r="C25" s="3" t="s">
        <v>75</v>
      </c>
      <c r="F25" s="3" t="s">
        <v>76</v>
      </c>
      <c r="H25" s="72">
        <v>135</v>
      </c>
      <c r="I25" s="72"/>
      <c r="J25" s="100">
        <f t="shared" si="0"/>
        <v>4.2016806722689077</v>
      </c>
      <c r="K25" s="74"/>
      <c r="L25" s="761">
        <v>228</v>
      </c>
      <c r="M25" s="72"/>
      <c r="N25" s="100">
        <f t="shared" si="2"/>
        <v>5.1853536502160562</v>
      </c>
      <c r="O25" s="761"/>
      <c r="P25" s="72">
        <v>25</v>
      </c>
      <c r="Q25" s="74"/>
      <c r="R25" s="767">
        <f t="shared" si="1"/>
        <v>10.869565217391305</v>
      </c>
    </row>
    <row r="26" spans="1:20" x14ac:dyDescent="0.2">
      <c r="C26" s="3" t="s">
        <v>77</v>
      </c>
      <c r="F26" s="3" t="s">
        <v>78</v>
      </c>
      <c r="H26" s="72">
        <v>159</v>
      </c>
      <c r="I26" s="72"/>
      <c r="J26" s="100">
        <f t="shared" si="0"/>
        <v>4.9486461251167135</v>
      </c>
      <c r="K26" s="74"/>
      <c r="L26" s="761">
        <v>187</v>
      </c>
      <c r="M26" s="72"/>
      <c r="N26" s="100">
        <f t="shared" si="2"/>
        <v>4.2528997043438714</v>
      </c>
      <c r="O26" s="761"/>
      <c r="P26" s="72">
        <v>16</v>
      </c>
      <c r="Q26" s="74"/>
      <c r="R26" s="767">
        <f t="shared" si="1"/>
        <v>6.9565217391304346</v>
      </c>
    </row>
    <row r="27" spans="1:20" x14ac:dyDescent="0.2">
      <c r="C27" s="3" t="s">
        <v>314</v>
      </c>
      <c r="F27" s="3" t="s">
        <v>79</v>
      </c>
      <c r="H27" s="72">
        <v>113</v>
      </c>
      <c r="I27" s="74"/>
      <c r="J27" s="100">
        <f t="shared" si="0"/>
        <v>3.516962340491752</v>
      </c>
      <c r="K27" s="74"/>
      <c r="L27" s="761">
        <v>185</v>
      </c>
      <c r="M27" s="74"/>
      <c r="N27" s="100">
        <f t="shared" si="2"/>
        <v>4.2074141460086425</v>
      </c>
      <c r="O27" s="761"/>
      <c r="P27" s="72">
        <v>30</v>
      </c>
      <c r="Q27" s="74"/>
      <c r="R27" s="767">
        <f t="shared" si="1"/>
        <v>13.043478260869565</v>
      </c>
      <c r="S27"/>
      <c r="T27" s="83"/>
    </row>
    <row r="28" spans="1:20" ht="6.75" customHeight="1" x14ac:dyDescent="0.2">
      <c r="H28" s="72"/>
      <c r="I28" s="74"/>
      <c r="J28" s="100"/>
      <c r="K28" s="74"/>
      <c r="L28" s="761"/>
      <c r="M28" s="74"/>
      <c r="N28" s="100"/>
      <c r="O28" s="761"/>
      <c r="P28" s="72"/>
      <c r="Q28" s="74"/>
      <c r="R28" s="767"/>
      <c r="S28"/>
      <c r="T28" s="83"/>
    </row>
    <row r="29" spans="1:20" x14ac:dyDescent="0.2">
      <c r="E29" s="343" t="s">
        <v>1916</v>
      </c>
      <c r="H29" s="72"/>
      <c r="I29" s="74"/>
      <c r="J29" s="100"/>
      <c r="K29" s="74"/>
      <c r="L29" s="761"/>
      <c r="M29" s="74"/>
      <c r="N29" s="100"/>
      <c r="O29" s="761"/>
      <c r="P29" s="72"/>
      <c r="Q29" s="74"/>
      <c r="R29" s="767"/>
      <c r="S29"/>
      <c r="T29" s="83"/>
    </row>
    <row r="30" spans="1:20" ht="6" customHeight="1" x14ac:dyDescent="0.2">
      <c r="H30" s="74"/>
      <c r="I30" s="74"/>
      <c r="J30" s="100"/>
      <c r="K30" s="74"/>
      <c r="L30" s="74"/>
      <c r="M30" s="74"/>
      <c r="N30" s="100"/>
      <c r="O30" s="761"/>
      <c r="P30" s="768"/>
      <c r="Q30" s="74"/>
      <c r="R30" s="767"/>
      <c r="S30" s="82"/>
      <c r="T30" s="83"/>
    </row>
    <row r="31" spans="1:20" x14ac:dyDescent="0.2">
      <c r="B31" s="3" t="s">
        <v>315</v>
      </c>
      <c r="F31" s="3" t="s">
        <v>316</v>
      </c>
      <c r="H31" s="72">
        <v>5</v>
      </c>
      <c r="I31" s="72"/>
      <c r="J31" s="100">
        <f t="shared" si="0"/>
        <v>0.1556178026766262</v>
      </c>
      <c r="K31" s="74"/>
      <c r="L31" s="761">
        <v>10</v>
      </c>
      <c r="M31" s="74"/>
      <c r="N31" s="100">
        <f t="shared" si="2"/>
        <v>0.22742779167614283</v>
      </c>
      <c r="O31" s="761"/>
      <c r="P31" s="768">
        <v>0</v>
      </c>
      <c r="Q31" s="74"/>
      <c r="R31" s="767">
        <f t="shared" si="1"/>
        <v>0</v>
      </c>
      <c r="S31" s="82"/>
      <c r="T31" s="83"/>
    </row>
    <row r="32" spans="1:20" x14ac:dyDescent="0.2">
      <c r="B32" s="3" t="s">
        <v>80</v>
      </c>
      <c r="F32" s="3" t="s">
        <v>81</v>
      </c>
      <c r="H32" s="72">
        <v>247</v>
      </c>
      <c r="I32" s="72"/>
      <c r="J32" s="100">
        <f t="shared" si="0"/>
        <v>7.6875194522253345</v>
      </c>
      <c r="K32" s="74"/>
      <c r="L32" s="761">
        <v>431</v>
      </c>
      <c r="M32" s="74"/>
      <c r="N32" s="100">
        <f t="shared" si="2"/>
        <v>9.8021378212417556</v>
      </c>
      <c r="O32" s="761"/>
      <c r="P32" s="72">
        <v>40</v>
      </c>
      <c r="Q32" s="74"/>
      <c r="R32" s="767">
        <f t="shared" si="1"/>
        <v>17.391304347826086</v>
      </c>
      <c r="S32" s="82"/>
      <c r="T32" s="83"/>
    </row>
    <row r="33" spans="1:20" x14ac:dyDescent="0.2">
      <c r="B33" s="3" t="s">
        <v>82</v>
      </c>
      <c r="F33" s="3" t="s">
        <v>83</v>
      </c>
      <c r="H33" s="72">
        <v>10</v>
      </c>
      <c r="I33" s="72"/>
      <c r="J33" s="100">
        <f t="shared" si="0"/>
        <v>0.3112356053532524</v>
      </c>
      <c r="K33" s="227"/>
      <c r="L33" s="761">
        <v>38</v>
      </c>
      <c r="M33" s="74"/>
      <c r="N33" s="100">
        <f t="shared" si="2"/>
        <v>0.86422560836934281</v>
      </c>
      <c r="O33" s="761"/>
      <c r="P33" s="72">
        <v>1</v>
      </c>
      <c r="Q33" s="227"/>
      <c r="R33" s="767">
        <f t="shared" si="1"/>
        <v>0.43478260869565216</v>
      </c>
      <c r="S33" s="82"/>
      <c r="T33" s="83"/>
    </row>
    <row r="34" spans="1:20" x14ac:dyDescent="0.2">
      <c r="B34" s="3" t="s">
        <v>317</v>
      </c>
      <c r="F34" s="3" t="s">
        <v>318</v>
      </c>
      <c r="H34" s="72">
        <v>11</v>
      </c>
      <c r="I34" s="72"/>
      <c r="J34" s="100">
        <f t="shared" si="0"/>
        <v>0.34235916588857762</v>
      </c>
      <c r="K34" s="74"/>
      <c r="L34" s="761">
        <v>31</v>
      </c>
      <c r="M34" s="74"/>
      <c r="N34" s="100">
        <f t="shared" si="2"/>
        <v>0.70502615419604275</v>
      </c>
      <c r="O34" s="761"/>
      <c r="P34" s="768">
        <v>0</v>
      </c>
      <c r="Q34" s="74"/>
      <c r="R34" s="767">
        <f t="shared" si="1"/>
        <v>0</v>
      </c>
      <c r="S34" s="82"/>
      <c r="T34" s="83"/>
    </row>
    <row r="35" spans="1:20" x14ac:dyDescent="0.2">
      <c r="B35" s="3" t="s">
        <v>319</v>
      </c>
      <c r="F35" s="3" t="s">
        <v>320</v>
      </c>
      <c r="H35" s="72">
        <v>2</v>
      </c>
      <c r="I35" s="72"/>
      <c r="J35" s="100">
        <f t="shared" si="0"/>
        <v>6.2247121070650488E-2</v>
      </c>
      <c r="K35" s="74"/>
      <c r="L35" s="761">
        <v>15</v>
      </c>
      <c r="M35" s="74"/>
      <c r="N35" s="100">
        <f t="shared" si="2"/>
        <v>0.34114168751421425</v>
      </c>
      <c r="O35" s="761"/>
      <c r="P35" s="768">
        <v>0</v>
      </c>
      <c r="Q35" s="74"/>
      <c r="R35" s="767">
        <f t="shared" si="1"/>
        <v>0</v>
      </c>
      <c r="S35"/>
      <c r="T35" s="83"/>
    </row>
    <row r="36" spans="1:20" x14ac:dyDescent="0.2">
      <c r="B36" s="3" t="s">
        <v>84</v>
      </c>
      <c r="F36" s="3" t="s">
        <v>85</v>
      </c>
      <c r="H36" s="72">
        <v>127</v>
      </c>
      <c r="I36" s="72"/>
      <c r="J36" s="100">
        <f t="shared" si="0"/>
        <v>3.9526921879863055</v>
      </c>
      <c r="K36" s="74"/>
      <c r="L36" s="761">
        <v>215</v>
      </c>
      <c r="M36" s="74"/>
      <c r="N36" s="100">
        <f t="shared" si="2"/>
        <v>4.8896975210370712</v>
      </c>
      <c r="O36" s="761"/>
      <c r="P36" s="768">
        <v>5</v>
      </c>
      <c r="Q36" s="74"/>
      <c r="R36" s="767">
        <f t="shared" si="1"/>
        <v>2.1739130434782608</v>
      </c>
      <c r="S36"/>
      <c r="T36" s="83"/>
    </row>
    <row r="37" spans="1:20" x14ac:dyDescent="0.2">
      <c r="B37" s="3" t="s">
        <v>86</v>
      </c>
      <c r="F37" s="3" t="s">
        <v>87</v>
      </c>
      <c r="H37" s="72">
        <v>225</v>
      </c>
      <c r="I37" s="72"/>
      <c r="J37" s="100">
        <f t="shared" si="0"/>
        <v>7.0028011204481793</v>
      </c>
      <c r="K37" s="74"/>
      <c r="L37" s="761">
        <v>412</v>
      </c>
      <c r="M37" s="74"/>
      <c r="N37" s="100">
        <f t="shared" si="2"/>
        <v>9.3700250170570847</v>
      </c>
      <c r="O37" s="761"/>
      <c r="P37" s="768">
        <v>19</v>
      </c>
      <c r="Q37" s="74"/>
      <c r="R37" s="767">
        <f t="shared" si="1"/>
        <v>8.2608695652173907</v>
      </c>
      <c r="S37"/>
      <c r="T37" s="83"/>
    </row>
    <row r="38" spans="1:20" x14ac:dyDescent="0.2">
      <c r="B38" s="3" t="s">
        <v>321</v>
      </c>
      <c r="F38" s="3" t="s">
        <v>322</v>
      </c>
      <c r="H38" s="72">
        <v>6</v>
      </c>
      <c r="I38" s="72"/>
      <c r="J38" s="100">
        <f t="shared" si="0"/>
        <v>0.18674136321195145</v>
      </c>
      <c r="K38" s="74"/>
      <c r="L38" s="761">
        <v>13</v>
      </c>
      <c r="M38" s="74"/>
      <c r="N38" s="100">
        <f t="shared" si="2"/>
        <v>0.29565612917898565</v>
      </c>
      <c r="O38" s="761"/>
      <c r="P38" s="768">
        <v>0</v>
      </c>
      <c r="Q38" s="74"/>
      <c r="R38" s="767">
        <f t="shared" si="1"/>
        <v>0</v>
      </c>
      <c r="S38"/>
      <c r="T38" s="83"/>
    </row>
    <row r="39" spans="1:20" x14ac:dyDescent="0.2">
      <c r="B39" s="3" t="s">
        <v>323</v>
      </c>
      <c r="F39" s="3" t="s">
        <v>79</v>
      </c>
      <c r="H39" s="72">
        <v>105</v>
      </c>
      <c r="I39" s="72"/>
      <c r="J39" s="100">
        <f t="shared" si="0"/>
        <v>3.2679738562091507</v>
      </c>
      <c r="K39" s="74"/>
      <c r="L39" s="761">
        <v>141</v>
      </c>
      <c r="M39" s="74"/>
      <c r="N39" s="100">
        <f t="shared" si="2"/>
        <v>3.2067318626336139</v>
      </c>
      <c r="O39" s="761"/>
      <c r="P39" s="768">
        <v>9</v>
      </c>
      <c r="Q39" s="74"/>
      <c r="R39" s="767">
        <f t="shared" si="1"/>
        <v>3.9130434782608701</v>
      </c>
      <c r="S39" s="82"/>
      <c r="T39" s="83"/>
    </row>
    <row r="40" spans="1:20" ht="6" customHeight="1" x14ac:dyDescent="0.2">
      <c r="H40" s="768"/>
      <c r="I40" s="74"/>
      <c r="J40" s="100"/>
      <c r="K40" s="74"/>
      <c r="L40" s="768"/>
      <c r="M40" s="768"/>
      <c r="N40" s="100"/>
      <c r="O40" s="761"/>
      <c r="P40" s="768"/>
      <c r="Q40" s="74"/>
      <c r="R40" s="767"/>
      <c r="S40" s="82"/>
      <c r="T40" s="83"/>
    </row>
    <row r="41" spans="1:20" x14ac:dyDescent="0.2">
      <c r="A41" s="343" t="s">
        <v>88</v>
      </c>
      <c r="B41" s="343"/>
      <c r="C41" s="343"/>
      <c r="D41" s="343"/>
      <c r="E41" s="343" t="s">
        <v>89</v>
      </c>
      <c r="F41" s="343"/>
      <c r="G41" s="343"/>
      <c r="H41" s="759">
        <f>SUM(H43:H46)</f>
        <v>1179</v>
      </c>
      <c r="I41" s="227"/>
      <c r="J41" s="760">
        <f t="shared" si="0"/>
        <v>36.694677871148457</v>
      </c>
      <c r="K41" s="227"/>
      <c r="L41" s="759">
        <f>SUM(L43:L46)</f>
        <v>1302</v>
      </c>
      <c r="M41" s="759"/>
      <c r="N41" s="760">
        <f t="shared" si="2"/>
        <v>29.611098476233792</v>
      </c>
      <c r="O41" s="772"/>
      <c r="P41" s="765">
        <v>39</v>
      </c>
      <c r="Q41" s="227"/>
      <c r="R41" s="764">
        <f t="shared" si="1"/>
        <v>16.956521739130434</v>
      </c>
      <c r="S41"/>
      <c r="T41" s="83"/>
    </row>
    <row r="42" spans="1:20" ht="9" customHeight="1" x14ac:dyDescent="0.2">
      <c r="H42" s="768"/>
      <c r="I42" s="74"/>
      <c r="J42" s="100"/>
      <c r="K42" s="74"/>
      <c r="L42" s="768"/>
      <c r="M42" s="768"/>
      <c r="N42" s="100"/>
      <c r="O42" s="761"/>
      <c r="P42" s="768"/>
      <c r="Q42" s="74"/>
      <c r="R42" s="767"/>
      <c r="S42"/>
      <c r="T42" s="83"/>
    </row>
    <row r="43" spans="1:20" x14ac:dyDescent="0.2">
      <c r="B43" s="3" t="s">
        <v>90</v>
      </c>
      <c r="F43" s="3" t="s">
        <v>91</v>
      </c>
      <c r="H43" s="72">
        <v>689</v>
      </c>
      <c r="I43" s="72"/>
      <c r="J43" s="100">
        <f>SUM(H43/3213*100)</f>
        <v>21.444133208839091</v>
      </c>
      <c r="K43" s="74"/>
      <c r="L43" s="761">
        <v>730</v>
      </c>
      <c r="M43" s="72"/>
      <c r="N43" s="100">
        <f t="shared" si="2"/>
        <v>16.602228792358424</v>
      </c>
      <c r="O43" s="761"/>
      <c r="P43" s="634">
        <v>18</v>
      </c>
      <c r="Q43" s="74"/>
      <c r="R43" s="767">
        <f t="shared" si="1"/>
        <v>7.8260869565217401</v>
      </c>
      <c r="S43"/>
      <c r="T43" s="83"/>
    </row>
    <row r="44" spans="1:20" x14ac:dyDescent="0.2">
      <c r="B44" s="3" t="s">
        <v>92</v>
      </c>
      <c r="F44" s="3" t="s">
        <v>93</v>
      </c>
      <c r="H44" s="72">
        <v>228</v>
      </c>
      <c r="I44" s="72"/>
      <c r="J44" s="100">
        <f t="shared" si="0"/>
        <v>7.0961718020541547</v>
      </c>
      <c r="K44" s="74"/>
      <c r="L44" s="761">
        <v>244</v>
      </c>
      <c r="M44" s="770"/>
      <c r="N44" s="100">
        <f t="shared" si="2"/>
        <v>5.549238116897885</v>
      </c>
      <c r="O44" s="761"/>
      <c r="P44" s="771">
        <v>8</v>
      </c>
      <c r="Q44" s="74"/>
      <c r="R44" s="767">
        <f t="shared" si="1"/>
        <v>3.4782608695652173</v>
      </c>
      <c r="S44"/>
      <c r="T44" s="83"/>
    </row>
    <row r="45" spans="1:20" x14ac:dyDescent="0.2">
      <c r="B45" s="3" t="s">
        <v>94</v>
      </c>
      <c r="F45" s="3" t="s">
        <v>95</v>
      </c>
      <c r="H45" s="72">
        <v>73</v>
      </c>
      <c r="I45" s="72"/>
      <c r="J45" s="100">
        <f t="shared" si="0"/>
        <v>2.2720199190787427</v>
      </c>
      <c r="K45" s="74"/>
      <c r="L45" s="761">
        <v>79</v>
      </c>
      <c r="M45" s="72"/>
      <c r="N45" s="100">
        <f t="shared" si="2"/>
        <v>1.7966795542415284</v>
      </c>
      <c r="O45" s="761"/>
      <c r="P45" s="634">
        <v>5</v>
      </c>
      <c r="Q45" s="74"/>
      <c r="R45" s="767">
        <f t="shared" si="1"/>
        <v>2.1739130434782608</v>
      </c>
      <c r="S45"/>
      <c r="T45" s="83"/>
    </row>
    <row r="46" spans="1:20" x14ac:dyDescent="0.2">
      <c r="B46" s="3" t="s">
        <v>324</v>
      </c>
      <c r="F46" s="3" t="s">
        <v>79</v>
      </c>
      <c r="H46" s="72">
        <v>189</v>
      </c>
      <c r="I46" s="72"/>
      <c r="J46" s="100">
        <f t="shared" si="0"/>
        <v>5.8823529411764701</v>
      </c>
      <c r="K46" s="74"/>
      <c r="L46" s="761">
        <v>249</v>
      </c>
      <c r="M46" s="72"/>
      <c r="N46" s="100">
        <f t="shared" si="2"/>
        <v>5.6629520127359561</v>
      </c>
      <c r="O46" s="761"/>
      <c r="P46" s="634">
        <v>8</v>
      </c>
      <c r="Q46" s="74"/>
      <c r="R46" s="767">
        <f t="shared" si="1"/>
        <v>3.4782608695652173</v>
      </c>
      <c r="S46" s="82"/>
      <c r="T46"/>
    </row>
    <row r="47" spans="1:20" ht="6" customHeight="1" x14ac:dyDescent="0.2">
      <c r="H47" s="768"/>
      <c r="I47" s="74"/>
      <c r="J47" s="100"/>
      <c r="K47" s="74"/>
      <c r="L47" s="768"/>
      <c r="M47" s="768"/>
      <c r="N47" s="100"/>
      <c r="O47" s="761"/>
      <c r="P47" s="768"/>
      <c r="Q47" s="74"/>
      <c r="R47" s="767"/>
      <c r="S47"/>
      <c r="T47"/>
    </row>
    <row r="48" spans="1:20" x14ac:dyDescent="0.2">
      <c r="A48" s="343"/>
      <c r="B48" s="343"/>
      <c r="C48" s="343"/>
      <c r="D48" s="343"/>
      <c r="E48" s="343" t="s">
        <v>325</v>
      </c>
      <c r="F48" s="343"/>
      <c r="G48" s="343"/>
      <c r="H48" s="765">
        <f>SUM(H50:H62)</f>
        <v>584</v>
      </c>
      <c r="I48" s="227"/>
      <c r="J48" s="760">
        <f t="shared" si="0"/>
        <v>18.176159352629941</v>
      </c>
      <c r="K48" s="227"/>
      <c r="L48" s="765">
        <f>SUM(L50:L62)</f>
        <v>833</v>
      </c>
      <c r="M48" s="765"/>
      <c r="N48" s="760">
        <f t="shared" si="2"/>
        <v>18.944735046622696</v>
      </c>
      <c r="O48" s="772"/>
      <c r="P48" s="765">
        <v>36</v>
      </c>
      <c r="Q48" s="227"/>
      <c r="R48" s="764">
        <f t="shared" si="1"/>
        <v>15.65217391304348</v>
      </c>
      <c r="S48"/>
      <c r="T48"/>
    </row>
    <row r="49" spans="1:20" ht="6" customHeight="1" x14ac:dyDescent="0.2">
      <c r="H49" s="768"/>
      <c r="I49" s="74"/>
      <c r="J49" s="100"/>
      <c r="K49" s="74"/>
      <c r="L49" s="768"/>
      <c r="M49" s="768"/>
      <c r="N49" s="100"/>
      <c r="O49" s="761"/>
      <c r="P49" s="768"/>
      <c r="Q49" s="74"/>
      <c r="R49" s="767"/>
      <c r="S49"/>
      <c r="T49"/>
    </row>
    <row r="50" spans="1:20" x14ac:dyDescent="0.2">
      <c r="A50" s="3" t="s">
        <v>96</v>
      </c>
      <c r="F50" s="3" t="s">
        <v>97</v>
      </c>
      <c r="H50" s="72">
        <v>173</v>
      </c>
      <c r="I50" s="72"/>
      <c r="J50" s="100">
        <f t="shared" si="0"/>
        <v>5.3843759726112665</v>
      </c>
      <c r="K50" s="74"/>
      <c r="L50" s="72">
        <v>267</v>
      </c>
      <c r="M50" s="74"/>
      <c r="N50" s="100">
        <f t="shared" si="2"/>
        <v>6.0723220377530129</v>
      </c>
      <c r="O50" s="761"/>
      <c r="P50" s="768">
        <v>4</v>
      </c>
      <c r="Q50" s="74"/>
      <c r="R50" s="767">
        <f t="shared" si="1"/>
        <v>1.7391304347826086</v>
      </c>
      <c r="S50"/>
      <c r="T50"/>
    </row>
    <row r="51" spans="1:20" x14ac:dyDescent="0.2">
      <c r="A51" s="3" t="s">
        <v>326</v>
      </c>
      <c r="F51" s="3" t="s">
        <v>327</v>
      </c>
      <c r="H51" s="72">
        <v>25</v>
      </c>
      <c r="I51" s="72"/>
      <c r="J51" s="100">
        <f t="shared" si="0"/>
        <v>0.77808901338313097</v>
      </c>
      <c r="K51" s="74"/>
      <c r="L51" s="72">
        <v>48</v>
      </c>
      <c r="M51" s="770"/>
      <c r="N51" s="100">
        <f t="shared" si="2"/>
        <v>1.0916534000454856</v>
      </c>
      <c r="O51" s="761"/>
      <c r="P51" s="771">
        <v>11</v>
      </c>
      <c r="Q51" s="74"/>
      <c r="R51" s="767">
        <f t="shared" si="1"/>
        <v>4.7826086956521738</v>
      </c>
      <c r="S51"/>
      <c r="T51"/>
    </row>
    <row r="52" spans="1:20" x14ac:dyDescent="0.2">
      <c r="A52" s="3" t="s">
        <v>328</v>
      </c>
      <c r="F52" s="3" t="s">
        <v>329</v>
      </c>
      <c r="H52" s="74">
        <v>0</v>
      </c>
      <c r="I52" s="72"/>
      <c r="J52" s="100">
        <f t="shared" si="0"/>
        <v>0</v>
      </c>
      <c r="K52" s="74"/>
      <c r="L52" s="72">
        <v>0</v>
      </c>
      <c r="M52" s="74"/>
      <c r="N52" s="100">
        <f t="shared" si="2"/>
        <v>0</v>
      </c>
      <c r="O52" s="761"/>
      <c r="P52" s="768">
        <v>0</v>
      </c>
      <c r="Q52" s="74"/>
      <c r="R52" s="767">
        <f t="shared" si="1"/>
        <v>0</v>
      </c>
      <c r="S52"/>
      <c r="T52"/>
    </row>
    <row r="53" spans="1:20" x14ac:dyDescent="0.2">
      <c r="A53" s="3" t="s">
        <v>1116</v>
      </c>
      <c r="F53" s="50" t="s">
        <v>1463</v>
      </c>
      <c r="H53" s="72">
        <v>0</v>
      </c>
      <c r="I53" s="72"/>
      <c r="J53" s="100">
        <f t="shared" si="0"/>
        <v>0</v>
      </c>
      <c r="K53" s="74"/>
      <c r="L53" s="72">
        <v>5</v>
      </c>
      <c r="M53" s="74"/>
      <c r="N53" s="100">
        <f t="shared" si="2"/>
        <v>0.11371389583807141</v>
      </c>
      <c r="O53" s="761"/>
      <c r="P53" s="768">
        <v>0</v>
      </c>
      <c r="Q53" s="74"/>
      <c r="R53" s="767">
        <f t="shared" si="1"/>
        <v>0</v>
      </c>
      <c r="S53"/>
      <c r="T53" s="83"/>
    </row>
    <row r="54" spans="1:20" x14ac:dyDescent="0.2">
      <c r="A54" s="3" t="s">
        <v>98</v>
      </c>
      <c r="F54" s="3" t="s">
        <v>330</v>
      </c>
      <c r="H54" s="72">
        <v>62</v>
      </c>
      <c r="I54" s="72"/>
      <c r="J54" s="100">
        <f t="shared" si="0"/>
        <v>1.9296607531901648</v>
      </c>
      <c r="K54" s="74"/>
      <c r="L54" s="72">
        <v>141</v>
      </c>
      <c r="M54" s="74"/>
      <c r="N54" s="100">
        <f t="shared" si="2"/>
        <v>3.2067318626336139</v>
      </c>
      <c r="O54" s="761"/>
      <c r="P54" s="768">
        <v>3</v>
      </c>
      <c r="Q54" s="74"/>
      <c r="R54" s="767">
        <f t="shared" si="1"/>
        <v>1.3043478260869565</v>
      </c>
      <c r="S54"/>
      <c r="T54"/>
    </row>
    <row r="55" spans="1:20" x14ac:dyDescent="0.2">
      <c r="A55" s="3" t="s">
        <v>262</v>
      </c>
      <c r="F55" s="3" t="s">
        <v>263</v>
      </c>
      <c r="H55" s="72">
        <v>54</v>
      </c>
      <c r="I55" s="72"/>
      <c r="J55" s="100">
        <f t="shared" si="0"/>
        <v>1.680672268907563</v>
      </c>
      <c r="K55" s="74"/>
      <c r="L55" s="72">
        <v>57</v>
      </c>
      <c r="M55" s="770"/>
      <c r="N55" s="100">
        <f t="shared" si="2"/>
        <v>1.2963384125540141</v>
      </c>
      <c r="O55" s="761"/>
      <c r="P55" s="768">
        <v>2</v>
      </c>
      <c r="Q55" s="74"/>
      <c r="R55" s="767">
        <f t="shared" si="1"/>
        <v>0.86956521739130432</v>
      </c>
      <c r="S55"/>
      <c r="T55" s="83"/>
    </row>
    <row r="56" spans="1:20" x14ac:dyDescent="0.2">
      <c r="A56" s="3" t="s">
        <v>331</v>
      </c>
      <c r="F56" s="50" t="s">
        <v>1468</v>
      </c>
      <c r="H56" s="72">
        <v>6</v>
      </c>
      <c r="I56" s="72"/>
      <c r="J56" s="100">
        <f t="shared" si="0"/>
        <v>0.18674136321195145</v>
      </c>
      <c r="K56" s="768"/>
      <c r="L56" s="761">
        <v>11</v>
      </c>
      <c r="M56" s="770"/>
      <c r="N56" s="100">
        <f t="shared" si="2"/>
        <v>0.2501705708437571</v>
      </c>
      <c r="O56" s="761"/>
      <c r="P56" s="768">
        <v>1</v>
      </c>
      <c r="Q56" s="768"/>
      <c r="R56" s="767">
        <f t="shared" si="1"/>
        <v>0.43478260869565216</v>
      </c>
      <c r="S56"/>
      <c r="T56" s="83"/>
    </row>
    <row r="57" spans="1:20" x14ac:dyDescent="0.2">
      <c r="A57" s="3" t="s">
        <v>332</v>
      </c>
      <c r="F57" s="3" t="s">
        <v>333</v>
      </c>
      <c r="H57" s="72">
        <v>12</v>
      </c>
      <c r="I57" s="72"/>
      <c r="J57" s="100">
        <f t="shared" si="0"/>
        <v>0.3734827264239029</v>
      </c>
      <c r="K57" s="768"/>
      <c r="L57" s="761">
        <v>14</v>
      </c>
      <c r="M57" s="770"/>
      <c r="N57" s="100">
        <f t="shared" si="2"/>
        <v>0.31839890834659995</v>
      </c>
      <c r="O57" s="761"/>
      <c r="P57" s="771">
        <v>6</v>
      </c>
      <c r="Q57" s="768"/>
      <c r="R57" s="767">
        <f t="shared" si="1"/>
        <v>2.6086956521739131</v>
      </c>
      <c r="S57" s="83"/>
      <c r="T57" s="83"/>
    </row>
    <row r="58" spans="1:20" x14ac:dyDescent="0.2">
      <c r="A58" s="3" t="s">
        <v>99</v>
      </c>
      <c r="F58" s="3" t="s">
        <v>100</v>
      </c>
      <c r="H58" s="72">
        <v>208</v>
      </c>
      <c r="I58" s="72"/>
      <c r="J58" s="100">
        <f t="shared" si="0"/>
        <v>6.47370059134765</v>
      </c>
      <c r="K58" s="74"/>
      <c r="L58" s="761">
        <v>257</v>
      </c>
      <c r="M58" s="770"/>
      <c r="N58" s="100">
        <f t="shared" si="2"/>
        <v>5.8448942460768709</v>
      </c>
      <c r="O58" s="761"/>
      <c r="P58" s="771">
        <v>7</v>
      </c>
      <c r="Q58" s="74"/>
      <c r="R58" s="767">
        <f t="shared" si="1"/>
        <v>3.0434782608695654</v>
      </c>
      <c r="S58"/>
      <c r="T58" s="302"/>
    </row>
    <row r="59" spans="1:20" x14ac:dyDescent="0.2">
      <c r="A59" s="3" t="s">
        <v>1117</v>
      </c>
      <c r="F59" s="3" t="s">
        <v>1120</v>
      </c>
      <c r="H59" s="72">
        <v>12</v>
      </c>
      <c r="I59" s="72"/>
      <c r="J59" s="100">
        <f t="shared" si="0"/>
        <v>0.3734827264239029</v>
      </c>
      <c r="K59" s="74"/>
      <c r="L59" s="761">
        <v>12</v>
      </c>
      <c r="M59" s="770"/>
      <c r="N59" s="100">
        <f t="shared" si="2"/>
        <v>0.2729133500113714</v>
      </c>
      <c r="O59" s="761"/>
      <c r="P59" s="771">
        <v>0</v>
      </c>
      <c r="Q59" s="74"/>
      <c r="R59" s="767">
        <f t="shared" si="1"/>
        <v>0</v>
      </c>
      <c r="S59" s="83"/>
    </row>
    <row r="60" spans="1:20" ht="12.75" customHeight="1" x14ac:dyDescent="0.2">
      <c r="A60" s="3" t="s">
        <v>1118</v>
      </c>
      <c r="F60" s="3" t="s">
        <v>1119</v>
      </c>
      <c r="H60" s="72">
        <v>11</v>
      </c>
      <c r="I60" s="72"/>
      <c r="J60" s="100">
        <f t="shared" si="0"/>
        <v>0.34235916588857762</v>
      </c>
      <c r="K60" s="72"/>
      <c r="L60" s="72">
        <v>11</v>
      </c>
      <c r="M60" s="770"/>
      <c r="N60" s="100">
        <f t="shared" si="2"/>
        <v>0.2501705708437571</v>
      </c>
      <c r="O60" s="761"/>
      <c r="P60" s="771">
        <v>0</v>
      </c>
      <c r="Q60" s="72"/>
      <c r="R60" s="767">
        <f t="shared" si="1"/>
        <v>0</v>
      </c>
      <c r="S60" s="83"/>
    </row>
    <row r="61" spans="1:20" ht="13.5" customHeight="1" x14ac:dyDescent="0.2">
      <c r="F61" s="50" t="s">
        <v>1460</v>
      </c>
      <c r="H61" s="72">
        <v>5</v>
      </c>
      <c r="I61" s="72"/>
      <c r="J61" s="100">
        <f t="shared" si="0"/>
        <v>0.1556178026766262</v>
      </c>
      <c r="K61" s="72"/>
      <c r="L61" s="72">
        <v>5</v>
      </c>
      <c r="M61" s="72"/>
      <c r="N61" s="100">
        <f t="shared" si="2"/>
        <v>0.11371389583807141</v>
      </c>
      <c r="O61" s="761"/>
      <c r="P61" s="634">
        <v>2</v>
      </c>
      <c r="Q61" s="72"/>
      <c r="R61" s="767">
        <f t="shared" si="1"/>
        <v>0.86956521739130432</v>
      </c>
      <c r="S61" s="83"/>
    </row>
    <row r="62" spans="1:20" x14ac:dyDescent="0.2">
      <c r="A62" s="327"/>
      <c r="B62" s="327"/>
      <c r="C62" s="327"/>
      <c r="D62" s="327"/>
      <c r="E62" s="327"/>
      <c r="F62" s="423" t="s">
        <v>1469</v>
      </c>
      <c r="G62" s="327"/>
      <c r="H62" s="74">
        <v>16</v>
      </c>
      <c r="I62" s="74"/>
      <c r="J62" s="100">
        <f t="shared" si="0"/>
        <v>0.4979769685652039</v>
      </c>
      <c r="K62" s="74"/>
      <c r="L62" s="74">
        <v>5</v>
      </c>
      <c r="M62" s="74"/>
      <c r="N62" s="100">
        <f t="shared" si="2"/>
        <v>0.11371389583807141</v>
      </c>
      <c r="O62" s="761"/>
      <c r="P62" s="768">
        <v>0</v>
      </c>
      <c r="Q62" s="74"/>
      <c r="R62" s="767">
        <f t="shared" si="1"/>
        <v>0</v>
      </c>
      <c r="S62" s="302"/>
    </row>
    <row r="63" spans="1:20" x14ac:dyDescent="0.2">
      <c r="A63" s="424"/>
      <c r="B63" s="424"/>
      <c r="C63" s="424"/>
      <c r="D63" s="424"/>
      <c r="E63" s="424"/>
      <c r="F63" s="424"/>
      <c r="G63" s="424"/>
      <c r="H63" s="424"/>
      <c r="I63" s="424"/>
      <c r="J63" s="425"/>
      <c r="K63" s="424"/>
      <c r="L63" s="336"/>
      <c r="M63" s="336"/>
      <c r="N63" s="336"/>
      <c r="O63" s="426"/>
      <c r="P63" s="34"/>
      <c r="Q63" s="34"/>
      <c r="R63" s="34"/>
    </row>
    <row r="64" spans="1:20" x14ac:dyDescent="0.2">
      <c r="L64" s="333"/>
      <c r="M64" s="333"/>
      <c r="N64" s="333"/>
      <c r="O64" s="302"/>
    </row>
    <row r="65" spans="1:18" ht="13.5" x14ac:dyDescent="0.2">
      <c r="A65" s="277" t="s">
        <v>357</v>
      </c>
      <c r="L65" s="333"/>
      <c r="M65" s="333"/>
      <c r="N65" s="333"/>
      <c r="O65" s="302"/>
      <c r="R65" s="50"/>
    </row>
    <row r="66" spans="1:18" x14ac:dyDescent="0.2">
      <c r="A66" s="20" t="s">
        <v>358</v>
      </c>
      <c r="L66" s="333"/>
      <c r="M66" s="333"/>
      <c r="N66" s="333"/>
      <c r="O66" s="302"/>
    </row>
    <row r="67" spans="1:18" ht="13.5" x14ac:dyDescent="0.2">
      <c r="A67" s="20" t="s">
        <v>1127</v>
      </c>
      <c r="L67" s="333"/>
      <c r="M67" s="333"/>
      <c r="N67" s="333"/>
      <c r="O67" s="302"/>
    </row>
    <row r="68" spans="1:18" x14ac:dyDescent="0.2">
      <c r="A68" s="20" t="s">
        <v>1126</v>
      </c>
      <c r="L68" s="333"/>
      <c r="M68" s="333"/>
      <c r="N68" s="333"/>
      <c r="O68" s="302"/>
    </row>
    <row r="69" spans="1:18" x14ac:dyDescent="0.2">
      <c r="A69" s="20" t="s">
        <v>1512</v>
      </c>
      <c r="L69" s="333"/>
      <c r="M69" s="333"/>
      <c r="N69" s="333"/>
      <c r="O69" s="302"/>
    </row>
    <row r="70" spans="1:18" ht="13.5" x14ac:dyDescent="0.2">
      <c r="A70" s="103" t="s">
        <v>1585</v>
      </c>
      <c r="B70" s="72"/>
      <c r="C70" s="72"/>
      <c r="D70" s="72"/>
      <c r="E70" s="72"/>
      <c r="F70" s="72"/>
      <c r="G70" s="72"/>
      <c r="H70" s="72"/>
      <c r="I70" s="72"/>
      <c r="J70" s="99"/>
      <c r="K70" s="72"/>
      <c r="L70" s="704"/>
      <c r="M70" s="704"/>
      <c r="N70" s="704"/>
      <c r="O70" s="302"/>
    </row>
    <row r="71" spans="1:18" x14ac:dyDescent="0.2">
      <c r="A71" s="20" t="s">
        <v>1470</v>
      </c>
      <c r="L71" s="333"/>
      <c r="M71" s="333"/>
      <c r="N71" s="333"/>
      <c r="O71" s="302"/>
    </row>
    <row r="72" spans="1:18" x14ac:dyDescent="0.2">
      <c r="A72" s="20" t="s">
        <v>202</v>
      </c>
      <c r="L72" s="333"/>
      <c r="M72" s="333"/>
      <c r="N72" s="333"/>
      <c r="O72" s="302"/>
    </row>
    <row r="73" spans="1:18" x14ac:dyDescent="0.2">
      <c r="L73" s="333"/>
      <c r="M73" s="333"/>
      <c r="N73" s="333"/>
      <c r="O73" s="302"/>
    </row>
    <row r="74" spans="1:18" x14ac:dyDescent="0.2">
      <c r="L74" s="333"/>
      <c r="M74" s="333"/>
      <c r="N74" s="333"/>
      <c r="O74" s="302"/>
    </row>
    <row r="75" spans="1:18" x14ac:dyDescent="0.2">
      <c r="L75" s="333"/>
      <c r="M75" s="333"/>
      <c r="N75" s="333"/>
      <c r="O75" s="302"/>
    </row>
    <row r="76" spans="1:18" x14ac:dyDescent="0.2">
      <c r="L76" s="333"/>
      <c r="M76" s="333"/>
      <c r="N76" s="333"/>
      <c r="O76" s="302"/>
    </row>
    <row r="77" spans="1:18" x14ac:dyDescent="0.2">
      <c r="L77" s="333"/>
      <c r="M77" s="333"/>
      <c r="N77" s="333"/>
      <c r="O77" s="302"/>
    </row>
    <row r="78" spans="1:18" x14ac:dyDescent="0.2">
      <c r="L78" s="333"/>
      <c r="M78" s="333"/>
      <c r="N78" s="333"/>
      <c r="O78" s="302"/>
    </row>
    <row r="79" spans="1:18" x14ac:dyDescent="0.2">
      <c r="L79" s="333"/>
      <c r="M79" s="333"/>
      <c r="N79" s="333"/>
      <c r="O79" s="302"/>
    </row>
    <row r="80" spans="1:18" x14ac:dyDescent="0.2">
      <c r="L80" s="333"/>
      <c r="M80" s="333"/>
      <c r="N80" s="333"/>
      <c r="O80" s="302"/>
    </row>
    <row r="81" spans="12:15" x14ac:dyDescent="0.2">
      <c r="L81" s="333"/>
      <c r="M81" s="333"/>
      <c r="N81" s="333"/>
      <c r="O81" s="302"/>
    </row>
    <row r="82" spans="12:15" x14ac:dyDescent="0.2">
      <c r="L82" s="333"/>
      <c r="M82" s="333"/>
      <c r="N82" s="333"/>
      <c r="O82" s="302"/>
    </row>
    <row r="83" spans="12:15" x14ac:dyDescent="0.2">
      <c r="L83" s="333"/>
      <c r="M83" s="333"/>
      <c r="N83" s="333"/>
      <c r="O83" s="302"/>
    </row>
    <row r="84" spans="12:15" x14ac:dyDescent="0.2">
      <c r="L84" s="333"/>
      <c r="M84" s="333"/>
      <c r="N84" s="333"/>
      <c r="O84" s="302"/>
    </row>
    <row r="85" spans="12:15" x14ac:dyDescent="0.2">
      <c r="L85" s="333"/>
      <c r="M85" s="333"/>
      <c r="N85" s="333"/>
      <c r="O85" s="302"/>
    </row>
  </sheetData>
  <mergeCells count="13">
    <mergeCell ref="L11:N11"/>
    <mergeCell ref="H11:J11"/>
    <mergeCell ref="H9:J9"/>
    <mergeCell ref="L10:N10"/>
    <mergeCell ref="H8:J8"/>
    <mergeCell ref="L9:N9"/>
    <mergeCell ref="P8:R8"/>
    <mergeCell ref="P9:R9"/>
    <mergeCell ref="L8:N8"/>
    <mergeCell ref="H7:J7"/>
    <mergeCell ref="H10:J10"/>
    <mergeCell ref="L7:N7"/>
    <mergeCell ref="P10:R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workbookViewId="0"/>
  </sheetViews>
  <sheetFormatPr defaultColWidth="9.140625" defaultRowHeight="12.75" x14ac:dyDescent="0.2"/>
  <cols>
    <col min="1" max="1" width="30.7109375" style="3" customWidth="1"/>
    <col min="2" max="2" width="1.28515625" style="3" customWidth="1"/>
    <col min="3" max="3" width="7.140625" style="3" customWidth="1"/>
    <col min="4" max="4" width="1.7109375" style="3" customWidth="1"/>
    <col min="5" max="5" width="7.140625" style="3" customWidth="1"/>
    <col min="6" max="6" width="1.7109375" style="3" customWidth="1"/>
    <col min="7" max="7" width="7.140625" style="3" customWidth="1"/>
    <col min="8" max="8" width="1.7109375" style="3" customWidth="1"/>
    <col min="9" max="9" width="7.140625" style="3" customWidth="1"/>
    <col min="10" max="10" width="1.7109375" style="3" customWidth="1"/>
    <col min="11" max="11" width="7.140625" style="3" customWidth="1"/>
    <col min="12" max="12" width="1.7109375" style="3" customWidth="1"/>
    <col min="13" max="13" width="7.7109375" style="3" customWidth="1"/>
    <col min="14" max="14" width="1.7109375" style="3" customWidth="1"/>
    <col min="15" max="15" width="11" style="3" customWidth="1"/>
    <col min="16" max="16384" width="9.140625" style="3"/>
  </cols>
  <sheetData>
    <row r="1" spans="1:15" ht="15.75" x14ac:dyDescent="0.25">
      <c r="A1" s="40" t="s">
        <v>1147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422"/>
      <c r="N1" s="427"/>
      <c r="O1" s="18"/>
    </row>
    <row r="2" spans="1:15" ht="15.75" x14ac:dyDescent="0.25">
      <c r="A2" s="40" t="s">
        <v>1524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422"/>
      <c r="N2" s="427"/>
      <c r="O2" s="18"/>
    </row>
    <row r="3" spans="1:15" x14ac:dyDescent="0.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422"/>
      <c r="N3" s="427"/>
      <c r="O3" s="18"/>
    </row>
    <row r="4" spans="1:15" x14ac:dyDescent="0.2">
      <c r="A4" s="428" t="s">
        <v>8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N4" s="18"/>
      <c r="O4" s="429" t="s">
        <v>9</v>
      </c>
    </row>
    <row r="5" spans="1:15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11.25" customHeight="1" x14ac:dyDescent="0.2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</row>
    <row r="7" spans="1:15" x14ac:dyDescent="0.2">
      <c r="B7" s="430"/>
      <c r="C7" s="400"/>
      <c r="D7" s="430"/>
      <c r="E7" s="430" t="s">
        <v>1141</v>
      </c>
      <c r="F7" s="400"/>
      <c r="H7" s="400"/>
      <c r="I7" s="400"/>
      <c r="J7" s="400"/>
      <c r="K7" s="400"/>
      <c r="L7" s="400"/>
      <c r="M7" s="400"/>
      <c r="N7" s="400"/>
      <c r="O7" s="400"/>
    </row>
    <row r="8" spans="1:15" ht="11.25" customHeight="1" x14ac:dyDescent="0.2">
      <c r="A8" s="400"/>
      <c r="B8" s="400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15" ht="11.25" customHeight="1" x14ac:dyDescent="0.2">
      <c r="A9" s="400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</row>
    <row r="10" spans="1:15" x14ac:dyDescent="0.2">
      <c r="A10" s="430" t="s">
        <v>53</v>
      </c>
      <c r="B10" s="429"/>
      <c r="C10" s="431" t="s">
        <v>2</v>
      </c>
      <c r="D10" s="431"/>
      <c r="E10" s="431" t="s">
        <v>1138</v>
      </c>
      <c r="F10" s="431"/>
      <c r="G10" s="431" t="s">
        <v>1144</v>
      </c>
      <c r="H10" s="431"/>
      <c r="I10" s="431" t="s">
        <v>1145</v>
      </c>
      <c r="J10" s="431"/>
      <c r="K10" s="431" t="s">
        <v>1139</v>
      </c>
      <c r="L10" s="431"/>
      <c r="M10" s="431" t="s">
        <v>1146</v>
      </c>
      <c r="N10" s="431"/>
      <c r="O10" s="431" t="s">
        <v>1359</v>
      </c>
    </row>
    <row r="11" spans="1:15" ht="11.25" customHeight="1" x14ac:dyDescent="0.2">
      <c r="A11" s="432"/>
      <c r="B11" s="430"/>
      <c r="C11" s="432"/>
      <c r="D11" s="433"/>
      <c r="E11" s="432"/>
      <c r="F11" s="433"/>
      <c r="G11" s="432"/>
      <c r="H11" s="433"/>
      <c r="I11" s="432"/>
      <c r="J11" s="433"/>
      <c r="K11" s="432"/>
      <c r="L11" s="433"/>
      <c r="M11" s="432"/>
      <c r="N11" s="433"/>
      <c r="O11" s="432"/>
    </row>
    <row r="12" spans="1:15" ht="8.25" customHeight="1" x14ac:dyDescent="0.2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</row>
    <row r="13" spans="1:15" ht="15" x14ac:dyDescent="0.25">
      <c r="A13" s="434" t="s">
        <v>356</v>
      </c>
      <c r="B13" s="434"/>
      <c r="C13" s="184">
        <v>3213</v>
      </c>
      <c r="D13" s="94"/>
      <c r="E13" s="184">
        <v>403</v>
      </c>
      <c r="F13" s="184"/>
      <c r="G13" s="184">
        <v>875</v>
      </c>
      <c r="H13" s="184"/>
      <c r="I13" s="184">
        <v>508</v>
      </c>
      <c r="J13" s="184"/>
      <c r="K13" s="184">
        <v>381</v>
      </c>
      <c r="L13" s="184"/>
      <c r="M13" s="184">
        <v>534</v>
      </c>
      <c r="N13" s="184"/>
      <c r="O13" s="184">
        <v>512</v>
      </c>
    </row>
    <row r="14" spans="1:15" ht="8.25" customHeight="1" x14ac:dyDescent="0.25">
      <c r="A14" s="430"/>
      <c r="B14" s="430"/>
      <c r="C14" s="94"/>
      <c r="D14" s="9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</row>
    <row r="15" spans="1:15" ht="15" x14ac:dyDescent="0.25">
      <c r="A15" s="434" t="s">
        <v>25</v>
      </c>
      <c r="B15" s="434"/>
      <c r="C15" s="184">
        <v>842</v>
      </c>
      <c r="D15" s="72"/>
      <c r="E15" s="643">
        <v>214</v>
      </c>
      <c r="F15" s="643"/>
      <c r="G15" s="643">
        <v>371</v>
      </c>
      <c r="H15" s="643"/>
      <c r="I15" s="643">
        <v>133</v>
      </c>
      <c r="J15" s="643"/>
      <c r="K15" s="643">
        <v>60</v>
      </c>
      <c r="L15" s="643"/>
      <c r="M15" s="643">
        <v>23</v>
      </c>
      <c r="N15" s="643"/>
      <c r="O15" s="643">
        <v>41</v>
      </c>
    </row>
    <row r="16" spans="1:15" ht="6.75" customHeight="1" x14ac:dyDescent="0.2">
      <c r="A16" s="433"/>
      <c r="B16" s="430"/>
      <c r="C16" s="94"/>
      <c r="D16" s="72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</row>
    <row r="17" spans="1:22" ht="15" x14ac:dyDescent="0.25">
      <c r="A17" s="433" t="s">
        <v>41</v>
      </c>
      <c r="B17" s="430"/>
      <c r="C17" s="184">
        <v>426</v>
      </c>
      <c r="D17" s="72"/>
      <c r="E17" s="643">
        <v>163</v>
      </c>
      <c r="F17" s="643"/>
      <c r="G17" s="643">
        <v>250</v>
      </c>
      <c r="H17" s="643"/>
      <c r="I17" s="643">
        <v>13</v>
      </c>
      <c r="J17" s="643"/>
      <c r="K17" s="643">
        <v>0</v>
      </c>
      <c r="L17" s="643"/>
      <c r="M17" s="643">
        <v>0</v>
      </c>
      <c r="N17" s="643"/>
      <c r="O17" s="643">
        <v>0</v>
      </c>
    </row>
    <row r="18" spans="1:22" ht="15" x14ac:dyDescent="0.25">
      <c r="A18" s="430" t="s">
        <v>42</v>
      </c>
      <c r="B18" s="430"/>
      <c r="C18" s="184">
        <v>295</v>
      </c>
      <c r="D18" s="72"/>
      <c r="E18" s="643">
        <v>19</v>
      </c>
      <c r="F18" s="643"/>
      <c r="G18" s="643">
        <v>103</v>
      </c>
      <c r="H18" s="643"/>
      <c r="I18" s="643">
        <v>105</v>
      </c>
      <c r="J18" s="643"/>
      <c r="K18" s="643">
        <v>49</v>
      </c>
      <c r="L18" s="643"/>
      <c r="M18" s="643">
        <v>19</v>
      </c>
      <c r="N18" s="643"/>
      <c r="O18" s="643">
        <v>0</v>
      </c>
    </row>
    <row r="19" spans="1:22" ht="15" x14ac:dyDescent="0.25">
      <c r="A19" s="399" t="s">
        <v>203</v>
      </c>
      <c r="B19" s="430"/>
      <c r="C19" s="184">
        <v>121</v>
      </c>
      <c r="D19" s="72"/>
      <c r="E19" s="643">
        <v>32</v>
      </c>
      <c r="F19" s="643"/>
      <c r="G19" s="643">
        <v>18</v>
      </c>
      <c r="H19" s="643"/>
      <c r="I19" s="643">
        <v>15</v>
      </c>
      <c r="J19" s="643"/>
      <c r="K19" s="643">
        <v>11</v>
      </c>
      <c r="L19" s="643"/>
      <c r="M19" s="643">
        <v>4</v>
      </c>
      <c r="N19" s="643"/>
      <c r="O19" s="643">
        <v>41</v>
      </c>
    </row>
    <row r="20" spans="1:22" ht="9" customHeight="1" x14ac:dyDescent="0.25">
      <c r="A20" s="399"/>
      <c r="B20" s="430"/>
      <c r="C20" s="184"/>
      <c r="D20" s="72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</row>
    <row r="21" spans="1:22" ht="15" x14ac:dyDescent="0.25">
      <c r="A21" s="435" t="s">
        <v>26</v>
      </c>
      <c r="B21" s="434"/>
      <c r="C21" s="184">
        <f>SUM(C24:C26)</f>
        <v>2371</v>
      </c>
      <c r="D21" s="94"/>
      <c r="E21" s="184">
        <f>SUM(E24:E26)</f>
        <v>189</v>
      </c>
      <c r="F21" s="184"/>
      <c r="G21" s="184">
        <f>SUM(G24:G26)</f>
        <v>504</v>
      </c>
      <c r="H21" s="184"/>
      <c r="I21" s="184">
        <f>SUM(I24:I26)</f>
        <v>375</v>
      </c>
      <c r="J21" s="184"/>
      <c r="K21" s="184">
        <f>SUM(K24:K26)</f>
        <v>321</v>
      </c>
      <c r="L21" s="184"/>
      <c r="M21" s="184">
        <f t="shared" ref="M21:O21" si="0">SUM(M24:M26)</f>
        <v>511</v>
      </c>
      <c r="N21" s="184"/>
      <c r="O21" s="184">
        <f t="shared" si="0"/>
        <v>471</v>
      </c>
    </row>
    <row r="22" spans="1:22" ht="7.5" customHeight="1" x14ac:dyDescent="0.25">
      <c r="A22" s="399"/>
      <c r="B22" s="430"/>
      <c r="C22" s="184"/>
      <c r="D22" s="72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</row>
    <row r="23" spans="1:22" ht="15" x14ac:dyDescent="0.25">
      <c r="A23" s="399" t="s">
        <v>365</v>
      </c>
      <c r="B23" s="430"/>
      <c r="C23" s="184"/>
      <c r="D23" s="72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</row>
    <row r="24" spans="1:22" ht="15" x14ac:dyDescent="0.25">
      <c r="A24" s="399" t="s">
        <v>58</v>
      </c>
      <c r="B24" s="430"/>
      <c r="C24" s="184">
        <v>1833</v>
      </c>
      <c r="D24" s="72"/>
      <c r="E24" s="643">
        <v>187</v>
      </c>
      <c r="F24" s="643"/>
      <c r="G24" s="643">
        <v>501</v>
      </c>
      <c r="H24" s="643"/>
      <c r="I24" s="643">
        <v>367</v>
      </c>
      <c r="J24" s="643"/>
      <c r="K24" s="643">
        <v>313</v>
      </c>
      <c r="L24" s="643"/>
      <c r="M24" s="643">
        <v>428</v>
      </c>
      <c r="N24" s="643"/>
      <c r="O24" s="643">
        <v>37</v>
      </c>
      <c r="P24"/>
      <c r="Q24"/>
      <c r="R24"/>
      <c r="S24"/>
      <c r="T24"/>
      <c r="U24"/>
      <c r="V24"/>
    </row>
    <row r="25" spans="1:22" ht="15" x14ac:dyDescent="0.25">
      <c r="A25" s="399" t="s">
        <v>176</v>
      </c>
      <c r="B25" s="430"/>
      <c r="C25" s="184">
        <v>30</v>
      </c>
      <c r="D25" s="72"/>
      <c r="E25" s="643">
        <v>2</v>
      </c>
      <c r="F25" s="643"/>
      <c r="G25" s="643">
        <v>3</v>
      </c>
      <c r="H25" s="643"/>
      <c r="I25" s="643">
        <v>8</v>
      </c>
      <c r="J25" s="643"/>
      <c r="K25" s="643">
        <v>8</v>
      </c>
      <c r="L25" s="643"/>
      <c r="M25" s="643">
        <v>9</v>
      </c>
      <c r="N25" s="643"/>
      <c r="O25" s="643">
        <v>0</v>
      </c>
      <c r="P25"/>
      <c r="Q25"/>
      <c r="R25"/>
      <c r="S25"/>
      <c r="T25"/>
      <c r="U25"/>
      <c r="V25"/>
    </row>
    <row r="26" spans="1:22" ht="15" x14ac:dyDescent="0.25">
      <c r="A26" s="399" t="s">
        <v>1140</v>
      </c>
      <c r="B26" s="434"/>
      <c r="C26" s="184">
        <v>508</v>
      </c>
      <c r="D26" s="72"/>
      <c r="E26" s="643">
        <v>0</v>
      </c>
      <c r="F26" s="643"/>
      <c r="G26" s="643">
        <v>0</v>
      </c>
      <c r="H26" s="643"/>
      <c r="I26" s="643">
        <v>0</v>
      </c>
      <c r="J26" s="643"/>
      <c r="K26" s="643">
        <v>0</v>
      </c>
      <c r="L26" s="643"/>
      <c r="M26" s="643">
        <v>74</v>
      </c>
      <c r="N26" s="643"/>
      <c r="O26" s="643">
        <v>434</v>
      </c>
      <c r="P26"/>
      <c r="Q26"/>
      <c r="R26"/>
      <c r="S26"/>
      <c r="T26"/>
      <c r="U26"/>
      <c r="V26"/>
    </row>
    <row r="27" spans="1:22" ht="8.25" customHeight="1" x14ac:dyDescent="0.2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80"/>
      <c r="O27" s="280"/>
    </row>
    <row r="28" spans="1:22" x14ac:dyDescent="0.2">
      <c r="A28" s="400"/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18"/>
      <c r="O28" s="18"/>
    </row>
    <row r="29" spans="1:22" ht="14.25" x14ac:dyDescent="0.2">
      <c r="A29" s="398" t="s">
        <v>1364</v>
      </c>
      <c r="B29" s="399"/>
      <c r="C29" s="399"/>
      <c r="D29" s="399"/>
      <c r="E29" s="399"/>
      <c r="F29" s="399"/>
      <c r="G29" s="399"/>
      <c r="H29" s="399"/>
      <c r="I29" s="399"/>
      <c r="J29" s="399"/>
      <c r="K29" s="430"/>
      <c r="L29" s="18"/>
    </row>
    <row r="30" spans="1:22" ht="14.25" x14ac:dyDescent="0.2">
      <c r="A30" s="690" t="s">
        <v>1368</v>
      </c>
      <c r="B30" s="705"/>
      <c r="C30" s="705"/>
      <c r="D30" s="705"/>
      <c r="E30" s="705"/>
      <c r="F30" s="705"/>
      <c r="G30" s="705"/>
      <c r="H30" s="705"/>
      <c r="I30" s="705"/>
      <c r="J30" s="281"/>
      <c r="K30" s="281"/>
      <c r="L30" s="281"/>
      <c r="M30" s="281"/>
      <c r="N30" s="18"/>
      <c r="O30" s="18"/>
    </row>
    <row r="31" spans="1:22" x14ac:dyDescent="0.2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18"/>
      <c r="O31" s="18"/>
    </row>
    <row r="35" spans="1:15" ht="15.75" x14ac:dyDescent="0.25">
      <c r="A35" s="40" t="s">
        <v>1148</v>
      </c>
    </row>
    <row r="36" spans="1:15" ht="15.75" x14ac:dyDescent="0.25">
      <c r="A36" s="40" t="s">
        <v>1525</v>
      </c>
    </row>
    <row r="37" spans="1:15" ht="15.75" x14ac:dyDescent="0.25">
      <c r="A37" s="40"/>
    </row>
    <row r="38" spans="1:15" x14ac:dyDescent="0.2">
      <c r="A38" s="428" t="s">
        <v>8</v>
      </c>
      <c r="O38" s="436" t="s">
        <v>36</v>
      </c>
    </row>
    <row r="39" spans="1:15" ht="7.5" customHeight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x14ac:dyDescent="0.2">
      <c r="A40" s="400"/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</row>
    <row r="41" spans="1:15" x14ac:dyDescent="0.2">
      <c r="B41" s="430"/>
      <c r="C41" s="400"/>
      <c r="D41" s="430"/>
      <c r="E41" s="430" t="s">
        <v>1141</v>
      </c>
      <c r="F41" s="400"/>
      <c r="H41" s="400"/>
      <c r="I41" s="400"/>
      <c r="J41" s="400"/>
      <c r="K41" s="400"/>
      <c r="L41" s="400"/>
      <c r="M41" s="400"/>
      <c r="N41" s="400"/>
      <c r="O41" s="400"/>
    </row>
    <row r="42" spans="1:15" x14ac:dyDescent="0.2">
      <c r="A42" s="400"/>
      <c r="B42" s="400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</row>
    <row r="43" spans="1:15" x14ac:dyDescent="0.2">
      <c r="A43" s="400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</row>
    <row r="44" spans="1:15" x14ac:dyDescent="0.2">
      <c r="A44" s="430" t="s">
        <v>53</v>
      </c>
      <c r="B44" s="429"/>
      <c r="C44" s="431" t="s">
        <v>2</v>
      </c>
      <c r="D44" s="431"/>
      <c r="E44" s="431" t="s">
        <v>1138</v>
      </c>
      <c r="F44" s="431"/>
      <c r="G44" s="431" t="s">
        <v>1144</v>
      </c>
      <c r="H44" s="431"/>
      <c r="I44" s="431" t="s">
        <v>1145</v>
      </c>
      <c r="J44" s="431"/>
      <c r="K44" s="431" t="s">
        <v>1139</v>
      </c>
      <c r="L44" s="431"/>
      <c r="M44" s="431" t="s">
        <v>1146</v>
      </c>
      <c r="N44" s="431"/>
      <c r="O44" s="431" t="s">
        <v>1359</v>
      </c>
    </row>
    <row r="45" spans="1:15" x14ac:dyDescent="0.2">
      <c r="A45" s="432"/>
      <c r="B45" s="430"/>
      <c r="C45" s="432"/>
      <c r="D45" s="433"/>
      <c r="E45" s="432"/>
      <c r="F45" s="433"/>
      <c r="G45" s="432"/>
      <c r="H45" s="433"/>
      <c r="I45" s="432"/>
      <c r="J45" s="433"/>
      <c r="K45" s="432"/>
      <c r="L45" s="433"/>
      <c r="M45" s="432"/>
      <c r="N45" s="433"/>
      <c r="O45" s="432"/>
    </row>
    <row r="46" spans="1:15" x14ac:dyDescent="0.2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</row>
    <row r="47" spans="1:15" ht="15" x14ac:dyDescent="0.25">
      <c r="A47" s="434" t="s">
        <v>356</v>
      </c>
      <c r="B47" s="434"/>
      <c r="C47" s="184">
        <v>3213</v>
      </c>
      <c r="D47" s="94"/>
      <c r="E47" s="184">
        <v>403</v>
      </c>
      <c r="F47" s="184"/>
      <c r="G47" s="184">
        <v>875</v>
      </c>
      <c r="H47" s="184"/>
      <c r="I47" s="184">
        <v>508</v>
      </c>
      <c r="J47" s="184"/>
      <c r="K47" s="184">
        <v>381</v>
      </c>
      <c r="L47" s="184"/>
      <c r="M47" s="184">
        <v>534</v>
      </c>
      <c r="N47" s="184"/>
      <c r="O47" s="184">
        <v>512</v>
      </c>
    </row>
    <row r="48" spans="1:15" x14ac:dyDescent="0.2">
      <c r="A48" s="430"/>
      <c r="B48" s="430"/>
      <c r="C48" s="94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x14ac:dyDescent="0.2">
      <c r="A49" s="434" t="s">
        <v>25</v>
      </c>
      <c r="B49" s="434"/>
      <c r="C49" s="706">
        <f>SUM(C15/C13*100)</f>
        <v>26.20603797074385</v>
      </c>
      <c r="D49" s="706"/>
      <c r="E49" s="706">
        <f t="shared" ref="E49:O49" si="1">SUM(E15/E13*100)</f>
        <v>53.101736972704714</v>
      </c>
      <c r="F49" s="706"/>
      <c r="G49" s="706">
        <f t="shared" si="1"/>
        <v>42.4</v>
      </c>
      <c r="H49" s="706"/>
      <c r="I49" s="706">
        <f t="shared" si="1"/>
        <v>26.181102362204722</v>
      </c>
      <c r="J49" s="706"/>
      <c r="K49" s="706">
        <f t="shared" si="1"/>
        <v>15.748031496062993</v>
      </c>
      <c r="L49" s="706"/>
      <c r="M49" s="706">
        <f t="shared" si="1"/>
        <v>4.3071161048689142</v>
      </c>
      <c r="N49" s="706"/>
      <c r="O49" s="706">
        <f t="shared" si="1"/>
        <v>8.0078125</v>
      </c>
    </row>
    <row r="50" spans="1:15" x14ac:dyDescent="0.2">
      <c r="A50" s="433"/>
      <c r="B50" s="430"/>
      <c r="C50" s="706"/>
      <c r="D50" s="706"/>
      <c r="E50" s="706"/>
      <c r="F50" s="706"/>
      <c r="G50" s="706"/>
      <c r="H50" s="706"/>
      <c r="I50" s="706"/>
      <c r="J50" s="706"/>
      <c r="K50" s="706"/>
      <c r="L50" s="706"/>
      <c r="M50" s="706"/>
      <c r="N50" s="706"/>
      <c r="O50" s="706"/>
    </row>
    <row r="51" spans="1:15" x14ac:dyDescent="0.2">
      <c r="A51" s="433" t="s">
        <v>41</v>
      </c>
      <c r="B51" s="430"/>
      <c r="C51" s="706">
        <f>SUM(C17/C13*100)</f>
        <v>13.258636788048554</v>
      </c>
      <c r="D51" s="707"/>
      <c r="E51" s="707">
        <f t="shared" ref="E51:O51" si="2">SUM(E17/E13*100)</f>
        <v>40.446650124069478</v>
      </c>
      <c r="F51" s="707"/>
      <c r="G51" s="707">
        <f t="shared" si="2"/>
        <v>28.571428571428569</v>
      </c>
      <c r="H51" s="707"/>
      <c r="I51" s="707">
        <f t="shared" si="2"/>
        <v>2.5590551181102361</v>
      </c>
      <c r="J51" s="707"/>
      <c r="K51" s="707">
        <f t="shared" si="2"/>
        <v>0</v>
      </c>
      <c r="L51" s="707"/>
      <c r="M51" s="707">
        <f t="shared" si="2"/>
        <v>0</v>
      </c>
      <c r="N51" s="707"/>
      <c r="O51" s="707">
        <f t="shared" si="2"/>
        <v>0</v>
      </c>
    </row>
    <row r="52" spans="1:15" x14ac:dyDescent="0.2">
      <c r="A52" s="430" t="s">
        <v>42</v>
      </c>
      <c r="B52" s="430"/>
      <c r="C52" s="706">
        <f>SUM(C18/C13*100)</f>
        <v>9.1814503579209461</v>
      </c>
      <c r="D52" s="707"/>
      <c r="E52" s="707">
        <f t="shared" ref="E52:O52" si="3">SUM(E18/E13*100)</f>
        <v>4.7146401985111659</v>
      </c>
      <c r="F52" s="707"/>
      <c r="G52" s="707">
        <f t="shared" si="3"/>
        <v>11.771428571428572</v>
      </c>
      <c r="H52" s="707"/>
      <c r="I52" s="707">
        <f t="shared" si="3"/>
        <v>20.669291338582678</v>
      </c>
      <c r="J52" s="707"/>
      <c r="K52" s="707">
        <f t="shared" si="3"/>
        <v>12.860892388451445</v>
      </c>
      <c r="L52" s="707"/>
      <c r="M52" s="707">
        <f t="shared" si="3"/>
        <v>3.5580524344569286</v>
      </c>
      <c r="N52" s="707"/>
      <c r="O52" s="707">
        <f t="shared" si="3"/>
        <v>0</v>
      </c>
    </row>
    <row r="53" spans="1:15" ht="14.25" x14ac:dyDescent="0.2">
      <c r="A53" s="399" t="s">
        <v>203</v>
      </c>
      <c r="B53" s="430"/>
      <c r="C53" s="706">
        <f>SUM(C19/C13*100)</f>
        <v>3.7659508247743543</v>
      </c>
      <c r="D53" s="707"/>
      <c r="E53" s="707">
        <f t="shared" ref="E53:O53" si="4">SUM(E19/E13*100)</f>
        <v>7.9404466501240698</v>
      </c>
      <c r="F53" s="707"/>
      <c r="G53" s="707">
        <f t="shared" si="4"/>
        <v>2.0571428571428569</v>
      </c>
      <c r="H53" s="707"/>
      <c r="I53" s="707">
        <f t="shared" si="4"/>
        <v>2.9527559055118111</v>
      </c>
      <c r="J53" s="707"/>
      <c r="K53" s="707">
        <f t="shared" si="4"/>
        <v>2.8871391076115485</v>
      </c>
      <c r="L53" s="707"/>
      <c r="M53" s="707">
        <f t="shared" si="4"/>
        <v>0.74906367041198507</v>
      </c>
      <c r="N53" s="707"/>
      <c r="O53" s="707">
        <f t="shared" si="4"/>
        <v>8.0078125</v>
      </c>
    </row>
    <row r="54" spans="1:15" x14ac:dyDescent="0.2">
      <c r="A54" s="399"/>
      <c r="B54" s="430"/>
      <c r="C54" s="706"/>
      <c r="D54" s="706"/>
      <c r="E54" s="706"/>
      <c r="F54" s="706"/>
      <c r="G54" s="706"/>
      <c r="H54" s="706"/>
      <c r="I54" s="706"/>
      <c r="J54" s="706"/>
      <c r="K54" s="706"/>
      <c r="L54" s="706"/>
      <c r="M54" s="706"/>
      <c r="N54" s="706"/>
      <c r="O54" s="706"/>
    </row>
    <row r="55" spans="1:15" x14ac:dyDescent="0.2">
      <c r="A55" s="435" t="s">
        <v>26</v>
      </c>
      <c r="B55" s="434"/>
      <c r="C55" s="706">
        <f>SUM(C21/C13*100)</f>
        <v>73.79396202925615</v>
      </c>
      <c r="D55" s="706"/>
      <c r="E55" s="706">
        <f t="shared" ref="E55:O55" si="5">SUM(E21/E13*100)</f>
        <v>46.898263027295286</v>
      </c>
      <c r="F55" s="706"/>
      <c r="G55" s="706">
        <f t="shared" si="5"/>
        <v>57.599999999999994</v>
      </c>
      <c r="H55" s="706"/>
      <c r="I55" s="706">
        <f t="shared" si="5"/>
        <v>73.818897637795274</v>
      </c>
      <c r="J55" s="706"/>
      <c r="K55" s="706">
        <f t="shared" si="5"/>
        <v>84.251968503937007</v>
      </c>
      <c r="L55" s="706"/>
      <c r="M55" s="706">
        <f t="shared" si="5"/>
        <v>95.692883895131089</v>
      </c>
      <c r="N55" s="706"/>
      <c r="O55" s="706">
        <f t="shared" si="5"/>
        <v>91.9921875</v>
      </c>
    </row>
    <row r="56" spans="1:15" x14ac:dyDescent="0.2">
      <c r="A56" s="399"/>
      <c r="B56" s="430"/>
      <c r="C56" s="706"/>
      <c r="D56" s="706"/>
      <c r="E56" s="706"/>
      <c r="F56" s="706"/>
      <c r="G56" s="706"/>
      <c r="H56" s="706"/>
      <c r="I56" s="706"/>
      <c r="J56" s="706"/>
      <c r="K56" s="706"/>
      <c r="L56" s="706"/>
      <c r="M56" s="706"/>
      <c r="N56" s="706"/>
      <c r="O56" s="706"/>
    </row>
    <row r="57" spans="1:15" x14ac:dyDescent="0.2">
      <c r="A57" s="399" t="s">
        <v>365</v>
      </c>
      <c r="B57" s="430"/>
      <c r="C57" s="706"/>
      <c r="D57" s="706"/>
      <c r="E57" s="706"/>
      <c r="F57" s="706"/>
      <c r="G57" s="706"/>
      <c r="H57" s="706"/>
      <c r="I57" s="706"/>
      <c r="J57" s="706"/>
      <c r="K57" s="706"/>
      <c r="L57" s="706"/>
      <c r="M57" s="706"/>
      <c r="N57" s="706"/>
      <c r="O57" s="706"/>
    </row>
    <row r="58" spans="1:15" x14ac:dyDescent="0.2">
      <c r="A58" s="399" t="s">
        <v>58</v>
      </c>
      <c r="B58" s="430"/>
      <c r="C58" s="706">
        <f>SUM(C24/C13*100)</f>
        <v>57.049486461251163</v>
      </c>
      <c r="D58" s="707"/>
      <c r="E58" s="707">
        <f t="shared" ref="E58:O58" si="6">SUM(E24/E13*100)</f>
        <v>46.401985111662533</v>
      </c>
      <c r="F58" s="707"/>
      <c r="G58" s="707">
        <f t="shared" si="6"/>
        <v>57.25714285714286</v>
      </c>
      <c r="H58" s="707"/>
      <c r="I58" s="707">
        <f t="shared" si="6"/>
        <v>72.244094488188978</v>
      </c>
      <c r="J58" s="707"/>
      <c r="K58" s="707">
        <f t="shared" si="6"/>
        <v>82.152230971128603</v>
      </c>
      <c r="L58" s="707"/>
      <c r="M58" s="707">
        <f t="shared" si="6"/>
        <v>80.149812734082388</v>
      </c>
      <c r="N58" s="707"/>
      <c r="O58" s="707">
        <f t="shared" si="6"/>
        <v>7.2265625</v>
      </c>
    </row>
    <row r="59" spans="1:15" x14ac:dyDescent="0.2">
      <c r="A59" s="399" t="s">
        <v>176</v>
      </c>
      <c r="B59" s="430"/>
      <c r="C59" s="706">
        <f>SUM(C25/C13*100)</f>
        <v>0.93370681605975725</v>
      </c>
      <c r="D59" s="707"/>
      <c r="E59" s="707">
        <f t="shared" ref="E59:O59" si="7">SUM(E25/E13*100)</f>
        <v>0.49627791563275436</v>
      </c>
      <c r="F59" s="707"/>
      <c r="G59" s="707">
        <f t="shared" si="7"/>
        <v>0.34285714285714286</v>
      </c>
      <c r="H59" s="707"/>
      <c r="I59" s="707">
        <f t="shared" si="7"/>
        <v>1.5748031496062991</v>
      </c>
      <c r="J59" s="707"/>
      <c r="K59" s="707">
        <f t="shared" si="7"/>
        <v>2.0997375328083989</v>
      </c>
      <c r="L59" s="707"/>
      <c r="M59" s="707">
        <f t="shared" si="7"/>
        <v>1.6853932584269662</v>
      </c>
      <c r="N59" s="707"/>
      <c r="O59" s="707">
        <f t="shared" si="7"/>
        <v>0</v>
      </c>
    </row>
    <row r="60" spans="1:15" ht="14.25" x14ac:dyDescent="0.2">
      <c r="A60" s="399" t="s">
        <v>1140</v>
      </c>
      <c r="B60" s="434"/>
      <c r="C60" s="706">
        <f>SUM(C26/C13*100)</f>
        <v>15.810768751945222</v>
      </c>
      <c r="D60" s="707"/>
      <c r="E60" s="707">
        <f t="shared" ref="E60:O60" si="8">SUM(E26/E13*100)</f>
        <v>0</v>
      </c>
      <c r="F60" s="707"/>
      <c r="G60" s="707">
        <f t="shared" si="8"/>
        <v>0</v>
      </c>
      <c r="H60" s="707"/>
      <c r="I60" s="707">
        <f t="shared" si="8"/>
        <v>0</v>
      </c>
      <c r="J60" s="707"/>
      <c r="K60" s="707">
        <f t="shared" si="8"/>
        <v>0</v>
      </c>
      <c r="L60" s="707"/>
      <c r="M60" s="707">
        <f t="shared" si="8"/>
        <v>13.857677902621724</v>
      </c>
      <c r="N60" s="707"/>
      <c r="O60" s="707">
        <f t="shared" si="8"/>
        <v>84.765625</v>
      </c>
    </row>
    <row r="61" spans="1:15" x14ac:dyDescent="0.2">
      <c r="A61" s="279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80"/>
      <c r="O61" s="280"/>
    </row>
    <row r="62" spans="1:15" x14ac:dyDescent="0.2">
      <c r="A62" s="400"/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18"/>
      <c r="O62" s="18"/>
    </row>
    <row r="63" spans="1:15" ht="14.25" x14ac:dyDescent="0.2">
      <c r="A63" s="398" t="s">
        <v>1364</v>
      </c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18"/>
      <c r="O63" s="18"/>
    </row>
    <row r="64" spans="1:15" ht="14.25" x14ac:dyDescent="0.2">
      <c r="A64" s="690" t="s">
        <v>1368</v>
      </c>
      <c r="B64" s="705"/>
      <c r="C64" s="705"/>
      <c r="D64" s="705"/>
      <c r="E64" s="705"/>
      <c r="F64" s="705"/>
      <c r="G64" s="705"/>
      <c r="H64" s="705"/>
      <c r="I64" s="705"/>
      <c r="J64" s="705"/>
      <c r="K64" s="705"/>
      <c r="L64" s="281"/>
      <c r="M64" s="281"/>
      <c r="N64" s="18"/>
      <c r="O64" s="18"/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&amp;R28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312"/>
  <sheetViews>
    <sheetView zoomScale="90" zoomScaleNormal="90" workbookViewId="0"/>
  </sheetViews>
  <sheetFormatPr defaultRowHeight="12.75" x14ac:dyDescent="0.2"/>
  <cols>
    <col min="1" max="1" width="2.5703125" customWidth="1"/>
    <col min="2" max="2" width="2.28515625" customWidth="1"/>
    <col min="3" max="3" width="11.42578125" customWidth="1"/>
    <col min="4" max="4" width="4.42578125" customWidth="1"/>
    <col min="5" max="5" width="1.5703125" customWidth="1"/>
    <col min="6" max="6" width="37.5703125" customWidth="1"/>
    <col min="7" max="7" width="1" customWidth="1"/>
    <col min="8" max="8" width="10.7109375" customWidth="1"/>
    <col min="9" max="9" width="1" customWidth="1"/>
    <col min="10" max="10" width="19" customWidth="1"/>
    <col min="11" max="11" width="1" customWidth="1"/>
    <col min="12" max="12" width="8.42578125" customWidth="1"/>
    <col min="13" max="13" width="1" customWidth="1"/>
    <col min="14" max="14" width="8.42578125" customWidth="1"/>
    <col min="15" max="15" width="0.7109375" customWidth="1"/>
    <col min="16" max="16" width="8.42578125" customWidth="1"/>
    <col min="17" max="17" width="0.7109375" customWidth="1"/>
    <col min="18" max="18" width="8.42578125" customWidth="1"/>
    <col min="19" max="19" width="0.7109375" customWidth="1"/>
    <col min="20" max="20" width="8.42578125" customWidth="1"/>
    <col min="21" max="21" width="0.7109375" customWidth="1"/>
    <col min="22" max="22" width="8.42578125" customWidth="1"/>
  </cols>
  <sheetData>
    <row r="1" spans="1:130" s="61" customFormat="1" ht="15" customHeight="1" x14ac:dyDescent="0.25">
      <c r="A1" s="71" t="s">
        <v>1879</v>
      </c>
      <c r="B1" s="533"/>
      <c r="C1" s="104"/>
      <c r="D1" s="104"/>
      <c r="E1" s="104"/>
      <c r="F1" s="104"/>
      <c r="G1" s="104"/>
      <c r="H1" s="304"/>
      <c r="I1" s="104"/>
      <c r="J1" s="554"/>
      <c r="K1" s="104"/>
      <c r="L1" s="142"/>
      <c r="M1" s="104"/>
      <c r="N1" s="142"/>
      <c r="O1" s="104"/>
      <c r="P1" s="142"/>
      <c r="Q1" s="104"/>
      <c r="R1" s="142"/>
      <c r="S1" s="104"/>
      <c r="T1" s="142"/>
      <c r="U1" s="104"/>
      <c r="V1" s="142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</row>
    <row r="2" spans="1:130" s="61" customFormat="1" ht="2.4500000000000002" customHeight="1" x14ac:dyDescent="0.25">
      <c r="A2" s="555"/>
      <c r="B2" s="104"/>
      <c r="C2" s="104"/>
      <c r="D2" s="104"/>
      <c r="E2" s="104"/>
      <c r="F2" s="104"/>
      <c r="G2" s="104"/>
      <c r="H2" s="304"/>
      <c r="I2" s="104"/>
      <c r="J2" s="554"/>
      <c r="K2" s="104"/>
      <c r="L2" s="142"/>
      <c r="M2" s="104"/>
      <c r="N2" s="142"/>
      <c r="O2" s="104"/>
      <c r="P2" s="142"/>
      <c r="Q2" s="104"/>
      <c r="R2" s="142"/>
      <c r="S2" s="104"/>
      <c r="T2" s="142"/>
      <c r="U2" s="104"/>
      <c r="V2" s="142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</row>
    <row r="3" spans="1:130" s="61" customFormat="1" ht="19.149999999999999" customHeight="1" x14ac:dyDescent="0.25">
      <c r="A3" s="104" t="s">
        <v>1885</v>
      </c>
      <c r="B3" s="178"/>
      <c r="C3" s="104"/>
      <c r="D3" s="104"/>
      <c r="E3" s="104"/>
      <c r="F3" s="104"/>
      <c r="G3" s="104"/>
      <c r="H3" s="304"/>
      <c r="I3" s="104"/>
      <c r="J3" s="554"/>
      <c r="K3" s="104"/>
      <c r="L3" s="142"/>
      <c r="M3" s="104"/>
      <c r="N3" s="142"/>
      <c r="O3" s="104"/>
      <c r="P3" s="142"/>
      <c r="Q3" s="104"/>
      <c r="R3" s="142"/>
      <c r="S3" s="104"/>
      <c r="T3" s="159"/>
      <c r="U3" s="104"/>
      <c r="V3" s="156" t="s">
        <v>9</v>
      </c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</row>
    <row r="4" spans="1:130" s="61" customFormat="1" ht="7.15" customHeight="1" x14ac:dyDescent="0.25">
      <c r="A4" s="108"/>
      <c r="B4" s="108"/>
      <c r="C4" s="108"/>
      <c r="D4" s="107"/>
      <c r="E4" s="108"/>
      <c r="F4" s="108"/>
      <c r="G4" s="108"/>
      <c r="H4" s="556"/>
      <c r="I4" s="108"/>
      <c r="J4" s="633"/>
      <c r="K4" s="108"/>
      <c r="L4" s="170"/>
      <c r="M4" s="108"/>
      <c r="N4" s="170"/>
      <c r="O4" s="108"/>
      <c r="P4" s="170"/>
      <c r="Q4" s="108"/>
      <c r="R4" s="170"/>
      <c r="S4" s="108"/>
      <c r="T4" s="170"/>
      <c r="U4" s="108"/>
      <c r="V4" s="170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</row>
    <row r="5" spans="1:130" s="61" customFormat="1" ht="9" customHeight="1" x14ac:dyDescent="0.25">
      <c r="A5" s="104"/>
      <c r="B5" s="104"/>
      <c r="C5" s="104"/>
      <c r="D5" s="539"/>
      <c r="E5" s="104"/>
      <c r="F5" s="104"/>
      <c r="G5" s="104"/>
      <c r="H5" s="304"/>
      <c r="I5" s="114"/>
      <c r="J5" s="557"/>
      <c r="K5" s="114"/>
      <c r="L5" s="142"/>
      <c r="M5" s="106"/>
      <c r="N5" s="142"/>
      <c r="O5" s="106"/>
      <c r="P5" s="142"/>
      <c r="Q5" s="106"/>
      <c r="R5" s="142"/>
      <c r="S5" s="106"/>
      <c r="T5" s="142"/>
      <c r="U5" s="106"/>
      <c r="V5" s="142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</row>
    <row r="6" spans="1:130" s="61" customFormat="1" ht="15" customHeight="1" x14ac:dyDescent="0.25">
      <c r="A6" s="104"/>
      <c r="B6" s="104"/>
      <c r="C6" s="104"/>
      <c r="D6" s="104"/>
      <c r="E6" s="104"/>
      <c r="F6" s="104"/>
      <c r="G6" s="104"/>
      <c r="H6" s="119"/>
      <c r="I6" s="114"/>
      <c r="J6" s="557"/>
      <c r="K6" s="114"/>
      <c r="L6" s="159" t="s">
        <v>101</v>
      </c>
      <c r="M6" s="114"/>
      <c r="N6" s="114"/>
      <c r="O6" s="114"/>
      <c r="Q6" s="114"/>
      <c r="R6" s="159"/>
      <c r="S6" s="114"/>
      <c r="T6" s="159"/>
      <c r="U6" s="114"/>
      <c r="V6" s="159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</row>
    <row r="7" spans="1:130" s="61" customFormat="1" ht="9" customHeight="1" x14ac:dyDescent="0.25">
      <c r="A7" s="104"/>
      <c r="B7" s="104"/>
      <c r="C7" s="104"/>
      <c r="D7" s="104"/>
      <c r="E7" s="104"/>
      <c r="F7" s="104"/>
      <c r="G7" s="104"/>
      <c r="H7" s="310"/>
      <c r="I7" s="114"/>
      <c r="J7" s="557"/>
      <c r="K7" s="114"/>
      <c r="L7" s="170"/>
      <c r="M7" s="109"/>
      <c r="N7" s="170"/>
      <c r="O7" s="109"/>
      <c r="P7" s="170"/>
      <c r="Q7" s="109"/>
      <c r="R7" s="170"/>
      <c r="S7" s="109"/>
      <c r="T7" s="170"/>
      <c r="U7" s="109"/>
      <c r="V7" s="170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</row>
    <row r="8" spans="1:130" s="147" customFormat="1" ht="15" customHeight="1" x14ac:dyDescent="0.25">
      <c r="A8" s="106"/>
      <c r="B8" s="106"/>
      <c r="C8" s="112"/>
      <c r="D8" s="112"/>
      <c r="E8" s="104"/>
      <c r="F8" s="112"/>
      <c r="G8" s="112"/>
      <c r="H8" s="304" t="s">
        <v>2</v>
      </c>
      <c r="I8" s="112"/>
      <c r="J8" s="558"/>
      <c r="K8" s="112"/>
      <c r="L8" s="142"/>
      <c r="M8" s="540"/>
      <c r="N8" s="142"/>
      <c r="O8" s="540"/>
      <c r="P8" s="142"/>
      <c r="Q8" s="540"/>
      <c r="R8" s="142"/>
      <c r="S8" s="540"/>
      <c r="T8" s="142"/>
      <c r="U8" s="540"/>
      <c r="V8" s="142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</row>
    <row r="9" spans="1:130" s="147" customFormat="1" ht="15" customHeight="1" x14ac:dyDescent="0.25">
      <c r="A9" s="106"/>
      <c r="B9" s="104"/>
      <c r="C9" s="104" t="s">
        <v>1908</v>
      </c>
      <c r="D9" s="106"/>
      <c r="E9" s="104"/>
      <c r="F9" s="112"/>
      <c r="G9" s="106"/>
      <c r="H9" s="304" t="s">
        <v>334</v>
      </c>
      <c r="I9" s="112"/>
      <c r="J9" s="313">
        <v>0.95</v>
      </c>
      <c r="K9" s="112"/>
      <c r="L9" s="142"/>
      <c r="M9" s="540"/>
      <c r="N9" s="142"/>
      <c r="O9" s="540"/>
      <c r="P9" s="142"/>
      <c r="Q9" s="540"/>
      <c r="R9" s="142"/>
      <c r="S9" s="540"/>
      <c r="T9" s="142"/>
      <c r="U9" s="540"/>
      <c r="V9" s="142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</row>
    <row r="10" spans="1:130" s="147" customFormat="1" ht="15" customHeight="1" x14ac:dyDescent="0.25">
      <c r="A10" s="106"/>
      <c r="B10" s="112"/>
      <c r="C10" s="104" t="s">
        <v>1114</v>
      </c>
      <c r="D10" s="106"/>
      <c r="E10" s="104"/>
      <c r="F10" s="112"/>
      <c r="G10" s="106"/>
      <c r="H10" s="304" t="s">
        <v>109</v>
      </c>
      <c r="I10" s="112"/>
      <c r="J10" s="540" t="s">
        <v>293</v>
      </c>
      <c r="K10" s="112"/>
      <c r="L10" s="142" t="s">
        <v>102</v>
      </c>
      <c r="M10" s="540"/>
      <c r="N10" s="142"/>
      <c r="O10" s="540"/>
      <c r="P10" s="142"/>
      <c r="Q10" s="540"/>
      <c r="R10" s="142"/>
      <c r="S10" s="540"/>
      <c r="T10" s="142"/>
      <c r="U10" s="540"/>
      <c r="V10" s="142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</row>
    <row r="11" spans="1:130" s="147" customFormat="1" ht="15" customHeight="1" x14ac:dyDescent="0.25">
      <c r="A11" s="106"/>
      <c r="B11" s="106"/>
      <c r="C11" s="106"/>
      <c r="D11" s="106"/>
      <c r="E11" s="104"/>
      <c r="F11" s="106"/>
      <c r="G11" s="106"/>
      <c r="H11" s="310" t="s">
        <v>110</v>
      </c>
      <c r="I11" s="112"/>
      <c r="J11" s="540" t="s">
        <v>294</v>
      </c>
      <c r="K11" s="112"/>
      <c r="L11" s="159">
        <v>18</v>
      </c>
      <c r="M11" s="541"/>
      <c r="N11" s="159" t="s">
        <v>111</v>
      </c>
      <c r="O11" s="541"/>
      <c r="P11" s="159" t="s">
        <v>112</v>
      </c>
      <c r="Q11" s="541"/>
      <c r="R11" s="159" t="s">
        <v>113</v>
      </c>
      <c r="S11" s="541"/>
      <c r="T11" s="159" t="s">
        <v>114</v>
      </c>
      <c r="U11" s="541"/>
      <c r="V11" s="159" t="s">
        <v>107</v>
      </c>
      <c r="W11" s="148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</row>
    <row r="12" spans="1:130" s="148" customFormat="1" ht="7.15" customHeight="1" x14ac:dyDescent="0.25">
      <c r="A12" s="167"/>
      <c r="B12" s="167"/>
      <c r="C12" s="167"/>
      <c r="D12" s="288"/>
      <c r="E12" s="108"/>
      <c r="F12" s="288"/>
      <c r="G12" s="284"/>
      <c r="H12" s="556"/>
      <c r="I12" s="142"/>
      <c r="J12" s="559"/>
      <c r="K12" s="142"/>
      <c r="L12" s="170"/>
      <c r="M12" s="142"/>
      <c r="N12" s="170"/>
      <c r="O12" s="142"/>
      <c r="P12" s="170"/>
      <c r="Q12" s="142"/>
      <c r="R12" s="170"/>
      <c r="S12" s="142"/>
      <c r="T12" s="170"/>
      <c r="U12" s="142"/>
      <c r="V12" s="170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</row>
    <row r="13" spans="1:130" s="148" customFormat="1" ht="9.6" customHeight="1" x14ac:dyDescent="0.25">
      <c r="A13" s="166"/>
      <c r="B13" s="166"/>
      <c r="C13" s="166"/>
      <c r="D13" s="284"/>
      <c r="E13" s="104"/>
      <c r="F13" s="284"/>
      <c r="G13" s="284"/>
      <c r="H13" s="560"/>
      <c r="I13" s="284"/>
      <c r="J13" s="561"/>
      <c r="K13" s="284"/>
      <c r="L13" s="173"/>
      <c r="M13" s="284"/>
      <c r="N13" s="173"/>
      <c r="O13" s="284"/>
      <c r="P13" s="173"/>
      <c r="Q13" s="284"/>
      <c r="R13" s="173"/>
      <c r="S13" s="284"/>
      <c r="T13" s="173"/>
      <c r="U13" s="284"/>
      <c r="V13" s="173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</row>
    <row r="14" spans="1:130" ht="18.75" x14ac:dyDescent="0.3">
      <c r="A14" s="566" t="s">
        <v>401</v>
      </c>
      <c r="B14" s="518"/>
      <c r="C14" s="518"/>
      <c r="D14" s="518"/>
      <c r="E14" s="518"/>
      <c r="F14" s="518"/>
      <c r="G14" s="72"/>
      <c r="H14" s="562">
        <v>185824</v>
      </c>
      <c r="I14" s="72"/>
      <c r="J14" s="563" t="s">
        <v>1608</v>
      </c>
      <c r="K14" s="72"/>
      <c r="L14" s="562">
        <v>9821</v>
      </c>
      <c r="M14" s="493"/>
      <c r="N14" s="562">
        <v>16341</v>
      </c>
      <c r="O14" s="493"/>
      <c r="P14" s="562">
        <v>51525</v>
      </c>
      <c r="Q14" s="493"/>
      <c r="R14" s="562">
        <v>45300</v>
      </c>
      <c r="S14" s="493"/>
      <c r="T14" s="562">
        <v>33366</v>
      </c>
      <c r="U14" s="493"/>
      <c r="V14" s="562">
        <v>29471</v>
      </c>
    </row>
    <row r="15" spans="1:130" ht="8.4499999999999993" customHeight="1" x14ac:dyDescent="0.2">
      <c r="A15" s="72"/>
      <c r="B15" s="72"/>
      <c r="C15" s="72"/>
      <c r="D15" s="72"/>
      <c r="E15" s="72"/>
      <c r="F15" s="72"/>
      <c r="G15" s="72"/>
      <c r="H15" s="493"/>
      <c r="I15" s="72"/>
      <c r="J15" s="564"/>
      <c r="K15" s="72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</row>
    <row r="16" spans="1:130" ht="17.25" x14ac:dyDescent="0.3">
      <c r="A16" s="518"/>
      <c r="B16" s="567" t="s">
        <v>402</v>
      </c>
      <c r="C16" s="518"/>
      <c r="D16" s="518"/>
      <c r="E16" s="518"/>
      <c r="F16" s="518"/>
      <c r="G16" s="72"/>
      <c r="H16" s="562">
        <v>177535</v>
      </c>
      <c r="I16" s="72"/>
      <c r="J16" s="563" t="s">
        <v>1609</v>
      </c>
      <c r="K16" s="72"/>
      <c r="L16" s="562">
        <v>9272</v>
      </c>
      <c r="M16" s="493"/>
      <c r="N16" s="562">
        <v>15482</v>
      </c>
      <c r="O16" s="493"/>
      <c r="P16" s="562">
        <v>49062</v>
      </c>
      <c r="Q16" s="493"/>
      <c r="R16" s="562">
        <v>43346</v>
      </c>
      <c r="S16" s="493"/>
      <c r="T16" s="562">
        <v>32003</v>
      </c>
      <c r="U16" s="493"/>
      <c r="V16" s="562">
        <v>28370</v>
      </c>
    </row>
    <row r="17" spans="1:22" ht="8.4499999999999993" customHeight="1" x14ac:dyDescent="0.2">
      <c r="A17" s="72"/>
      <c r="B17" s="72"/>
      <c r="C17" s="72"/>
      <c r="D17" s="72"/>
      <c r="E17" s="72"/>
      <c r="F17" s="72"/>
      <c r="G17" s="72"/>
      <c r="H17" s="493"/>
      <c r="I17" s="72"/>
      <c r="J17" s="564"/>
      <c r="K17" s="72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</row>
    <row r="18" spans="1:22" ht="15" x14ac:dyDescent="0.25">
      <c r="A18" s="518"/>
      <c r="B18" s="518"/>
      <c r="C18" s="518" t="s">
        <v>403</v>
      </c>
      <c r="D18" s="518" t="s">
        <v>404</v>
      </c>
      <c r="E18" s="518" t="s">
        <v>405</v>
      </c>
      <c r="F18" s="518"/>
      <c r="G18" s="72"/>
      <c r="H18" s="562">
        <v>47357</v>
      </c>
      <c r="I18" s="72"/>
      <c r="J18" s="563" t="s">
        <v>1610</v>
      </c>
      <c r="K18" s="72"/>
      <c r="L18" s="562">
        <v>2877</v>
      </c>
      <c r="M18" s="493"/>
      <c r="N18" s="562">
        <v>4575</v>
      </c>
      <c r="O18" s="493"/>
      <c r="P18" s="562">
        <v>13827</v>
      </c>
      <c r="Q18" s="493"/>
      <c r="R18" s="562">
        <v>11665</v>
      </c>
      <c r="S18" s="493"/>
      <c r="T18" s="562">
        <v>7956</v>
      </c>
      <c r="U18" s="493"/>
      <c r="V18" s="562">
        <v>6457</v>
      </c>
    </row>
    <row r="19" spans="1:22" x14ac:dyDescent="0.2">
      <c r="A19" s="72"/>
      <c r="B19" s="72"/>
      <c r="C19" s="72"/>
      <c r="D19" s="72"/>
      <c r="E19" s="72"/>
      <c r="F19" s="72"/>
      <c r="G19" s="72"/>
      <c r="H19" s="493"/>
      <c r="I19" s="72"/>
      <c r="J19" s="564"/>
      <c r="K19" s="72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</row>
    <row r="20" spans="1:22" ht="15" x14ac:dyDescent="0.25">
      <c r="A20" s="518"/>
      <c r="B20" s="518"/>
      <c r="C20" s="518" t="s">
        <v>406</v>
      </c>
      <c r="D20" s="518" t="s">
        <v>407</v>
      </c>
      <c r="E20" s="518" t="s">
        <v>408</v>
      </c>
      <c r="F20" s="518"/>
      <c r="G20" s="72"/>
      <c r="H20" s="562">
        <v>3587</v>
      </c>
      <c r="I20" s="72"/>
      <c r="J20" s="563" t="s">
        <v>1611</v>
      </c>
      <c r="K20" s="72"/>
      <c r="L20" s="562">
        <v>223</v>
      </c>
      <c r="M20" s="493"/>
      <c r="N20" s="562">
        <v>387</v>
      </c>
      <c r="O20" s="493"/>
      <c r="P20" s="562">
        <v>1013</v>
      </c>
      <c r="Q20" s="493"/>
      <c r="R20" s="562">
        <v>854</v>
      </c>
      <c r="S20" s="493"/>
      <c r="T20" s="562">
        <v>570</v>
      </c>
      <c r="U20" s="493"/>
      <c r="V20" s="562">
        <v>540</v>
      </c>
    </row>
    <row r="21" spans="1:22" x14ac:dyDescent="0.2">
      <c r="A21" s="72"/>
      <c r="B21" s="72"/>
      <c r="C21" s="72" t="s">
        <v>409</v>
      </c>
      <c r="D21" s="72" t="s">
        <v>410</v>
      </c>
      <c r="E21" s="72"/>
      <c r="F21" s="72" t="s">
        <v>411</v>
      </c>
      <c r="G21" s="72"/>
      <c r="H21" s="493">
        <v>430</v>
      </c>
      <c r="I21" s="72"/>
      <c r="J21" s="564" t="s">
        <v>1612</v>
      </c>
      <c r="K21" s="72"/>
      <c r="L21" s="493">
        <v>24</v>
      </c>
      <c r="M21" s="493"/>
      <c r="N21" s="493">
        <v>40</v>
      </c>
      <c r="O21" s="493"/>
      <c r="P21" s="493">
        <v>109</v>
      </c>
      <c r="Q21" s="493"/>
      <c r="R21" s="493">
        <v>101</v>
      </c>
      <c r="S21" s="493"/>
      <c r="T21" s="493">
        <v>75</v>
      </c>
      <c r="U21" s="493"/>
      <c r="V21" s="493">
        <v>81</v>
      </c>
    </row>
    <row r="22" spans="1:22" x14ac:dyDescent="0.2">
      <c r="A22" s="72"/>
      <c r="B22" s="72"/>
      <c r="C22" s="72" t="s">
        <v>412</v>
      </c>
      <c r="D22" s="72" t="s">
        <v>413</v>
      </c>
      <c r="E22" s="72"/>
      <c r="F22" s="72" t="s">
        <v>414</v>
      </c>
      <c r="G22" s="72"/>
      <c r="H22" s="493">
        <v>440</v>
      </c>
      <c r="I22" s="72"/>
      <c r="J22" s="564" t="s">
        <v>1613</v>
      </c>
      <c r="K22" s="72"/>
      <c r="L22" s="493">
        <v>31</v>
      </c>
      <c r="M22" s="493"/>
      <c r="N22" s="493">
        <v>51</v>
      </c>
      <c r="O22" s="493"/>
      <c r="P22" s="493">
        <v>122</v>
      </c>
      <c r="Q22" s="493"/>
      <c r="R22" s="493">
        <v>90</v>
      </c>
      <c r="S22" s="493"/>
      <c r="T22" s="493">
        <v>74</v>
      </c>
      <c r="U22" s="493"/>
      <c r="V22" s="493">
        <v>72</v>
      </c>
    </row>
    <row r="23" spans="1:22" x14ac:dyDescent="0.2">
      <c r="A23" s="72"/>
      <c r="B23" s="72"/>
      <c r="C23" s="72" t="s">
        <v>415</v>
      </c>
      <c r="D23" s="72" t="s">
        <v>416</v>
      </c>
      <c r="E23" s="72"/>
      <c r="F23" s="72" t="s">
        <v>417</v>
      </c>
      <c r="G23" s="72"/>
      <c r="H23" s="493">
        <v>244</v>
      </c>
      <c r="I23" s="72"/>
      <c r="J23" s="564" t="s">
        <v>1614</v>
      </c>
      <c r="K23" s="72"/>
      <c r="L23" s="493">
        <v>19</v>
      </c>
      <c r="M23" s="493"/>
      <c r="N23" s="493">
        <v>25</v>
      </c>
      <c r="O23" s="493"/>
      <c r="P23" s="493">
        <v>69</v>
      </c>
      <c r="Q23" s="493"/>
      <c r="R23" s="493">
        <v>58</v>
      </c>
      <c r="S23" s="493"/>
      <c r="T23" s="493">
        <v>31</v>
      </c>
      <c r="U23" s="493"/>
      <c r="V23" s="493">
        <v>42</v>
      </c>
    </row>
    <row r="24" spans="1:22" x14ac:dyDescent="0.2">
      <c r="A24" s="72"/>
      <c r="B24" s="72"/>
      <c r="C24" s="72" t="s">
        <v>418</v>
      </c>
      <c r="D24" s="72" t="s">
        <v>419</v>
      </c>
      <c r="E24" s="72"/>
      <c r="F24" s="72" t="s">
        <v>420</v>
      </c>
      <c r="G24" s="72"/>
      <c r="H24" s="493">
        <v>661</v>
      </c>
      <c r="I24" s="72"/>
      <c r="J24" s="564" t="s">
        <v>1615</v>
      </c>
      <c r="K24" s="72"/>
      <c r="L24" s="493">
        <v>39</v>
      </c>
      <c r="M24" s="493"/>
      <c r="N24" s="493">
        <v>68</v>
      </c>
      <c r="O24" s="493"/>
      <c r="P24" s="493">
        <v>176</v>
      </c>
      <c r="Q24" s="493"/>
      <c r="R24" s="493">
        <v>144</v>
      </c>
      <c r="S24" s="493"/>
      <c r="T24" s="493">
        <v>129</v>
      </c>
      <c r="U24" s="493"/>
      <c r="V24" s="493">
        <v>105</v>
      </c>
    </row>
    <row r="25" spans="1:22" x14ac:dyDescent="0.2">
      <c r="A25" s="72"/>
      <c r="B25" s="72"/>
      <c r="C25" s="72" t="s">
        <v>421</v>
      </c>
      <c r="D25" s="72" t="s">
        <v>422</v>
      </c>
      <c r="E25" s="72"/>
      <c r="F25" s="72" t="s">
        <v>423</v>
      </c>
      <c r="G25" s="72"/>
      <c r="H25" s="493">
        <v>667</v>
      </c>
      <c r="I25" s="72"/>
      <c r="J25" s="564" t="s">
        <v>1616</v>
      </c>
      <c r="K25" s="72"/>
      <c r="L25" s="493">
        <v>34</v>
      </c>
      <c r="M25" s="493"/>
      <c r="N25" s="493">
        <v>80</v>
      </c>
      <c r="O25" s="493"/>
      <c r="P25" s="493">
        <v>211</v>
      </c>
      <c r="Q25" s="493"/>
      <c r="R25" s="493">
        <v>156</v>
      </c>
      <c r="S25" s="493"/>
      <c r="T25" s="493">
        <v>101</v>
      </c>
      <c r="U25" s="493"/>
      <c r="V25" s="493">
        <v>85</v>
      </c>
    </row>
    <row r="26" spans="1:22" x14ac:dyDescent="0.2">
      <c r="A26" s="72"/>
      <c r="B26" s="72"/>
      <c r="C26" s="72" t="s">
        <v>424</v>
      </c>
      <c r="D26" s="72" t="s">
        <v>425</v>
      </c>
      <c r="E26" s="72"/>
      <c r="F26" s="72" t="s">
        <v>426</v>
      </c>
      <c r="G26" s="72"/>
      <c r="H26" s="493">
        <v>1145</v>
      </c>
      <c r="I26" s="72"/>
      <c r="J26" s="564" t="s">
        <v>1617</v>
      </c>
      <c r="K26" s="72"/>
      <c r="L26" s="493">
        <v>76</v>
      </c>
      <c r="M26" s="493"/>
      <c r="N26" s="493">
        <v>123</v>
      </c>
      <c r="O26" s="493"/>
      <c r="P26" s="493">
        <v>326</v>
      </c>
      <c r="Q26" s="493"/>
      <c r="R26" s="493">
        <v>305</v>
      </c>
      <c r="S26" s="493"/>
      <c r="T26" s="493">
        <v>160</v>
      </c>
      <c r="U26" s="493"/>
      <c r="V26" s="493">
        <v>155</v>
      </c>
    </row>
    <row r="27" spans="1:22" ht="10.9" customHeight="1" x14ac:dyDescent="0.2">
      <c r="A27" s="72"/>
      <c r="B27" s="72"/>
      <c r="C27" s="72"/>
      <c r="D27" s="72"/>
      <c r="E27" s="72"/>
      <c r="F27" s="72"/>
      <c r="G27" s="72"/>
      <c r="H27" s="493"/>
      <c r="I27" s="72"/>
      <c r="J27" s="564"/>
      <c r="K27" s="72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</row>
    <row r="28" spans="1:22" ht="15" x14ac:dyDescent="0.25">
      <c r="A28" s="518"/>
      <c r="B28" s="518"/>
      <c r="C28" s="518" t="s">
        <v>427</v>
      </c>
      <c r="D28" s="518" t="s">
        <v>428</v>
      </c>
      <c r="E28" s="518" t="s">
        <v>429</v>
      </c>
      <c r="F28" s="518"/>
      <c r="G28" s="72"/>
      <c r="H28" s="562">
        <v>3082</v>
      </c>
      <c r="I28" s="72"/>
      <c r="J28" s="563" t="s">
        <v>1618</v>
      </c>
      <c r="K28" s="72"/>
      <c r="L28" s="562">
        <v>215</v>
      </c>
      <c r="M28" s="493"/>
      <c r="N28" s="562">
        <v>311</v>
      </c>
      <c r="O28" s="493"/>
      <c r="P28" s="562">
        <v>885</v>
      </c>
      <c r="Q28" s="493"/>
      <c r="R28" s="562">
        <v>763</v>
      </c>
      <c r="S28" s="493"/>
      <c r="T28" s="562">
        <v>517</v>
      </c>
      <c r="U28" s="493"/>
      <c r="V28" s="562">
        <v>391</v>
      </c>
    </row>
    <row r="29" spans="1:22" x14ac:dyDescent="0.2">
      <c r="A29" s="72"/>
      <c r="B29" s="72"/>
      <c r="C29" s="72" t="s">
        <v>430</v>
      </c>
      <c r="D29" s="72" t="s">
        <v>431</v>
      </c>
      <c r="E29" s="72"/>
      <c r="F29" s="72" t="s">
        <v>432</v>
      </c>
      <c r="G29" s="72"/>
      <c r="H29" s="493">
        <v>294</v>
      </c>
      <c r="I29" s="72"/>
      <c r="J29" s="564" t="s">
        <v>1619</v>
      </c>
      <c r="K29" s="72"/>
      <c r="L29" s="493">
        <v>18</v>
      </c>
      <c r="M29" s="493"/>
      <c r="N29" s="493">
        <v>22</v>
      </c>
      <c r="O29" s="493"/>
      <c r="P29" s="493">
        <v>81</v>
      </c>
      <c r="Q29" s="493"/>
      <c r="R29" s="493">
        <v>74</v>
      </c>
      <c r="S29" s="493"/>
      <c r="T29" s="493">
        <v>48</v>
      </c>
      <c r="U29" s="493"/>
      <c r="V29" s="493">
        <v>51</v>
      </c>
    </row>
    <row r="30" spans="1:22" x14ac:dyDescent="0.2">
      <c r="A30" s="72"/>
      <c r="B30" s="72"/>
      <c r="C30" s="72" t="s">
        <v>433</v>
      </c>
      <c r="D30" s="72" t="s">
        <v>434</v>
      </c>
      <c r="E30" s="72"/>
      <c r="F30" s="72" t="s">
        <v>435</v>
      </c>
      <c r="G30" s="72"/>
      <c r="H30" s="493">
        <v>639</v>
      </c>
      <c r="I30" s="72"/>
      <c r="J30" s="564" t="s">
        <v>1620</v>
      </c>
      <c r="K30" s="72"/>
      <c r="L30" s="493">
        <v>42</v>
      </c>
      <c r="M30" s="493"/>
      <c r="N30" s="493">
        <v>67</v>
      </c>
      <c r="O30" s="493"/>
      <c r="P30" s="493">
        <v>185</v>
      </c>
      <c r="Q30" s="493"/>
      <c r="R30" s="493">
        <v>158</v>
      </c>
      <c r="S30" s="493"/>
      <c r="T30" s="493">
        <v>105</v>
      </c>
      <c r="U30" s="493"/>
      <c r="V30" s="493">
        <v>82</v>
      </c>
    </row>
    <row r="31" spans="1:22" x14ac:dyDescent="0.2">
      <c r="A31" s="72"/>
      <c r="B31" s="72"/>
      <c r="C31" s="72" t="s">
        <v>436</v>
      </c>
      <c r="D31" s="72" t="s">
        <v>437</v>
      </c>
      <c r="E31" s="72"/>
      <c r="F31" s="72" t="s">
        <v>438</v>
      </c>
      <c r="G31" s="72"/>
      <c r="H31" s="493">
        <v>819</v>
      </c>
      <c r="I31" s="72"/>
      <c r="J31" s="564" t="s">
        <v>1621</v>
      </c>
      <c r="K31" s="72"/>
      <c r="L31" s="493">
        <v>62</v>
      </c>
      <c r="M31" s="493"/>
      <c r="N31" s="493">
        <v>83</v>
      </c>
      <c r="O31" s="493"/>
      <c r="P31" s="493">
        <v>234</v>
      </c>
      <c r="Q31" s="493"/>
      <c r="R31" s="493">
        <v>201</v>
      </c>
      <c r="S31" s="493"/>
      <c r="T31" s="493">
        <v>135</v>
      </c>
      <c r="U31" s="493"/>
      <c r="V31" s="493">
        <v>104</v>
      </c>
    </row>
    <row r="32" spans="1:22" x14ac:dyDescent="0.2">
      <c r="A32" s="72"/>
      <c r="B32" s="72"/>
      <c r="C32" s="72" t="s">
        <v>439</v>
      </c>
      <c r="D32" s="72" t="s">
        <v>440</v>
      </c>
      <c r="E32" s="72"/>
      <c r="F32" s="72" t="s">
        <v>441</v>
      </c>
      <c r="G32" s="72"/>
      <c r="H32" s="493">
        <v>504</v>
      </c>
      <c r="I32" s="72"/>
      <c r="J32" s="564" t="s">
        <v>1622</v>
      </c>
      <c r="K32" s="72"/>
      <c r="L32" s="493">
        <v>32</v>
      </c>
      <c r="M32" s="493"/>
      <c r="N32" s="493">
        <v>52</v>
      </c>
      <c r="O32" s="493"/>
      <c r="P32" s="493">
        <v>143</v>
      </c>
      <c r="Q32" s="493"/>
      <c r="R32" s="493">
        <v>126</v>
      </c>
      <c r="S32" s="493"/>
      <c r="T32" s="493">
        <v>85</v>
      </c>
      <c r="U32" s="493"/>
      <c r="V32" s="493">
        <v>66</v>
      </c>
    </row>
    <row r="33" spans="1:22" x14ac:dyDescent="0.2">
      <c r="A33" s="72"/>
      <c r="B33" s="72"/>
      <c r="C33" s="72" t="s">
        <v>442</v>
      </c>
      <c r="D33" s="72" t="s">
        <v>443</v>
      </c>
      <c r="E33" s="72"/>
      <c r="F33" s="72" t="s">
        <v>444</v>
      </c>
      <c r="G33" s="72"/>
      <c r="H33" s="493">
        <v>826</v>
      </c>
      <c r="I33" s="72"/>
      <c r="J33" s="564" t="s">
        <v>1623</v>
      </c>
      <c r="K33" s="72"/>
      <c r="L33" s="493">
        <v>61</v>
      </c>
      <c r="M33" s="493"/>
      <c r="N33" s="493">
        <v>87</v>
      </c>
      <c r="O33" s="493"/>
      <c r="P33" s="493">
        <v>242</v>
      </c>
      <c r="Q33" s="493"/>
      <c r="R33" s="493">
        <v>204</v>
      </c>
      <c r="S33" s="493"/>
      <c r="T33" s="493">
        <v>144</v>
      </c>
      <c r="U33" s="493"/>
      <c r="V33" s="493">
        <v>88</v>
      </c>
    </row>
    <row r="34" spans="1:22" x14ac:dyDescent="0.2">
      <c r="A34" s="72"/>
      <c r="B34" s="72"/>
      <c r="C34" s="72"/>
      <c r="D34" s="72"/>
      <c r="E34" s="72"/>
      <c r="F34" s="72"/>
      <c r="G34" s="72"/>
      <c r="H34" s="493"/>
      <c r="I34" s="72"/>
      <c r="J34" s="564"/>
      <c r="K34" s="72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</row>
    <row r="35" spans="1:22" ht="15" x14ac:dyDescent="0.25">
      <c r="A35" s="518"/>
      <c r="B35" s="518"/>
      <c r="C35" s="518" t="s">
        <v>445</v>
      </c>
      <c r="D35" s="518" t="s">
        <v>446</v>
      </c>
      <c r="E35" s="518" t="s">
        <v>447</v>
      </c>
      <c r="F35" s="518"/>
      <c r="G35" s="72"/>
      <c r="H35" s="562">
        <v>10971</v>
      </c>
      <c r="I35" s="72"/>
      <c r="J35" s="563" t="s">
        <v>1624</v>
      </c>
      <c r="K35" s="72"/>
      <c r="L35" s="562">
        <v>571</v>
      </c>
      <c r="M35" s="493"/>
      <c r="N35" s="562">
        <v>922</v>
      </c>
      <c r="O35" s="493"/>
      <c r="P35" s="562">
        <v>3081</v>
      </c>
      <c r="Q35" s="493"/>
      <c r="R35" s="562">
        <v>2863</v>
      </c>
      <c r="S35" s="493"/>
      <c r="T35" s="562">
        <v>1983</v>
      </c>
      <c r="U35" s="493"/>
      <c r="V35" s="562">
        <v>1551</v>
      </c>
    </row>
    <row r="36" spans="1:22" x14ac:dyDescent="0.2">
      <c r="A36" s="72"/>
      <c r="B36" s="72"/>
      <c r="C36" s="72" t="s">
        <v>448</v>
      </c>
      <c r="D36" s="72" t="s">
        <v>449</v>
      </c>
      <c r="E36" s="72"/>
      <c r="F36" s="72" t="s">
        <v>450</v>
      </c>
      <c r="G36" s="72"/>
      <c r="H36" s="493">
        <v>1091</v>
      </c>
      <c r="I36" s="72"/>
      <c r="J36" s="564" t="s">
        <v>1625</v>
      </c>
      <c r="K36" s="72"/>
      <c r="L36" s="493">
        <v>64</v>
      </c>
      <c r="M36" s="493"/>
      <c r="N36" s="493">
        <v>94</v>
      </c>
      <c r="O36" s="493"/>
      <c r="P36" s="493">
        <v>302</v>
      </c>
      <c r="Q36" s="493"/>
      <c r="R36" s="493">
        <v>299</v>
      </c>
      <c r="S36" s="493"/>
      <c r="T36" s="493">
        <v>190</v>
      </c>
      <c r="U36" s="493"/>
      <c r="V36" s="493">
        <v>142</v>
      </c>
    </row>
    <row r="37" spans="1:22" x14ac:dyDescent="0.2">
      <c r="A37" s="72"/>
      <c r="B37" s="72"/>
      <c r="C37" s="72" t="s">
        <v>451</v>
      </c>
      <c r="D37" s="72" t="s">
        <v>452</v>
      </c>
      <c r="E37" s="72"/>
      <c r="F37" s="72" t="s">
        <v>453</v>
      </c>
      <c r="G37" s="72"/>
      <c r="H37" s="493">
        <v>694</v>
      </c>
      <c r="I37" s="72"/>
      <c r="J37" s="564" t="s">
        <v>1626</v>
      </c>
      <c r="K37" s="72"/>
      <c r="L37" s="493">
        <v>37</v>
      </c>
      <c r="M37" s="493"/>
      <c r="N37" s="493">
        <v>69</v>
      </c>
      <c r="O37" s="493"/>
      <c r="P37" s="493">
        <v>182</v>
      </c>
      <c r="Q37" s="493"/>
      <c r="R37" s="493">
        <v>160</v>
      </c>
      <c r="S37" s="493"/>
      <c r="T37" s="493">
        <v>148</v>
      </c>
      <c r="U37" s="493"/>
      <c r="V37" s="493">
        <v>98</v>
      </c>
    </row>
    <row r="38" spans="1:22" x14ac:dyDescent="0.2">
      <c r="A38" s="72"/>
      <c r="B38" s="72"/>
      <c r="C38" s="72" t="s">
        <v>454</v>
      </c>
      <c r="D38" s="72" t="s">
        <v>455</v>
      </c>
      <c r="E38" s="72"/>
      <c r="F38" s="72" t="s">
        <v>456</v>
      </c>
      <c r="G38" s="72"/>
      <c r="H38" s="493">
        <v>932</v>
      </c>
      <c r="I38" s="72"/>
      <c r="J38" s="564" t="s">
        <v>1627</v>
      </c>
      <c r="K38" s="72"/>
      <c r="L38" s="493">
        <v>27</v>
      </c>
      <c r="M38" s="493"/>
      <c r="N38" s="493">
        <v>87</v>
      </c>
      <c r="O38" s="493"/>
      <c r="P38" s="493">
        <v>290</v>
      </c>
      <c r="Q38" s="493"/>
      <c r="R38" s="493">
        <v>223</v>
      </c>
      <c r="S38" s="493"/>
      <c r="T38" s="493">
        <v>160</v>
      </c>
      <c r="U38" s="493"/>
      <c r="V38" s="493">
        <v>145</v>
      </c>
    </row>
    <row r="39" spans="1:22" x14ac:dyDescent="0.2">
      <c r="A39" s="72"/>
      <c r="B39" s="72"/>
      <c r="C39" s="72" t="s">
        <v>457</v>
      </c>
      <c r="D39" s="72" t="s">
        <v>458</v>
      </c>
      <c r="E39" s="72"/>
      <c r="F39" s="72" t="s">
        <v>459</v>
      </c>
      <c r="G39" s="72"/>
      <c r="H39" s="493">
        <v>866</v>
      </c>
      <c r="I39" s="72"/>
      <c r="J39" s="564" t="s">
        <v>1628</v>
      </c>
      <c r="K39" s="72"/>
      <c r="L39" s="493">
        <v>42</v>
      </c>
      <c r="M39" s="493"/>
      <c r="N39" s="493">
        <v>67</v>
      </c>
      <c r="O39" s="493"/>
      <c r="P39" s="493">
        <v>254</v>
      </c>
      <c r="Q39" s="493"/>
      <c r="R39" s="493">
        <v>245</v>
      </c>
      <c r="S39" s="493"/>
      <c r="T39" s="493">
        <v>145</v>
      </c>
      <c r="U39" s="493"/>
      <c r="V39" s="493">
        <v>113</v>
      </c>
    </row>
    <row r="40" spans="1:22" x14ac:dyDescent="0.2">
      <c r="A40" s="72"/>
      <c r="B40" s="72"/>
      <c r="C40" s="72" t="s">
        <v>460</v>
      </c>
      <c r="D40" s="72" t="s">
        <v>461</v>
      </c>
      <c r="E40" s="72"/>
      <c r="F40" s="72" t="s">
        <v>462</v>
      </c>
      <c r="G40" s="72"/>
      <c r="H40" s="493">
        <v>1087</v>
      </c>
      <c r="I40" s="72"/>
      <c r="J40" s="564" t="s">
        <v>1629</v>
      </c>
      <c r="K40" s="72"/>
      <c r="L40" s="493">
        <v>38</v>
      </c>
      <c r="M40" s="493"/>
      <c r="N40" s="493">
        <v>73</v>
      </c>
      <c r="O40" s="493"/>
      <c r="P40" s="493">
        <v>294</v>
      </c>
      <c r="Q40" s="493"/>
      <c r="R40" s="493">
        <v>302</v>
      </c>
      <c r="S40" s="493"/>
      <c r="T40" s="493">
        <v>214</v>
      </c>
      <c r="U40" s="493"/>
      <c r="V40" s="493">
        <v>166</v>
      </c>
    </row>
    <row r="41" spans="1:22" x14ac:dyDescent="0.2">
      <c r="A41" s="72"/>
      <c r="B41" s="72"/>
      <c r="C41" s="72" t="s">
        <v>463</v>
      </c>
      <c r="D41" s="72" t="s">
        <v>464</v>
      </c>
      <c r="E41" s="72"/>
      <c r="F41" s="72" t="s">
        <v>465</v>
      </c>
      <c r="G41" s="72"/>
      <c r="H41" s="493">
        <v>854</v>
      </c>
      <c r="I41" s="72"/>
      <c r="J41" s="564" t="s">
        <v>1630</v>
      </c>
      <c r="K41" s="72"/>
      <c r="L41" s="493">
        <v>52</v>
      </c>
      <c r="M41" s="493"/>
      <c r="N41" s="493">
        <v>84</v>
      </c>
      <c r="O41" s="493"/>
      <c r="P41" s="493">
        <v>236</v>
      </c>
      <c r="Q41" s="493"/>
      <c r="R41" s="493">
        <v>236</v>
      </c>
      <c r="S41" s="493"/>
      <c r="T41" s="493">
        <v>141</v>
      </c>
      <c r="U41" s="493"/>
      <c r="V41" s="493">
        <v>105</v>
      </c>
    </row>
    <row r="42" spans="1:22" x14ac:dyDescent="0.2">
      <c r="A42" s="72"/>
      <c r="B42" s="72"/>
      <c r="C42" s="72" t="s">
        <v>466</v>
      </c>
      <c r="D42" s="72" t="s">
        <v>467</v>
      </c>
      <c r="E42" s="72"/>
      <c r="F42" s="72" t="s">
        <v>468</v>
      </c>
      <c r="G42" s="72"/>
      <c r="H42" s="493">
        <v>1151</v>
      </c>
      <c r="I42" s="72"/>
      <c r="J42" s="564" t="s">
        <v>1922</v>
      </c>
      <c r="K42" s="72"/>
      <c r="L42" s="493">
        <v>64</v>
      </c>
      <c r="M42" s="493"/>
      <c r="N42" s="493">
        <v>96</v>
      </c>
      <c r="O42" s="493"/>
      <c r="P42" s="493">
        <v>336</v>
      </c>
      <c r="Q42" s="493"/>
      <c r="R42" s="493">
        <v>318</v>
      </c>
      <c r="S42" s="493"/>
      <c r="T42" s="493">
        <v>199</v>
      </c>
      <c r="U42" s="493"/>
      <c r="V42" s="493">
        <v>138</v>
      </c>
    </row>
    <row r="43" spans="1:22" x14ac:dyDescent="0.2">
      <c r="A43" s="72"/>
      <c r="B43" s="72"/>
      <c r="C43" s="72" t="s">
        <v>469</v>
      </c>
      <c r="D43" s="72" t="s">
        <v>470</v>
      </c>
      <c r="E43" s="72"/>
      <c r="F43" s="72" t="s">
        <v>471</v>
      </c>
      <c r="G43" s="72"/>
      <c r="H43" s="493">
        <v>745</v>
      </c>
      <c r="I43" s="72"/>
      <c r="J43" s="564" t="s">
        <v>1631</v>
      </c>
      <c r="K43" s="72"/>
      <c r="L43" s="493">
        <v>45</v>
      </c>
      <c r="M43" s="493"/>
      <c r="N43" s="493">
        <v>40</v>
      </c>
      <c r="O43" s="493"/>
      <c r="P43" s="493">
        <v>217</v>
      </c>
      <c r="Q43" s="493"/>
      <c r="R43" s="493">
        <v>203</v>
      </c>
      <c r="S43" s="493"/>
      <c r="T43" s="493">
        <v>148</v>
      </c>
      <c r="U43" s="493"/>
      <c r="V43" s="493">
        <v>92</v>
      </c>
    </row>
    <row r="44" spans="1:22" x14ac:dyDescent="0.2">
      <c r="A44" s="72"/>
      <c r="B44" s="72"/>
      <c r="C44" s="72" t="s">
        <v>472</v>
      </c>
      <c r="D44" s="72" t="s">
        <v>473</v>
      </c>
      <c r="E44" s="72"/>
      <c r="F44" s="72" t="s">
        <v>474</v>
      </c>
      <c r="G44" s="72"/>
      <c r="H44" s="493">
        <v>903</v>
      </c>
      <c r="I44" s="72"/>
      <c r="J44" s="564" t="s">
        <v>1632</v>
      </c>
      <c r="K44" s="72"/>
      <c r="L44" s="493">
        <v>59</v>
      </c>
      <c r="M44" s="493"/>
      <c r="N44" s="493">
        <v>70</v>
      </c>
      <c r="O44" s="493"/>
      <c r="P44" s="493">
        <v>235</v>
      </c>
      <c r="Q44" s="493"/>
      <c r="R44" s="493">
        <v>227</v>
      </c>
      <c r="S44" s="493"/>
      <c r="T44" s="493">
        <v>169</v>
      </c>
      <c r="U44" s="493"/>
      <c r="V44" s="493">
        <v>143</v>
      </c>
    </row>
    <row r="45" spans="1:22" x14ac:dyDescent="0.2">
      <c r="A45" s="72"/>
      <c r="B45" s="72"/>
      <c r="C45" s="72" t="s">
        <v>475</v>
      </c>
      <c r="D45" s="72" t="s">
        <v>476</v>
      </c>
      <c r="E45" s="72"/>
      <c r="F45" s="72" t="s">
        <v>477</v>
      </c>
      <c r="G45" s="72"/>
      <c r="H45" s="493">
        <v>965</v>
      </c>
      <c r="I45" s="72"/>
      <c r="J45" s="564" t="s">
        <v>1923</v>
      </c>
      <c r="K45" s="72"/>
      <c r="L45" s="493">
        <v>47</v>
      </c>
      <c r="M45" s="493"/>
      <c r="N45" s="493">
        <v>95</v>
      </c>
      <c r="O45" s="493"/>
      <c r="P45" s="493">
        <v>267</v>
      </c>
      <c r="Q45" s="493"/>
      <c r="R45" s="493">
        <v>255</v>
      </c>
      <c r="S45" s="493"/>
      <c r="T45" s="493">
        <v>168</v>
      </c>
      <c r="U45" s="493"/>
      <c r="V45" s="493">
        <v>133</v>
      </c>
    </row>
    <row r="46" spans="1:22" x14ac:dyDescent="0.2">
      <c r="A46" s="72"/>
      <c r="B46" s="72"/>
      <c r="C46" s="72" t="s">
        <v>478</v>
      </c>
      <c r="D46" s="72" t="s">
        <v>479</v>
      </c>
      <c r="E46" s="72"/>
      <c r="F46" s="72" t="s">
        <v>480</v>
      </c>
      <c r="G46" s="72"/>
      <c r="H46" s="493">
        <v>717</v>
      </c>
      <c r="I46" s="72"/>
      <c r="J46" s="564" t="s">
        <v>1633</v>
      </c>
      <c r="K46" s="72"/>
      <c r="L46" s="493">
        <v>35</v>
      </c>
      <c r="M46" s="493"/>
      <c r="N46" s="493">
        <v>49</v>
      </c>
      <c r="O46" s="493"/>
      <c r="P46" s="493">
        <v>191</v>
      </c>
      <c r="Q46" s="493"/>
      <c r="R46" s="493">
        <v>165</v>
      </c>
      <c r="S46" s="493"/>
      <c r="T46" s="493">
        <v>135</v>
      </c>
      <c r="U46" s="493"/>
      <c r="V46" s="493">
        <v>142</v>
      </c>
    </row>
    <row r="47" spans="1:22" x14ac:dyDescent="0.2">
      <c r="A47" s="72"/>
      <c r="B47" s="72"/>
      <c r="C47" s="72" t="s">
        <v>481</v>
      </c>
      <c r="D47" s="72" t="s">
        <v>482</v>
      </c>
      <c r="E47" s="72"/>
      <c r="F47" s="72" t="s">
        <v>483</v>
      </c>
      <c r="G47" s="72"/>
      <c r="H47" s="493">
        <v>966</v>
      </c>
      <c r="I47" s="72"/>
      <c r="J47" s="564" t="s">
        <v>1924</v>
      </c>
      <c r="K47" s="72"/>
      <c r="L47" s="493">
        <v>61</v>
      </c>
      <c r="M47" s="493"/>
      <c r="N47" s="493">
        <v>98</v>
      </c>
      <c r="O47" s="493"/>
      <c r="P47" s="493">
        <v>277</v>
      </c>
      <c r="Q47" s="493"/>
      <c r="R47" s="493">
        <v>230</v>
      </c>
      <c r="S47" s="493"/>
      <c r="T47" s="493">
        <v>166</v>
      </c>
      <c r="U47" s="493"/>
      <c r="V47" s="493">
        <v>134</v>
      </c>
    </row>
    <row r="48" spans="1:22" x14ac:dyDescent="0.2">
      <c r="A48" s="72"/>
      <c r="B48" s="72"/>
      <c r="C48" s="72"/>
      <c r="D48" s="72"/>
      <c r="E48" s="72"/>
      <c r="F48" s="72"/>
      <c r="G48" s="72"/>
      <c r="H48" s="493"/>
      <c r="I48" s="72"/>
      <c r="J48" s="564"/>
      <c r="K48" s="72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</row>
    <row r="49" spans="1:22" ht="15" x14ac:dyDescent="0.25">
      <c r="A49" s="518"/>
      <c r="B49" s="518"/>
      <c r="C49" s="518" t="s">
        <v>484</v>
      </c>
      <c r="D49" s="518" t="s">
        <v>485</v>
      </c>
      <c r="E49" s="518" t="s">
        <v>486</v>
      </c>
      <c r="F49" s="518"/>
      <c r="G49" s="72"/>
      <c r="H49" s="562">
        <v>4663</v>
      </c>
      <c r="I49" s="72"/>
      <c r="J49" s="563" t="s">
        <v>1925</v>
      </c>
      <c r="K49" s="72"/>
      <c r="L49" s="562">
        <v>319</v>
      </c>
      <c r="M49" s="493"/>
      <c r="N49" s="562">
        <v>497</v>
      </c>
      <c r="O49" s="493"/>
      <c r="P49" s="562">
        <v>1382</v>
      </c>
      <c r="Q49" s="493"/>
      <c r="R49" s="562">
        <v>1166</v>
      </c>
      <c r="S49" s="493"/>
      <c r="T49" s="562">
        <v>730</v>
      </c>
      <c r="U49" s="493"/>
      <c r="V49" s="562">
        <v>569</v>
      </c>
    </row>
    <row r="50" spans="1:22" x14ac:dyDescent="0.2">
      <c r="A50" s="72"/>
      <c r="B50" s="72"/>
      <c r="C50" s="72" t="s">
        <v>487</v>
      </c>
      <c r="D50" s="72" t="s">
        <v>488</v>
      </c>
      <c r="E50" s="72"/>
      <c r="F50" s="72" t="s">
        <v>489</v>
      </c>
      <c r="G50" s="72"/>
      <c r="H50" s="493">
        <v>539</v>
      </c>
      <c r="I50" s="72"/>
      <c r="J50" s="564" t="s">
        <v>1635</v>
      </c>
      <c r="K50" s="72"/>
      <c r="L50" s="493">
        <v>27</v>
      </c>
      <c r="M50" s="493"/>
      <c r="N50" s="493">
        <v>55</v>
      </c>
      <c r="O50" s="493"/>
      <c r="P50" s="493">
        <v>146</v>
      </c>
      <c r="Q50" s="493"/>
      <c r="R50" s="493">
        <v>157</v>
      </c>
      <c r="S50" s="493"/>
      <c r="T50" s="493">
        <v>86</v>
      </c>
      <c r="U50" s="493"/>
      <c r="V50" s="493">
        <v>68</v>
      </c>
    </row>
    <row r="51" spans="1:22" x14ac:dyDescent="0.2">
      <c r="A51" s="72"/>
      <c r="B51" s="72"/>
      <c r="C51" s="72" t="s">
        <v>490</v>
      </c>
      <c r="D51" s="72" t="s">
        <v>491</v>
      </c>
      <c r="E51" s="72"/>
      <c r="F51" s="72" t="s">
        <v>492</v>
      </c>
      <c r="G51" s="72"/>
      <c r="H51" s="493">
        <v>531</v>
      </c>
      <c r="I51" s="72"/>
      <c r="J51" s="564" t="s">
        <v>1636</v>
      </c>
      <c r="K51" s="72"/>
      <c r="L51" s="493">
        <v>41</v>
      </c>
      <c r="M51" s="493"/>
      <c r="N51" s="493">
        <v>67</v>
      </c>
      <c r="O51" s="493"/>
      <c r="P51" s="493">
        <v>152</v>
      </c>
      <c r="Q51" s="493"/>
      <c r="R51" s="493">
        <v>146</v>
      </c>
      <c r="S51" s="493"/>
      <c r="T51" s="493">
        <v>81</v>
      </c>
      <c r="U51" s="493"/>
      <c r="V51" s="493">
        <v>44</v>
      </c>
    </row>
    <row r="52" spans="1:22" x14ac:dyDescent="0.2">
      <c r="A52" s="72"/>
      <c r="B52" s="72"/>
      <c r="C52" s="72" t="s">
        <v>493</v>
      </c>
      <c r="D52" s="72" t="s">
        <v>494</v>
      </c>
      <c r="E52" s="72"/>
      <c r="F52" s="72" t="s">
        <v>495</v>
      </c>
      <c r="G52" s="72"/>
      <c r="H52" s="493">
        <v>485</v>
      </c>
      <c r="I52" s="72"/>
      <c r="J52" s="564" t="s">
        <v>1446</v>
      </c>
      <c r="K52" s="72"/>
      <c r="L52" s="493">
        <v>38</v>
      </c>
      <c r="M52" s="493"/>
      <c r="N52" s="493">
        <v>50</v>
      </c>
      <c r="O52" s="493"/>
      <c r="P52" s="493">
        <v>151</v>
      </c>
      <c r="Q52" s="493"/>
      <c r="R52" s="493">
        <v>117</v>
      </c>
      <c r="S52" s="493"/>
      <c r="T52" s="493">
        <v>77</v>
      </c>
      <c r="U52" s="493"/>
      <c r="V52" s="493">
        <v>52</v>
      </c>
    </row>
    <row r="53" spans="1:22" x14ac:dyDescent="0.2">
      <c r="A53" s="72"/>
      <c r="B53" s="72"/>
      <c r="C53" s="72" t="s">
        <v>496</v>
      </c>
      <c r="D53" s="72" t="s">
        <v>497</v>
      </c>
      <c r="E53" s="72"/>
      <c r="F53" s="72" t="s">
        <v>498</v>
      </c>
      <c r="G53" s="72"/>
      <c r="H53" s="493">
        <v>1307</v>
      </c>
      <c r="I53" s="72"/>
      <c r="J53" s="564" t="s">
        <v>1926</v>
      </c>
      <c r="K53" s="72"/>
      <c r="L53" s="493">
        <v>90</v>
      </c>
      <c r="M53" s="493"/>
      <c r="N53" s="493">
        <v>139</v>
      </c>
      <c r="O53" s="493"/>
      <c r="P53" s="493">
        <v>387</v>
      </c>
      <c r="Q53" s="493"/>
      <c r="R53" s="493">
        <v>323</v>
      </c>
      <c r="S53" s="493"/>
      <c r="T53" s="493">
        <v>197</v>
      </c>
      <c r="U53" s="493"/>
      <c r="V53" s="493">
        <v>171</v>
      </c>
    </row>
    <row r="54" spans="1:22" x14ac:dyDescent="0.2">
      <c r="A54" s="72"/>
      <c r="B54" s="72"/>
      <c r="C54" s="72" t="s">
        <v>499</v>
      </c>
      <c r="D54" s="72" t="s">
        <v>500</v>
      </c>
      <c r="E54" s="72"/>
      <c r="F54" s="72" t="s">
        <v>501</v>
      </c>
      <c r="G54" s="72"/>
      <c r="H54" s="493">
        <v>413</v>
      </c>
      <c r="I54" s="72"/>
      <c r="J54" s="564" t="s">
        <v>1637</v>
      </c>
      <c r="K54" s="72"/>
      <c r="L54" s="493">
        <v>31</v>
      </c>
      <c r="M54" s="493"/>
      <c r="N54" s="493">
        <v>41</v>
      </c>
      <c r="O54" s="493"/>
      <c r="P54" s="493">
        <v>108</v>
      </c>
      <c r="Q54" s="493"/>
      <c r="R54" s="493">
        <v>107</v>
      </c>
      <c r="S54" s="493"/>
      <c r="T54" s="493">
        <v>71</v>
      </c>
      <c r="U54" s="493"/>
      <c r="V54" s="493">
        <v>55</v>
      </c>
    </row>
    <row r="55" spans="1:22" x14ac:dyDescent="0.2">
      <c r="A55" s="72"/>
      <c r="B55" s="72"/>
      <c r="C55" s="72" t="s">
        <v>502</v>
      </c>
      <c r="D55" s="72" t="s">
        <v>503</v>
      </c>
      <c r="E55" s="72"/>
      <c r="F55" s="72" t="s">
        <v>504</v>
      </c>
      <c r="G55" s="72"/>
      <c r="H55" s="493">
        <v>718</v>
      </c>
      <c r="I55" s="72"/>
      <c r="J55" s="564" t="s">
        <v>1638</v>
      </c>
      <c r="K55" s="72"/>
      <c r="L55" s="493">
        <v>36</v>
      </c>
      <c r="M55" s="493"/>
      <c r="N55" s="493">
        <v>75</v>
      </c>
      <c r="O55" s="493"/>
      <c r="P55" s="493">
        <v>223</v>
      </c>
      <c r="Q55" s="493"/>
      <c r="R55" s="493">
        <v>191</v>
      </c>
      <c r="S55" s="493"/>
      <c r="T55" s="493">
        <v>102</v>
      </c>
      <c r="U55" s="493"/>
      <c r="V55" s="493">
        <v>91</v>
      </c>
    </row>
    <row r="56" spans="1:22" x14ac:dyDescent="0.2">
      <c r="A56" s="72"/>
      <c r="B56" s="72"/>
      <c r="C56" s="72" t="s">
        <v>505</v>
      </c>
      <c r="D56" s="72" t="s">
        <v>506</v>
      </c>
      <c r="E56" s="72"/>
      <c r="F56" s="72" t="s">
        <v>507</v>
      </c>
      <c r="G56" s="72"/>
      <c r="H56" s="493">
        <v>361</v>
      </c>
      <c r="I56" s="72"/>
      <c r="J56" s="564" t="s">
        <v>1639</v>
      </c>
      <c r="K56" s="72"/>
      <c r="L56" s="493">
        <v>25</v>
      </c>
      <c r="M56" s="493"/>
      <c r="N56" s="493">
        <v>40</v>
      </c>
      <c r="O56" s="493"/>
      <c r="P56" s="493">
        <v>129</v>
      </c>
      <c r="Q56" s="493"/>
      <c r="R56" s="493">
        <v>67</v>
      </c>
      <c r="S56" s="493"/>
      <c r="T56" s="493">
        <v>59</v>
      </c>
      <c r="U56" s="493"/>
      <c r="V56" s="493">
        <v>41</v>
      </c>
    </row>
    <row r="57" spans="1:22" x14ac:dyDescent="0.2">
      <c r="A57" s="72"/>
      <c r="B57" s="72"/>
      <c r="C57" s="72" t="s">
        <v>508</v>
      </c>
      <c r="D57" s="72" t="s">
        <v>509</v>
      </c>
      <c r="E57" s="72"/>
      <c r="F57" s="72" t="s">
        <v>510</v>
      </c>
      <c r="G57" s="72"/>
      <c r="H57" s="493">
        <v>309</v>
      </c>
      <c r="I57" s="72"/>
      <c r="J57" s="564" t="s">
        <v>1640</v>
      </c>
      <c r="K57" s="72"/>
      <c r="L57" s="493">
        <v>31</v>
      </c>
      <c r="M57" s="493"/>
      <c r="N57" s="493">
        <v>30</v>
      </c>
      <c r="O57" s="493"/>
      <c r="P57" s="493">
        <v>86</v>
      </c>
      <c r="Q57" s="493"/>
      <c r="R57" s="493">
        <v>58</v>
      </c>
      <c r="S57" s="493"/>
      <c r="T57" s="493">
        <v>57</v>
      </c>
      <c r="U57" s="493"/>
      <c r="V57" s="493">
        <v>47</v>
      </c>
    </row>
    <row r="58" spans="1:22" x14ac:dyDescent="0.2">
      <c r="A58" s="72"/>
      <c r="B58" s="72"/>
      <c r="C58" s="72"/>
      <c r="D58" s="72"/>
      <c r="E58" s="72"/>
      <c r="F58" s="72"/>
      <c r="G58" s="72"/>
      <c r="H58" s="493"/>
      <c r="I58" s="72"/>
      <c r="J58" s="564"/>
      <c r="K58" s="72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</row>
    <row r="59" spans="1:22" ht="15" x14ac:dyDescent="0.25">
      <c r="A59" s="518"/>
      <c r="B59" s="518"/>
      <c r="C59" s="518" t="s">
        <v>511</v>
      </c>
      <c r="D59" s="518" t="s">
        <v>512</v>
      </c>
      <c r="E59" s="518" t="s">
        <v>513</v>
      </c>
      <c r="F59" s="518"/>
      <c r="G59" s="72"/>
      <c r="H59" s="562">
        <v>5084</v>
      </c>
      <c r="I59" s="72"/>
      <c r="J59" s="563" t="s">
        <v>1927</v>
      </c>
      <c r="K59" s="72"/>
      <c r="L59" s="562">
        <v>300</v>
      </c>
      <c r="M59" s="493"/>
      <c r="N59" s="562">
        <v>521</v>
      </c>
      <c r="O59" s="493"/>
      <c r="P59" s="562">
        <v>1503</v>
      </c>
      <c r="Q59" s="493"/>
      <c r="R59" s="562">
        <v>1290</v>
      </c>
      <c r="S59" s="493"/>
      <c r="T59" s="562">
        <v>826</v>
      </c>
      <c r="U59" s="493"/>
      <c r="V59" s="562">
        <v>644</v>
      </c>
    </row>
    <row r="60" spans="1:22" x14ac:dyDescent="0.2">
      <c r="A60" s="72"/>
      <c r="B60" s="72"/>
      <c r="C60" s="72" t="s">
        <v>514</v>
      </c>
      <c r="D60" s="72" t="s">
        <v>515</v>
      </c>
      <c r="E60" s="72"/>
      <c r="F60" s="72" t="s">
        <v>516</v>
      </c>
      <c r="G60" s="72"/>
      <c r="H60" s="493">
        <v>487</v>
      </c>
      <c r="I60" s="72"/>
      <c r="J60" s="564" t="s">
        <v>1641</v>
      </c>
      <c r="K60" s="72"/>
      <c r="L60" s="493">
        <v>32</v>
      </c>
      <c r="M60" s="493"/>
      <c r="N60" s="493">
        <v>46</v>
      </c>
      <c r="O60" s="493"/>
      <c r="P60" s="493">
        <v>130</v>
      </c>
      <c r="Q60" s="493"/>
      <c r="R60" s="493">
        <v>118</v>
      </c>
      <c r="S60" s="493"/>
      <c r="T60" s="493">
        <v>85</v>
      </c>
      <c r="U60" s="493"/>
      <c r="V60" s="493">
        <v>76</v>
      </c>
    </row>
    <row r="61" spans="1:22" x14ac:dyDescent="0.2">
      <c r="A61" s="72"/>
      <c r="B61" s="72"/>
      <c r="C61" s="72" t="s">
        <v>517</v>
      </c>
      <c r="D61" s="72" t="s">
        <v>518</v>
      </c>
      <c r="E61" s="72"/>
      <c r="F61" s="72" t="s">
        <v>519</v>
      </c>
      <c r="G61" s="72"/>
      <c r="H61" s="493">
        <v>721</v>
      </c>
      <c r="I61" s="72"/>
      <c r="J61" s="564" t="s">
        <v>1642</v>
      </c>
      <c r="K61" s="72"/>
      <c r="L61" s="493">
        <v>50</v>
      </c>
      <c r="M61" s="493"/>
      <c r="N61" s="493">
        <v>72</v>
      </c>
      <c r="O61" s="493"/>
      <c r="P61" s="493">
        <v>194</v>
      </c>
      <c r="Q61" s="493"/>
      <c r="R61" s="493">
        <v>200</v>
      </c>
      <c r="S61" s="493"/>
      <c r="T61" s="493">
        <v>131</v>
      </c>
      <c r="U61" s="493"/>
      <c r="V61" s="493">
        <v>74</v>
      </c>
    </row>
    <row r="62" spans="1:22" x14ac:dyDescent="0.2">
      <c r="A62" s="72"/>
      <c r="B62" s="72"/>
      <c r="C62" s="72" t="s">
        <v>520</v>
      </c>
      <c r="D62" s="72" t="s">
        <v>521</v>
      </c>
      <c r="E62" s="72"/>
      <c r="F62" s="72" t="s">
        <v>522</v>
      </c>
      <c r="G62" s="72"/>
      <c r="H62" s="493">
        <v>2408</v>
      </c>
      <c r="I62" s="72"/>
      <c r="J62" s="564" t="s">
        <v>1928</v>
      </c>
      <c r="K62" s="72"/>
      <c r="L62" s="493">
        <v>127</v>
      </c>
      <c r="M62" s="493"/>
      <c r="N62" s="493">
        <v>252</v>
      </c>
      <c r="O62" s="493"/>
      <c r="P62" s="493">
        <v>730</v>
      </c>
      <c r="Q62" s="493"/>
      <c r="R62" s="493">
        <v>612</v>
      </c>
      <c r="S62" s="493"/>
      <c r="T62" s="493">
        <v>392</v>
      </c>
      <c r="U62" s="493"/>
      <c r="V62" s="493">
        <v>295</v>
      </c>
    </row>
    <row r="63" spans="1:22" x14ac:dyDescent="0.2">
      <c r="A63" s="72"/>
      <c r="B63" s="72"/>
      <c r="C63" s="72" t="s">
        <v>523</v>
      </c>
      <c r="D63" s="72" t="s">
        <v>524</v>
      </c>
      <c r="E63" s="72"/>
      <c r="F63" s="72" t="s">
        <v>525</v>
      </c>
      <c r="G63" s="72"/>
      <c r="H63" s="493">
        <v>598</v>
      </c>
      <c r="I63" s="72"/>
      <c r="J63" s="564" t="s">
        <v>1643</v>
      </c>
      <c r="K63" s="72"/>
      <c r="L63" s="493">
        <v>36</v>
      </c>
      <c r="M63" s="493"/>
      <c r="N63" s="493">
        <v>62</v>
      </c>
      <c r="O63" s="493"/>
      <c r="P63" s="493">
        <v>177</v>
      </c>
      <c r="Q63" s="493"/>
      <c r="R63" s="493">
        <v>156</v>
      </c>
      <c r="S63" s="493"/>
      <c r="T63" s="493">
        <v>96</v>
      </c>
      <c r="U63" s="493"/>
      <c r="V63" s="493">
        <v>71</v>
      </c>
    </row>
    <row r="64" spans="1:22" x14ac:dyDescent="0.2">
      <c r="A64" s="72"/>
      <c r="B64" s="72"/>
      <c r="C64" s="72" t="s">
        <v>526</v>
      </c>
      <c r="D64" s="72" t="s">
        <v>527</v>
      </c>
      <c r="E64" s="72"/>
      <c r="F64" s="72" t="s">
        <v>528</v>
      </c>
      <c r="G64" s="72"/>
      <c r="H64" s="493">
        <v>292</v>
      </c>
      <c r="I64" s="72"/>
      <c r="J64" s="564" t="s">
        <v>1644</v>
      </c>
      <c r="K64" s="72"/>
      <c r="L64" s="493">
        <v>14</v>
      </c>
      <c r="M64" s="493"/>
      <c r="N64" s="493">
        <v>26</v>
      </c>
      <c r="O64" s="493"/>
      <c r="P64" s="493">
        <v>90</v>
      </c>
      <c r="Q64" s="493"/>
      <c r="R64" s="493">
        <v>66</v>
      </c>
      <c r="S64" s="493"/>
      <c r="T64" s="493">
        <v>48</v>
      </c>
      <c r="U64" s="493"/>
      <c r="V64" s="493">
        <v>48</v>
      </c>
    </row>
    <row r="65" spans="1:22" x14ac:dyDescent="0.2">
      <c r="A65" s="72"/>
      <c r="B65" s="72"/>
      <c r="C65" s="72" t="s">
        <v>529</v>
      </c>
      <c r="D65" s="72" t="s">
        <v>530</v>
      </c>
      <c r="E65" s="72"/>
      <c r="F65" s="72" t="s">
        <v>531</v>
      </c>
      <c r="G65" s="72"/>
      <c r="H65" s="493">
        <v>578</v>
      </c>
      <c r="I65" s="72"/>
      <c r="J65" s="564" t="s">
        <v>1645</v>
      </c>
      <c r="K65" s="72"/>
      <c r="L65" s="493">
        <v>41</v>
      </c>
      <c r="M65" s="493"/>
      <c r="N65" s="493">
        <v>63</v>
      </c>
      <c r="O65" s="493"/>
      <c r="P65" s="493">
        <v>182</v>
      </c>
      <c r="Q65" s="493"/>
      <c r="R65" s="493">
        <v>138</v>
      </c>
      <c r="S65" s="493"/>
      <c r="T65" s="493">
        <v>74</v>
      </c>
      <c r="U65" s="493"/>
      <c r="V65" s="493">
        <v>80</v>
      </c>
    </row>
    <row r="66" spans="1:22" x14ac:dyDescent="0.2">
      <c r="A66" s="72"/>
      <c r="B66" s="72"/>
      <c r="C66" s="72"/>
      <c r="D66" s="72"/>
      <c r="E66" s="72"/>
      <c r="F66" s="72"/>
      <c r="G66" s="72"/>
      <c r="H66" s="493"/>
      <c r="I66" s="72"/>
      <c r="J66" s="564"/>
      <c r="K66" s="72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</row>
    <row r="67" spans="1:22" ht="15" x14ac:dyDescent="0.25">
      <c r="A67" s="518"/>
      <c r="B67" s="518"/>
      <c r="C67" s="518" t="s">
        <v>532</v>
      </c>
      <c r="D67" s="518" t="s">
        <v>533</v>
      </c>
      <c r="E67" s="518" t="s">
        <v>534</v>
      </c>
      <c r="F67" s="518"/>
      <c r="G67" s="72"/>
      <c r="H67" s="562">
        <v>4857</v>
      </c>
      <c r="I67" s="72"/>
      <c r="J67" s="563" t="s">
        <v>1929</v>
      </c>
      <c r="K67" s="72"/>
      <c r="L67" s="562">
        <v>326</v>
      </c>
      <c r="M67" s="493"/>
      <c r="N67" s="562">
        <v>451</v>
      </c>
      <c r="O67" s="493"/>
      <c r="P67" s="562">
        <v>1465</v>
      </c>
      <c r="Q67" s="493"/>
      <c r="R67" s="562">
        <v>1146</v>
      </c>
      <c r="S67" s="493"/>
      <c r="T67" s="562">
        <v>792</v>
      </c>
      <c r="U67" s="493"/>
      <c r="V67" s="562">
        <v>677</v>
      </c>
    </row>
    <row r="68" spans="1:22" x14ac:dyDescent="0.2">
      <c r="A68" s="72"/>
      <c r="B68" s="72"/>
      <c r="C68" s="72" t="s">
        <v>535</v>
      </c>
      <c r="D68" s="72" t="s">
        <v>536</v>
      </c>
      <c r="E68" s="72"/>
      <c r="F68" s="72" t="s">
        <v>537</v>
      </c>
      <c r="G68" s="72"/>
      <c r="H68" s="493">
        <v>1000</v>
      </c>
      <c r="I68" s="72"/>
      <c r="J68" s="564" t="s">
        <v>1646</v>
      </c>
      <c r="K68" s="72"/>
      <c r="L68" s="493">
        <v>74</v>
      </c>
      <c r="M68" s="493"/>
      <c r="N68" s="493">
        <v>104</v>
      </c>
      <c r="O68" s="493"/>
      <c r="P68" s="493">
        <v>300</v>
      </c>
      <c r="Q68" s="493"/>
      <c r="R68" s="493">
        <v>233</v>
      </c>
      <c r="S68" s="493"/>
      <c r="T68" s="493">
        <v>143</v>
      </c>
      <c r="U68" s="493"/>
      <c r="V68" s="493">
        <v>146</v>
      </c>
    </row>
    <row r="69" spans="1:22" x14ac:dyDescent="0.2">
      <c r="A69" s="72"/>
      <c r="B69" s="72"/>
      <c r="C69" s="72" t="s">
        <v>1647</v>
      </c>
      <c r="D69" s="72" t="s">
        <v>1648</v>
      </c>
      <c r="E69" s="72"/>
      <c r="F69" s="72" t="s">
        <v>1895</v>
      </c>
      <c r="G69" s="72"/>
      <c r="H69" s="493">
        <v>1550</v>
      </c>
      <c r="I69" s="72"/>
      <c r="J69" s="564" t="s">
        <v>1930</v>
      </c>
      <c r="K69" s="72"/>
      <c r="L69" s="493">
        <v>92</v>
      </c>
      <c r="M69" s="493"/>
      <c r="N69" s="493">
        <v>122</v>
      </c>
      <c r="O69" s="493"/>
      <c r="P69" s="493">
        <v>484</v>
      </c>
      <c r="Q69" s="493"/>
      <c r="R69" s="493">
        <v>371</v>
      </c>
      <c r="S69" s="493"/>
      <c r="T69" s="493">
        <v>272</v>
      </c>
      <c r="U69" s="493"/>
      <c r="V69" s="493">
        <v>209</v>
      </c>
    </row>
    <row r="70" spans="1:22" x14ac:dyDescent="0.2">
      <c r="A70" s="72"/>
      <c r="B70" s="72"/>
      <c r="C70" s="72" t="s">
        <v>538</v>
      </c>
      <c r="D70" s="72" t="s">
        <v>539</v>
      </c>
      <c r="E70" s="72"/>
      <c r="F70" s="72" t="s">
        <v>540</v>
      </c>
      <c r="G70" s="72"/>
      <c r="H70" s="493">
        <v>494</v>
      </c>
      <c r="I70" s="72"/>
      <c r="J70" s="564" t="s">
        <v>1489</v>
      </c>
      <c r="K70" s="72"/>
      <c r="L70" s="493">
        <v>30</v>
      </c>
      <c r="M70" s="493"/>
      <c r="N70" s="493">
        <v>53</v>
      </c>
      <c r="O70" s="493"/>
      <c r="P70" s="493">
        <v>144</v>
      </c>
      <c r="Q70" s="493"/>
      <c r="R70" s="493">
        <v>115</v>
      </c>
      <c r="S70" s="493"/>
      <c r="T70" s="493">
        <v>85</v>
      </c>
      <c r="U70" s="493"/>
      <c r="V70" s="493">
        <v>67</v>
      </c>
    </row>
    <row r="71" spans="1:22" x14ac:dyDescent="0.2">
      <c r="A71" s="72"/>
      <c r="B71" s="72"/>
      <c r="C71" s="72" t="s">
        <v>541</v>
      </c>
      <c r="D71" s="72" t="s">
        <v>542</v>
      </c>
      <c r="E71" s="72"/>
      <c r="F71" s="72" t="s">
        <v>543</v>
      </c>
      <c r="G71" s="72"/>
      <c r="H71" s="493">
        <v>607</v>
      </c>
      <c r="I71" s="72"/>
      <c r="J71" s="564" t="s">
        <v>1650</v>
      </c>
      <c r="K71" s="72"/>
      <c r="L71" s="493">
        <v>40</v>
      </c>
      <c r="M71" s="493"/>
      <c r="N71" s="493">
        <v>60</v>
      </c>
      <c r="O71" s="493"/>
      <c r="P71" s="493">
        <v>171</v>
      </c>
      <c r="Q71" s="493"/>
      <c r="R71" s="493">
        <v>141</v>
      </c>
      <c r="S71" s="493"/>
      <c r="T71" s="493">
        <v>99</v>
      </c>
      <c r="U71" s="493"/>
      <c r="V71" s="493">
        <v>96</v>
      </c>
    </row>
    <row r="72" spans="1:22" x14ac:dyDescent="0.2">
      <c r="A72" s="72"/>
      <c r="B72" s="72"/>
      <c r="C72" s="72" t="s">
        <v>544</v>
      </c>
      <c r="D72" s="72" t="s">
        <v>545</v>
      </c>
      <c r="E72" s="72"/>
      <c r="F72" s="72" t="s">
        <v>546</v>
      </c>
      <c r="G72" s="72"/>
      <c r="H72" s="493">
        <v>401</v>
      </c>
      <c r="I72" s="72"/>
      <c r="J72" s="564" t="s">
        <v>1651</v>
      </c>
      <c r="K72" s="72"/>
      <c r="L72" s="493">
        <v>27</v>
      </c>
      <c r="M72" s="493"/>
      <c r="N72" s="493">
        <v>39</v>
      </c>
      <c r="O72" s="493"/>
      <c r="P72" s="493">
        <v>111</v>
      </c>
      <c r="Q72" s="493"/>
      <c r="R72" s="493">
        <v>103</v>
      </c>
      <c r="S72" s="493"/>
      <c r="T72" s="493">
        <v>64</v>
      </c>
      <c r="U72" s="493"/>
      <c r="V72" s="493">
        <v>57</v>
      </c>
    </row>
    <row r="73" spans="1:22" x14ac:dyDescent="0.2">
      <c r="A73" s="72"/>
      <c r="B73" s="72"/>
      <c r="C73" s="72" t="s">
        <v>547</v>
      </c>
      <c r="D73" s="72" t="s">
        <v>548</v>
      </c>
      <c r="E73" s="72"/>
      <c r="F73" s="72" t="s">
        <v>549</v>
      </c>
      <c r="G73" s="72"/>
      <c r="H73" s="493">
        <v>805</v>
      </c>
      <c r="I73" s="72"/>
      <c r="J73" s="564" t="s">
        <v>1485</v>
      </c>
      <c r="K73" s="72"/>
      <c r="L73" s="493">
        <v>63</v>
      </c>
      <c r="M73" s="493"/>
      <c r="N73" s="493">
        <v>73</v>
      </c>
      <c r="O73" s="493"/>
      <c r="P73" s="493">
        <v>255</v>
      </c>
      <c r="Q73" s="493"/>
      <c r="R73" s="493">
        <v>183</v>
      </c>
      <c r="S73" s="493"/>
      <c r="T73" s="493">
        <v>129</v>
      </c>
      <c r="U73" s="493"/>
      <c r="V73" s="493">
        <v>102</v>
      </c>
    </row>
    <row r="74" spans="1:22" x14ac:dyDescent="0.2">
      <c r="A74" s="72"/>
      <c r="B74" s="72"/>
      <c r="C74" s="72"/>
      <c r="D74" s="72"/>
      <c r="E74" s="72"/>
      <c r="F74" s="72"/>
      <c r="G74" s="72"/>
      <c r="H74" s="493"/>
      <c r="I74" s="72"/>
      <c r="J74" s="564"/>
      <c r="K74" s="72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</row>
    <row r="75" spans="1:22" ht="15" x14ac:dyDescent="0.25">
      <c r="A75" s="518"/>
      <c r="B75" s="518"/>
      <c r="C75" s="518" t="s">
        <v>550</v>
      </c>
      <c r="D75" s="518" t="s">
        <v>551</v>
      </c>
      <c r="E75" s="518" t="s">
        <v>552</v>
      </c>
      <c r="F75" s="518"/>
      <c r="G75" s="72"/>
      <c r="H75" s="562">
        <v>3823</v>
      </c>
      <c r="I75" s="72"/>
      <c r="J75" s="563" t="s">
        <v>1931</v>
      </c>
      <c r="K75" s="72"/>
      <c r="L75" s="562">
        <v>253</v>
      </c>
      <c r="M75" s="493"/>
      <c r="N75" s="562">
        <v>395</v>
      </c>
      <c r="O75" s="493"/>
      <c r="P75" s="562">
        <v>1135</v>
      </c>
      <c r="Q75" s="493"/>
      <c r="R75" s="562">
        <v>905</v>
      </c>
      <c r="S75" s="493"/>
      <c r="T75" s="562">
        <v>630</v>
      </c>
      <c r="U75" s="493"/>
      <c r="V75" s="562">
        <v>505</v>
      </c>
    </row>
    <row r="76" spans="1:22" x14ac:dyDescent="0.2">
      <c r="A76" s="72"/>
      <c r="B76" s="72"/>
      <c r="C76" s="72" t="s">
        <v>553</v>
      </c>
      <c r="D76" s="72" t="s">
        <v>554</v>
      </c>
      <c r="E76" s="72"/>
      <c r="F76" s="72" t="s">
        <v>555</v>
      </c>
      <c r="G76" s="72"/>
      <c r="H76" s="493">
        <v>563</v>
      </c>
      <c r="I76" s="72"/>
      <c r="J76" s="564" t="s">
        <v>1652</v>
      </c>
      <c r="K76" s="72"/>
      <c r="L76" s="493">
        <v>48</v>
      </c>
      <c r="M76" s="493"/>
      <c r="N76" s="493">
        <v>69</v>
      </c>
      <c r="O76" s="493"/>
      <c r="P76" s="493">
        <v>157</v>
      </c>
      <c r="Q76" s="493"/>
      <c r="R76" s="493">
        <v>119</v>
      </c>
      <c r="S76" s="493"/>
      <c r="T76" s="493">
        <v>93</v>
      </c>
      <c r="U76" s="493"/>
      <c r="V76" s="493">
        <v>77</v>
      </c>
    </row>
    <row r="77" spans="1:22" x14ac:dyDescent="0.2">
      <c r="A77" s="72"/>
      <c r="B77" s="72"/>
      <c r="C77" s="72" t="s">
        <v>556</v>
      </c>
      <c r="D77" s="72" t="s">
        <v>557</v>
      </c>
      <c r="E77" s="72"/>
      <c r="F77" s="72" t="s">
        <v>558</v>
      </c>
      <c r="G77" s="72"/>
      <c r="H77" s="493">
        <v>281</v>
      </c>
      <c r="I77" s="72"/>
      <c r="J77" s="564" t="s">
        <v>1653</v>
      </c>
      <c r="K77" s="72"/>
      <c r="L77" s="493">
        <v>17</v>
      </c>
      <c r="M77" s="493"/>
      <c r="N77" s="493">
        <v>26</v>
      </c>
      <c r="O77" s="493"/>
      <c r="P77" s="493">
        <v>78</v>
      </c>
      <c r="Q77" s="493"/>
      <c r="R77" s="493">
        <v>60</v>
      </c>
      <c r="S77" s="493"/>
      <c r="T77" s="493">
        <v>51</v>
      </c>
      <c r="U77" s="493"/>
      <c r="V77" s="493">
        <v>49</v>
      </c>
    </row>
    <row r="78" spans="1:22" x14ac:dyDescent="0.2">
      <c r="A78" s="72"/>
      <c r="B78" s="72"/>
      <c r="C78" s="72" t="s">
        <v>559</v>
      </c>
      <c r="D78" s="72" t="s">
        <v>560</v>
      </c>
      <c r="E78" s="72"/>
      <c r="F78" s="72" t="s">
        <v>561</v>
      </c>
      <c r="G78" s="72"/>
      <c r="H78" s="493">
        <v>256</v>
      </c>
      <c r="I78" s="72"/>
      <c r="J78" s="564" t="s">
        <v>1654</v>
      </c>
      <c r="K78" s="72"/>
      <c r="L78" s="493">
        <v>10</v>
      </c>
      <c r="M78" s="493"/>
      <c r="N78" s="493">
        <v>20</v>
      </c>
      <c r="O78" s="493"/>
      <c r="P78" s="493">
        <v>83</v>
      </c>
      <c r="Q78" s="493"/>
      <c r="R78" s="493">
        <v>43</v>
      </c>
      <c r="S78" s="493"/>
      <c r="T78" s="493">
        <v>48</v>
      </c>
      <c r="U78" s="493"/>
      <c r="V78" s="493">
        <v>52</v>
      </c>
    </row>
    <row r="79" spans="1:22" x14ac:dyDescent="0.2">
      <c r="A79" s="72"/>
      <c r="B79" s="72"/>
      <c r="C79" s="72" t="s">
        <v>562</v>
      </c>
      <c r="D79" s="72" t="s">
        <v>563</v>
      </c>
      <c r="E79" s="72"/>
      <c r="F79" s="72" t="s">
        <v>564</v>
      </c>
      <c r="G79" s="72"/>
      <c r="H79" s="493">
        <v>914</v>
      </c>
      <c r="I79" s="72"/>
      <c r="J79" s="564" t="s">
        <v>1655</v>
      </c>
      <c r="K79" s="72"/>
      <c r="L79" s="493">
        <v>66</v>
      </c>
      <c r="M79" s="493"/>
      <c r="N79" s="493">
        <v>89</v>
      </c>
      <c r="O79" s="493"/>
      <c r="P79" s="493">
        <v>279</v>
      </c>
      <c r="Q79" s="493"/>
      <c r="R79" s="493">
        <v>253</v>
      </c>
      <c r="S79" s="493"/>
      <c r="T79" s="493">
        <v>132</v>
      </c>
      <c r="U79" s="493"/>
      <c r="V79" s="493">
        <v>95</v>
      </c>
    </row>
    <row r="80" spans="1:22" x14ac:dyDescent="0.2">
      <c r="A80" s="72"/>
      <c r="B80" s="72"/>
      <c r="C80" s="72" t="s">
        <v>565</v>
      </c>
      <c r="D80" s="72" t="s">
        <v>566</v>
      </c>
      <c r="E80" s="72"/>
      <c r="F80" s="72" t="s">
        <v>567</v>
      </c>
      <c r="G80" s="72"/>
      <c r="H80" s="493">
        <v>502</v>
      </c>
      <c r="I80" s="72"/>
      <c r="J80" s="564" t="s">
        <v>1656</v>
      </c>
      <c r="K80" s="72"/>
      <c r="L80" s="493">
        <v>36</v>
      </c>
      <c r="M80" s="493"/>
      <c r="N80" s="493">
        <v>54</v>
      </c>
      <c r="O80" s="493"/>
      <c r="P80" s="493">
        <v>153</v>
      </c>
      <c r="Q80" s="493"/>
      <c r="R80" s="493">
        <v>123</v>
      </c>
      <c r="S80" s="493"/>
      <c r="T80" s="493">
        <v>90</v>
      </c>
      <c r="U80" s="493"/>
      <c r="V80" s="493">
        <v>46</v>
      </c>
    </row>
    <row r="81" spans="1:22" x14ac:dyDescent="0.2">
      <c r="A81" s="72"/>
      <c r="B81" s="72"/>
      <c r="C81" s="72" t="s">
        <v>568</v>
      </c>
      <c r="D81" s="72" t="s">
        <v>569</v>
      </c>
      <c r="E81" s="72"/>
      <c r="F81" s="72" t="s">
        <v>570</v>
      </c>
      <c r="G81" s="72"/>
      <c r="H81" s="493">
        <v>386</v>
      </c>
      <c r="I81" s="72"/>
      <c r="J81" s="564" t="s">
        <v>1657</v>
      </c>
      <c r="K81" s="72"/>
      <c r="L81" s="493">
        <v>25</v>
      </c>
      <c r="M81" s="493"/>
      <c r="N81" s="493">
        <v>36</v>
      </c>
      <c r="O81" s="493"/>
      <c r="P81" s="493">
        <v>113</v>
      </c>
      <c r="Q81" s="493"/>
      <c r="R81" s="493">
        <v>93</v>
      </c>
      <c r="S81" s="493"/>
      <c r="T81" s="493">
        <v>64</v>
      </c>
      <c r="U81" s="493"/>
      <c r="V81" s="493">
        <v>55</v>
      </c>
    </row>
    <row r="82" spans="1:22" x14ac:dyDescent="0.2">
      <c r="A82" s="72"/>
      <c r="B82" s="72"/>
      <c r="C82" s="72" t="s">
        <v>571</v>
      </c>
      <c r="D82" s="72" t="s">
        <v>572</v>
      </c>
      <c r="E82" s="72"/>
      <c r="F82" s="72" t="s">
        <v>573</v>
      </c>
      <c r="G82" s="72"/>
      <c r="H82" s="493">
        <v>226</v>
      </c>
      <c r="I82" s="72"/>
      <c r="J82" s="564" t="s">
        <v>1658</v>
      </c>
      <c r="K82" s="72"/>
      <c r="L82" s="493">
        <v>12</v>
      </c>
      <c r="M82" s="493"/>
      <c r="N82" s="493">
        <v>26</v>
      </c>
      <c r="O82" s="493"/>
      <c r="P82" s="493">
        <v>72</v>
      </c>
      <c r="Q82" s="493"/>
      <c r="R82" s="493">
        <v>50</v>
      </c>
      <c r="S82" s="493"/>
      <c r="T82" s="493">
        <v>36</v>
      </c>
      <c r="U82" s="493"/>
      <c r="V82" s="493">
        <v>30</v>
      </c>
    </row>
    <row r="83" spans="1:22" x14ac:dyDescent="0.2">
      <c r="A83" s="72"/>
      <c r="B83" s="72"/>
      <c r="C83" s="72" t="s">
        <v>574</v>
      </c>
      <c r="D83" s="72" t="s">
        <v>575</v>
      </c>
      <c r="E83" s="72"/>
      <c r="F83" s="72" t="s">
        <v>576</v>
      </c>
      <c r="G83" s="72"/>
      <c r="H83" s="493">
        <v>695</v>
      </c>
      <c r="I83" s="72"/>
      <c r="J83" s="564" t="s">
        <v>1659</v>
      </c>
      <c r="K83" s="72"/>
      <c r="L83" s="493">
        <v>39</v>
      </c>
      <c r="M83" s="493"/>
      <c r="N83" s="493">
        <v>75</v>
      </c>
      <c r="O83" s="493"/>
      <c r="P83" s="493">
        <v>200</v>
      </c>
      <c r="Q83" s="493"/>
      <c r="R83" s="493">
        <v>164</v>
      </c>
      <c r="S83" s="493"/>
      <c r="T83" s="493">
        <v>116</v>
      </c>
      <c r="U83" s="493"/>
      <c r="V83" s="493">
        <v>101</v>
      </c>
    </row>
    <row r="84" spans="1:22" x14ac:dyDescent="0.2">
      <c r="A84" s="72"/>
      <c r="B84" s="72"/>
      <c r="C84" s="72"/>
      <c r="D84" s="72"/>
      <c r="E84" s="72"/>
      <c r="F84" s="72"/>
      <c r="G84" s="72"/>
      <c r="H84" s="493"/>
      <c r="I84" s="72"/>
      <c r="J84" s="564"/>
      <c r="K84" s="72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</row>
    <row r="85" spans="1:22" ht="15" x14ac:dyDescent="0.25">
      <c r="A85" s="518"/>
      <c r="B85" s="518"/>
      <c r="C85" s="518" t="s">
        <v>577</v>
      </c>
      <c r="D85" s="518" t="s">
        <v>578</v>
      </c>
      <c r="E85" s="518" t="s">
        <v>579</v>
      </c>
      <c r="F85" s="518"/>
      <c r="G85" s="72"/>
      <c r="H85" s="562">
        <v>4003</v>
      </c>
      <c r="I85" s="72"/>
      <c r="J85" s="563" t="s">
        <v>1932</v>
      </c>
      <c r="K85" s="72"/>
      <c r="L85" s="562">
        <v>266</v>
      </c>
      <c r="M85" s="493"/>
      <c r="N85" s="562">
        <v>375</v>
      </c>
      <c r="O85" s="493"/>
      <c r="P85" s="562">
        <v>1233</v>
      </c>
      <c r="Q85" s="493"/>
      <c r="R85" s="562">
        <v>953</v>
      </c>
      <c r="S85" s="493"/>
      <c r="T85" s="562">
        <v>663</v>
      </c>
      <c r="U85" s="493"/>
      <c r="V85" s="562">
        <v>513</v>
      </c>
    </row>
    <row r="86" spans="1:22" x14ac:dyDescent="0.2">
      <c r="A86" s="72"/>
      <c r="B86" s="72"/>
      <c r="C86" s="72" t="s">
        <v>580</v>
      </c>
      <c r="D86" s="72" t="s">
        <v>581</v>
      </c>
      <c r="E86" s="72"/>
      <c r="F86" s="72" t="s">
        <v>582</v>
      </c>
      <c r="G86" s="72"/>
      <c r="H86" s="493">
        <v>624</v>
      </c>
      <c r="I86" s="72"/>
      <c r="J86" s="564" t="s">
        <v>1660</v>
      </c>
      <c r="K86" s="72"/>
      <c r="L86" s="493">
        <v>52</v>
      </c>
      <c r="M86" s="493"/>
      <c r="N86" s="493">
        <v>66</v>
      </c>
      <c r="O86" s="493"/>
      <c r="P86" s="493">
        <v>186</v>
      </c>
      <c r="Q86" s="493"/>
      <c r="R86" s="493">
        <v>138</v>
      </c>
      <c r="S86" s="493"/>
      <c r="T86" s="493">
        <v>105</v>
      </c>
      <c r="U86" s="493"/>
      <c r="V86" s="493">
        <v>77</v>
      </c>
    </row>
    <row r="87" spans="1:22" x14ac:dyDescent="0.2">
      <c r="A87" s="72"/>
      <c r="B87" s="72"/>
      <c r="C87" s="72" t="s">
        <v>583</v>
      </c>
      <c r="D87" s="72" t="s">
        <v>584</v>
      </c>
      <c r="E87" s="72"/>
      <c r="F87" s="72" t="s">
        <v>585</v>
      </c>
      <c r="G87" s="72"/>
      <c r="H87" s="493">
        <v>218</v>
      </c>
      <c r="I87" s="72"/>
      <c r="J87" s="564" t="s">
        <v>1661</v>
      </c>
      <c r="K87" s="72"/>
      <c r="L87" s="493">
        <v>16</v>
      </c>
      <c r="M87" s="493"/>
      <c r="N87" s="493">
        <v>25</v>
      </c>
      <c r="O87" s="493"/>
      <c r="P87" s="493">
        <v>64</v>
      </c>
      <c r="Q87" s="493"/>
      <c r="R87" s="493">
        <v>48</v>
      </c>
      <c r="S87" s="493"/>
      <c r="T87" s="493">
        <v>38</v>
      </c>
      <c r="U87" s="493"/>
      <c r="V87" s="493">
        <v>27</v>
      </c>
    </row>
    <row r="88" spans="1:22" x14ac:dyDescent="0.2">
      <c r="A88" s="72"/>
      <c r="B88" s="72"/>
      <c r="C88" s="72" t="s">
        <v>586</v>
      </c>
      <c r="D88" s="72" t="s">
        <v>587</v>
      </c>
      <c r="E88" s="72"/>
      <c r="F88" s="72" t="s">
        <v>588</v>
      </c>
      <c r="G88" s="72"/>
      <c r="H88" s="493">
        <v>1001</v>
      </c>
      <c r="I88" s="72"/>
      <c r="J88" s="564" t="s">
        <v>1933</v>
      </c>
      <c r="K88" s="72"/>
      <c r="L88" s="493">
        <v>66</v>
      </c>
      <c r="M88" s="493"/>
      <c r="N88" s="493">
        <v>84</v>
      </c>
      <c r="O88" s="493"/>
      <c r="P88" s="493">
        <v>263</v>
      </c>
      <c r="Q88" s="493"/>
      <c r="R88" s="493">
        <v>268</v>
      </c>
      <c r="S88" s="493"/>
      <c r="T88" s="493">
        <v>179</v>
      </c>
      <c r="U88" s="493"/>
      <c r="V88" s="493">
        <v>141</v>
      </c>
    </row>
    <row r="89" spans="1:22" x14ac:dyDescent="0.2">
      <c r="A89" s="72"/>
      <c r="B89" s="72"/>
      <c r="C89" s="72" t="s">
        <v>589</v>
      </c>
      <c r="D89" s="72" t="s">
        <v>590</v>
      </c>
      <c r="E89" s="72"/>
      <c r="F89" s="72" t="s">
        <v>591</v>
      </c>
      <c r="G89" s="72"/>
      <c r="H89" s="493">
        <v>580</v>
      </c>
      <c r="I89" s="72"/>
      <c r="J89" s="564" t="s">
        <v>1663</v>
      </c>
      <c r="K89" s="72"/>
      <c r="L89" s="493">
        <v>52</v>
      </c>
      <c r="M89" s="493"/>
      <c r="N89" s="493">
        <v>46</v>
      </c>
      <c r="O89" s="493"/>
      <c r="P89" s="493">
        <v>182</v>
      </c>
      <c r="Q89" s="493"/>
      <c r="R89" s="493">
        <v>134</v>
      </c>
      <c r="S89" s="493"/>
      <c r="T89" s="493">
        <v>96</v>
      </c>
      <c r="U89" s="493"/>
      <c r="V89" s="493">
        <v>70</v>
      </c>
    </row>
    <row r="90" spans="1:22" x14ac:dyDescent="0.2">
      <c r="A90" s="72"/>
      <c r="B90" s="72"/>
      <c r="C90" s="72" t="s">
        <v>592</v>
      </c>
      <c r="D90" s="72" t="s">
        <v>593</v>
      </c>
      <c r="E90" s="72"/>
      <c r="F90" s="72" t="s">
        <v>594</v>
      </c>
      <c r="G90" s="72"/>
      <c r="H90" s="493">
        <v>1580</v>
      </c>
      <c r="I90" s="72"/>
      <c r="J90" s="564" t="s">
        <v>1934</v>
      </c>
      <c r="K90" s="72"/>
      <c r="L90" s="493">
        <v>80</v>
      </c>
      <c r="M90" s="493"/>
      <c r="N90" s="493">
        <v>154</v>
      </c>
      <c r="O90" s="493"/>
      <c r="P90" s="493">
        <v>538</v>
      </c>
      <c r="Q90" s="493"/>
      <c r="R90" s="493">
        <v>365</v>
      </c>
      <c r="S90" s="493"/>
      <c r="T90" s="493">
        <v>245</v>
      </c>
      <c r="U90" s="493"/>
      <c r="V90" s="493">
        <v>198</v>
      </c>
    </row>
    <row r="91" spans="1:22" x14ac:dyDescent="0.2">
      <c r="A91" s="72"/>
      <c r="B91" s="72"/>
      <c r="C91" s="72"/>
      <c r="D91" s="72"/>
      <c r="E91" s="72"/>
      <c r="F91" s="72"/>
      <c r="G91" s="72"/>
      <c r="H91" s="493"/>
      <c r="I91" s="72"/>
      <c r="J91" s="564"/>
      <c r="K91" s="72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</row>
    <row r="92" spans="1:22" ht="15" x14ac:dyDescent="0.25">
      <c r="A92" s="518"/>
      <c r="B92" s="518"/>
      <c r="C92" s="518" t="s">
        <v>595</v>
      </c>
      <c r="D92" s="518" t="s">
        <v>596</v>
      </c>
      <c r="E92" s="518" t="s">
        <v>597</v>
      </c>
      <c r="F92" s="518"/>
      <c r="G92" s="72"/>
      <c r="H92" s="562">
        <v>7287</v>
      </c>
      <c r="I92" s="72"/>
      <c r="J92" s="563" t="s">
        <v>1935</v>
      </c>
      <c r="K92" s="72"/>
      <c r="L92" s="562">
        <v>404</v>
      </c>
      <c r="M92" s="493"/>
      <c r="N92" s="562">
        <v>716</v>
      </c>
      <c r="O92" s="493"/>
      <c r="P92" s="562">
        <v>2130</v>
      </c>
      <c r="Q92" s="493"/>
      <c r="R92" s="562">
        <v>1725</v>
      </c>
      <c r="S92" s="493"/>
      <c r="T92" s="562">
        <v>1245</v>
      </c>
      <c r="U92" s="493"/>
      <c r="V92" s="562">
        <v>1067</v>
      </c>
    </row>
    <row r="93" spans="1:22" x14ac:dyDescent="0.2">
      <c r="A93" s="72"/>
      <c r="B93" s="72"/>
      <c r="C93" s="72" t="s">
        <v>598</v>
      </c>
      <c r="D93" s="72" t="s">
        <v>599</v>
      </c>
      <c r="E93" s="72"/>
      <c r="F93" s="72" t="s">
        <v>600</v>
      </c>
      <c r="G93" s="72"/>
      <c r="H93" s="493">
        <v>376</v>
      </c>
      <c r="I93" s="72"/>
      <c r="J93" s="564" t="s">
        <v>1664</v>
      </c>
      <c r="K93" s="72"/>
      <c r="L93" s="493">
        <v>26</v>
      </c>
      <c r="M93" s="493"/>
      <c r="N93" s="493">
        <v>44</v>
      </c>
      <c r="O93" s="493"/>
      <c r="P93" s="493">
        <v>116</v>
      </c>
      <c r="Q93" s="493"/>
      <c r="R93" s="493">
        <v>79</v>
      </c>
      <c r="S93" s="493"/>
      <c r="T93" s="493">
        <v>60</v>
      </c>
      <c r="U93" s="493"/>
      <c r="V93" s="493">
        <v>51</v>
      </c>
    </row>
    <row r="94" spans="1:22" x14ac:dyDescent="0.2">
      <c r="A94" s="72"/>
      <c r="B94" s="72"/>
      <c r="C94" s="72" t="s">
        <v>601</v>
      </c>
      <c r="D94" s="72" t="s">
        <v>602</v>
      </c>
      <c r="E94" s="72"/>
      <c r="F94" s="72" t="s">
        <v>603</v>
      </c>
      <c r="G94" s="72"/>
      <c r="H94" s="493">
        <v>335</v>
      </c>
      <c r="I94" s="72"/>
      <c r="J94" s="564" t="s">
        <v>1665</v>
      </c>
      <c r="K94" s="72"/>
      <c r="L94" s="441" t="s">
        <v>1431</v>
      </c>
      <c r="M94" s="607"/>
      <c r="N94" s="441" t="s">
        <v>1431</v>
      </c>
      <c r="O94" s="493"/>
      <c r="P94" s="493">
        <v>95</v>
      </c>
      <c r="Q94" s="493"/>
      <c r="R94" s="493">
        <v>78</v>
      </c>
      <c r="S94" s="493"/>
      <c r="T94" s="493">
        <v>59</v>
      </c>
      <c r="U94" s="493"/>
      <c r="V94" s="493">
        <v>53</v>
      </c>
    </row>
    <row r="95" spans="1:22" x14ac:dyDescent="0.2">
      <c r="A95" s="72"/>
      <c r="B95" s="72"/>
      <c r="C95" s="72" t="s">
        <v>604</v>
      </c>
      <c r="D95" s="72" t="s">
        <v>605</v>
      </c>
      <c r="E95" s="72"/>
      <c r="F95" s="72" t="s">
        <v>606</v>
      </c>
      <c r="G95" s="72"/>
      <c r="H95" s="493">
        <v>1111</v>
      </c>
      <c r="I95" s="72"/>
      <c r="J95" s="564" t="s">
        <v>1936</v>
      </c>
      <c r="K95" s="72"/>
      <c r="L95" s="441" t="s">
        <v>1431</v>
      </c>
      <c r="M95" s="607"/>
      <c r="N95" s="441" t="s">
        <v>1431</v>
      </c>
      <c r="O95" s="493"/>
      <c r="P95" s="493">
        <v>314</v>
      </c>
      <c r="Q95" s="493"/>
      <c r="R95" s="493">
        <v>273</v>
      </c>
      <c r="S95" s="493"/>
      <c r="T95" s="493">
        <v>199</v>
      </c>
      <c r="U95" s="493"/>
      <c r="V95" s="493">
        <v>147</v>
      </c>
    </row>
    <row r="96" spans="1:22" x14ac:dyDescent="0.2">
      <c r="A96" s="72"/>
      <c r="B96" s="72"/>
      <c r="C96" s="72" t="s">
        <v>607</v>
      </c>
      <c r="D96" s="72" t="s">
        <v>608</v>
      </c>
      <c r="E96" s="72"/>
      <c r="F96" s="72" t="s">
        <v>609</v>
      </c>
      <c r="G96" s="72"/>
      <c r="H96" s="493">
        <v>591</v>
      </c>
      <c r="I96" s="72"/>
      <c r="J96" s="564" t="s">
        <v>1491</v>
      </c>
      <c r="K96" s="72"/>
      <c r="L96" s="493">
        <v>46</v>
      </c>
      <c r="M96" s="493"/>
      <c r="N96" s="493">
        <v>55</v>
      </c>
      <c r="O96" s="493"/>
      <c r="P96" s="493">
        <v>152</v>
      </c>
      <c r="Q96" s="493"/>
      <c r="R96" s="493">
        <v>150</v>
      </c>
      <c r="S96" s="493"/>
      <c r="T96" s="493">
        <v>91</v>
      </c>
      <c r="U96" s="493"/>
      <c r="V96" s="493">
        <v>97</v>
      </c>
    </row>
    <row r="97" spans="1:22" x14ac:dyDescent="0.2">
      <c r="A97" s="72"/>
      <c r="B97" s="72"/>
      <c r="C97" s="72" t="s">
        <v>610</v>
      </c>
      <c r="D97" s="72" t="s">
        <v>611</v>
      </c>
      <c r="E97" s="72"/>
      <c r="F97" s="72" t="s">
        <v>612</v>
      </c>
      <c r="G97" s="72"/>
      <c r="H97" s="493">
        <v>677</v>
      </c>
      <c r="I97" s="72"/>
      <c r="J97" s="564" t="s">
        <v>1666</v>
      </c>
      <c r="K97" s="72"/>
      <c r="L97" s="493">
        <v>48</v>
      </c>
      <c r="M97" s="493"/>
      <c r="N97" s="493">
        <v>69</v>
      </c>
      <c r="O97" s="493"/>
      <c r="P97" s="493">
        <v>200</v>
      </c>
      <c r="Q97" s="493"/>
      <c r="R97" s="493">
        <v>139</v>
      </c>
      <c r="S97" s="493"/>
      <c r="T97" s="493">
        <v>118</v>
      </c>
      <c r="U97" s="493"/>
      <c r="V97" s="493">
        <v>103</v>
      </c>
    </row>
    <row r="98" spans="1:22" x14ac:dyDescent="0.2">
      <c r="A98" s="72"/>
      <c r="B98" s="72"/>
      <c r="C98" s="72" t="s">
        <v>613</v>
      </c>
      <c r="D98" s="72" t="s">
        <v>614</v>
      </c>
      <c r="E98" s="72"/>
      <c r="F98" s="72" t="s">
        <v>615</v>
      </c>
      <c r="G98" s="72"/>
      <c r="H98" s="493">
        <v>579</v>
      </c>
      <c r="I98" s="72"/>
      <c r="J98" s="564" t="s">
        <v>1667</v>
      </c>
      <c r="K98" s="72"/>
      <c r="L98" s="493">
        <v>33</v>
      </c>
      <c r="M98" s="493"/>
      <c r="N98" s="493">
        <v>49</v>
      </c>
      <c r="O98" s="493"/>
      <c r="P98" s="493">
        <v>145</v>
      </c>
      <c r="Q98" s="493"/>
      <c r="R98" s="493">
        <v>118</v>
      </c>
      <c r="S98" s="493"/>
      <c r="T98" s="493">
        <v>108</v>
      </c>
      <c r="U98" s="493"/>
      <c r="V98" s="493">
        <v>126</v>
      </c>
    </row>
    <row r="99" spans="1:22" x14ac:dyDescent="0.2">
      <c r="A99" s="72"/>
      <c r="B99" s="72"/>
      <c r="C99" s="72" t="s">
        <v>616</v>
      </c>
      <c r="D99" s="72" t="s">
        <v>617</v>
      </c>
      <c r="E99" s="72"/>
      <c r="F99" s="72" t="s">
        <v>618</v>
      </c>
      <c r="G99" s="72"/>
      <c r="H99" s="493">
        <v>989</v>
      </c>
      <c r="I99" s="72"/>
      <c r="J99" s="564" t="s">
        <v>1937</v>
      </c>
      <c r="K99" s="72"/>
      <c r="L99" s="493">
        <v>57</v>
      </c>
      <c r="M99" s="493"/>
      <c r="N99" s="493">
        <v>91</v>
      </c>
      <c r="O99" s="493"/>
      <c r="P99" s="493">
        <v>307</v>
      </c>
      <c r="Q99" s="493"/>
      <c r="R99" s="493">
        <v>265</v>
      </c>
      <c r="S99" s="493"/>
      <c r="T99" s="493">
        <v>151</v>
      </c>
      <c r="U99" s="493"/>
      <c r="V99" s="493">
        <v>118</v>
      </c>
    </row>
    <row r="100" spans="1:22" x14ac:dyDescent="0.2">
      <c r="A100" s="72"/>
      <c r="B100" s="72"/>
      <c r="C100" s="72" t="s">
        <v>619</v>
      </c>
      <c r="D100" s="72" t="s">
        <v>620</v>
      </c>
      <c r="E100" s="72"/>
      <c r="F100" s="72" t="s">
        <v>621</v>
      </c>
      <c r="G100" s="72"/>
      <c r="H100" s="493">
        <v>1139</v>
      </c>
      <c r="I100" s="72"/>
      <c r="J100" s="564" t="s">
        <v>1938</v>
      </c>
      <c r="K100" s="72"/>
      <c r="L100" s="493">
        <v>50</v>
      </c>
      <c r="M100" s="493"/>
      <c r="N100" s="493">
        <v>134</v>
      </c>
      <c r="O100" s="493"/>
      <c r="P100" s="493">
        <v>351</v>
      </c>
      <c r="Q100" s="493"/>
      <c r="R100" s="493">
        <v>262</v>
      </c>
      <c r="S100" s="493"/>
      <c r="T100" s="493">
        <v>198</v>
      </c>
      <c r="U100" s="493"/>
      <c r="V100" s="493">
        <v>144</v>
      </c>
    </row>
    <row r="101" spans="1:22" x14ac:dyDescent="0.2">
      <c r="A101" s="72"/>
      <c r="B101" s="72"/>
      <c r="C101" s="72" t="s">
        <v>622</v>
      </c>
      <c r="D101" s="72" t="s">
        <v>623</v>
      </c>
      <c r="E101" s="72"/>
      <c r="F101" s="72" t="s">
        <v>624</v>
      </c>
      <c r="G101" s="72"/>
      <c r="H101" s="493">
        <v>548</v>
      </c>
      <c r="I101" s="72"/>
      <c r="J101" s="564" t="s">
        <v>1668</v>
      </c>
      <c r="K101" s="72"/>
      <c r="L101" s="493">
        <v>28</v>
      </c>
      <c r="M101" s="493"/>
      <c r="N101" s="493">
        <v>46</v>
      </c>
      <c r="O101" s="493"/>
      <c r="P101" s="493">
        <v>181</v>
      </c>
      <c r="Q101" s="493"/>
      <c r="R101" s="493">
        <v>121</v>
      </c>
      <c r="S101" s="493"/>
      <c r="T101" s="493">
        <v>98</v>
      </c>
      <c r="U101" s="493"/>
      <c r="V101" s="493">
        <v>74</v>
      </c>
    </row>
    <row r="102" spans="1:22" x14ac:dyDescent="0.2">
      <c r="A102" s="72"/>
      <c r="B102" s="72"/>
      <c r="C102" s="72" t="s">
        <v>625</v>
      </c>
      <c r="D102" s="72" t="s">
        <v>626</v>
      </c>
      <c r="E102" s="72"/>
      <c r="F102" s="72" t="s">
        <v>627</v>
      </c>
      <c r="G102" s="72"/>
      <c r="H102" s="493">
        <v>942</v>
      </c>
      <c r="I102" s="72"/>
      <c r="J102" s="564" t="s">
        <v>1939</v>
      </c>
      <c r="K102" s="72"/>
      <c r="L102" s="493">
        <v>34</v>
      </c>
      <c r="M102" s="493"/>
      <c r="N102" s="493">
        <v>82</v>
      </c>
      <c r="O102" s="493"/>
      <c r="P102" s="493">
        <v>269</v>
      </c>
      <c r="Q102" s="493"/>
      <c r="R102" s="493">
        <v>240</v>
      </c>
      <c r="S102" s="493"/>
      <c r="T102" s="493">
        <v>163</v>
      </c>
      <c r="U102" s="493"/>
      <c r="V102" s="493">
        <v>154</v>
      </c>
    </row>
    <row r="103" spans="1:22" x14ac:dyDescent="0.2">
      <c r="A103" s="72"/>
      <c r="B103" s="72"/>
      <c r="C103" s="72"/>
      <c r="D103" s="72"/>
      <c r="E103" s="72"/>
      <c r="F103" s="72"/>
      <c r="G103" s="72"/>
      <c r="H103" s="493"/>
      <c r="I103" s="72"/>
      <c r="J103" s="564"/>
      <c r="K103" s="72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</row>
    <row r="104" spans="1:22" ht="15" x14ac:dyDescent="0.25">
      <c r="A104" s="518"/>
      <c r="B104" s="518"/>
      <c r="C104" s="518" t="s">
        <v>628</v>
      </c>
      <c r="D104" s="518" t="s">
        <v>629</v>
      </c>
      <c r="E104" s="518" t="s">
        <v>630</v>
      </c>
      <c r="F104" s="518"/>
      <c r="G104" s="72"/>
      <c r="H104" s="562">
        <v>49245</v>
      </c>
      <c r="I104" s="72"/>
      <c r="J104" s="563" t="s">
        <v>1940</v>
      </c>
      <c r="K104" s="72"/>
      <c r="L104" s="562">
        <v>2732</v>
      </c>
      <c r="M104" s="493"/>
      <c r="N104" s="562">
        <v>4510</v>
      </c>
      <c r="O104" s="493"/>
      <c r="P104" s="562">
        <v>13995</v>
      </c>
      <c r="Q104" s="493"/>
      <c r="R104" s="562">
        <v>11664</v>
      </c>
      <c r="S104" s="493"/>
      <c r="T104" s="562">
        <v>8675</v>
      </c>
      <c r="U104" s="493"/>
      <c r="V104" s="562">
        <v>7669</v>
      </c>
    </row>
    <row r="105" spans="1:22" x14ac:dyDescent="0.2">
      <c r="A105" s="72"/>
      <c r="B105" s="72"/>
      <c r="C105" s="72"/>
      <c r="D105" s="72"/>
      <c r="E105" s="72"/>
      <c r="F105" s="72"/>
      <c r="G105" s="72"/>
      <c r="H105" s="493"/>
      <c r="I105" s="72"/>
      <c r="J105" s="564"/>
      <c r="K105" s="72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</row>
    <row r="106" spans="1:22" ht="15" x14ac:dyDescent="0.25">
      <c r="A106" s="518"/>
      <c r="B106" s="518"/>
      <c r="C106" s="518" t="s">
        <v>631</v>
      </c>
      <c r="D106" s="518" t="s">
        <v>632</v>
      </c>
      <c r="E106" s="518" t="s">
        <v>633</v>
      </c>
      <c r="F106" s="518"/>
      <c r="G106" s="72"/>
      <c r="H106" s="562">
        <v>4976</v>
      </c>
      <c r="I106" s="72"/>
      <c r="J106" s="563" t="s">
        <v>1941</v>
      </c>
      <c r="K106" s="72"/>
      <c r="L106" s="562">
        <v>291</v>
      </c>
      <c r="M106" s="493"/>
      <c r="N106" s="562">
        <v>482</v>
      </c>
      <c r="O106" s="493"/>
      <c r="P106" s="562">
        <v>1408</v>
      </c>
      <c r="Q106" s="493"/>
      <c r="R106" s="562">
        <v>1162</v>
      </c>
      <c r="S106" s="493"/>
      <c r="T106" s="562">
        <v>880</v>
      </c>
      <c r="U106" s="493"/>
      <c r="V106" s="562">
        <v>753</v>
      </c>
    </row>
    <row r="107" spans="1:22" x14ac:dyDescent="0.2">
      <c r="A107" s="72"/>
      <c r="B107" s="72"/>
      <c r="C107" s="72" t="s">
        <v>634</v>
      </c>
      <c r="D107" s="72" t="s">
        <v>635</v>
      </c>
      <c r="E107" s="72"/>
      <c r="F107" s="72" t="s">
        <v>636</v>
      </c>
      <c r="G107" s="72"/>
      <c r="H107" s="493">
        <v>2024</v>
      </c>
      <c r="I107" s="72"/>
      <c r="J107" s="564" t="s">
        <v>1942</v>
      </c>
      <c r="K107" s="72"/>
      <c r="L107" s="493">
        <v>107</v>
      </c>
      <c r="M107" s="493"/>
      <c r="N107" s="493">
        <v>194</v>
      </c>
      <c r="O107" s="493"/>
      <c r="P107" s="493">
        <v>610</v>
      </c>
      <c r="Q107" s="493"/>
      <c r="R107" s="493">
        <v>492</v>
      </c>
      <c r="S107" s="493"/>
      <c r="T107" s="493">
        <v>350</v>
      </c>
      <c r="U107" s="493"/>
      <c r="V107" s="493">
        <v>271</v>
      </c>
    </row>
    <row r="108" spans="1:22" x14ac:dyDescent="0.2">
      <c r="A108" s="72"/>
      <c r="B108" s="72"/>
      <c r="C108" s="72" t="s">
        <v>637</v>
      </c>
      <c r="D108" s="72" t="s">
        <v>638</v>
      </c>
      <c r="E108" s="72"/>
      <c r="F108" s="72" t="s">
        <v>639</v>
      </c>
      <c r="G108" s="72"/>
      <c r="H108" s="493">
        <v>404</v>
      </c>
      <c r="I108" s="72"/>
      <c r="J108" s="564" t="s">
        <v>1670</v>
      </c>
      <c r="K108" s="72"/>
      <c r="L108" s="441" t="s">
        <v>1431</v>
      </c>
      <c r="M108" s="607"/>
      <c r="N108" s="441" t="s">
        <v>1431</v>
      </c>
      <c r="O108" s="493"/>
      <c r="P108" s="493">
        <v>98</v>
      </c>
      <c r="Q108" s="493"/>
      <c r="R108" s="493">
        <v>93</v>
      </c>
      <c r="S108" s="493"/>
      <c r="T108" s="493">
        <v>71</v>
      </c>
      <c r="U108" s="493"/>
      <c r="V108" s="493">
        <v>68</v>
      </c>
    </row>
    <row r="109" spans="1:22" x14ac:dyDescent="0.2">
      <c r="A109" s="72"/>
      <c r="B109" s="72"/>
      <c r="C109" s="72" t="s">
        <v>640</v>
      </c>
      <c r="D109" s="72" t="s">
        <v>641</v>
      </c>
      <c r="E109" s="72"/>
      <c r="F109" s="72" t="s">
        <v>642</v>
      </c>
      <c r="G109" s="72"/>
      <c r="H109" s="493">
        <v>413</v>
      </c>
      <c r="I109" s="72"/>
      <c r="J109" s="564" t="s">
        <v>1637</v>
      </c>
      <c r="K109" s="72"/>
      <c r="L109" s="607">
        <v>24</v>
      </c>
      <c r="M109" s="607"/>
      <c r="N109" s="607">
        <v>40</v>
      </c>
      <c r="O109" s="493"/>
      <c r="P109" s="493">
        <v>113</v>
      </c>
      <c r="Q109" s="493"/>
      <c r="R109" s="493">
        <v>97</v>
      </c>
      <c r="S109" s="493"/>
      <c r="T109" s="493">
        <v>72</v>
      </c>
      <c r="U109" s="493"/>
      <c r="V109" s="493">
        <v>67</v>
      </c>
    </row>
    <row r="110" spans="1:22" x14ac:dyDescent="0.2">
      <c r="A110" s="72"/>
      <c r="B110" s="72"/>
      <c r="C110" s="72" t="s">
        <v>643</v>
      </c>
      <c r="D110" s="72" t="s">
        <v>644</v>
      </c>
      <c r="E110" s="72"/>
      <c r="F110" s="72" t="s">
        <v>645</v>
      </c>
      <c r="G110" s="72"/>
      <c r="H110" s="493">
        <v>636</v>
      </c>
      <c r="I110" s="72"/>
      <c r="J110" s="564" t="s">
        <v>1671</v>
      </c>
      <c r="K110" s="72"/>
      <c r="L110" s="607">
        <v>33</v>
      </c>
      <c r="M110" s="607"/>
      <c r="N110" s="607">
        <v>63</v>
      </c>
      <c r="O110" s="493"/>
      <c r="P110" s="493">
        <v>168</v>
      </c>
      <c r="Q110" s="493"/>
      <c r="R110" s="493">
        <v>132</v>
      </c>
      <c r="S110" s="493"/>
      <c r="T110" s="493">
        <v>130</v>
      </c>
      <c r="U110" s="493"/>
      <c r="V110" s="493">
        <v>110</v>
      </c>
    </row>
    <row r="111" spans="1:22" x14ac:dyDescent="0.2">
      <c r="A111" s="72"/>
      <c r="B111" s="72"/>
      <c r="C111" s="72" t="s">
        <v>646</v>
      </c>
      <c r="D111" s="72" t="s">
        <v>647</v>
      </c>
      <c r="E111" s="72"/>
      <c r="F111" s="72" t="s">
        <v>648</v>
      </c>
      <c r="G111" s="72"/>
      <c r="H111" s="493">
        <v>637</v>
      </c>
      <c r="I111" s="72"/>
      <c r="J111" s="564" t="s">
        <v>1672</v>
      </c>
      <c r="K111" s="72"/>
      <c r="L111" s="607">
        <v>40</v>
      </c>
      <c r="M111" s="607"/>
      <c r="N111" s="607">
        <v>56</v>
      </c>
      <c r="O111" s="493"/>
      <c r="P111" s="493">
        <v>180</v>
      </c>
      <c r="Q111" s="493"/>
      <c r="R111" s="493">
        <v>144</v>
      </c>
      <c r="S111" s="493"/>
      <c r="T111" s="493">
        <v>103</v>
      </c>
      <c r="U111" s="493"/>
      <c r="V111" s="493">
        <v>114</v>
      </c>
    </row>
    <row r="112" spans="1:22" x14ac:dyDescent="0.2">
      <c r="A112" s="72"/>
      <c r="B112" s="72"/>
      <c r="C112" s="72" t="s">
        <v>649</v>
      </c>
      <c r="D112" s="72" t="s">
        <v>650</v>
      </c>
      <c r="E112" s="72"/>
      <c r="F112" s="72" t="s">
        <v>651</v>
      </c>
      <c r="G112" s="72"/>
      <c r="H112" s="493">
        <v>658</v>
      </c>
      <c r="I112" s="72"/>
      <c r="J112" s="564" t="s">
        <v>1673</v>
      </c>
      <c r="K112" s="72"/>
      <c r="L112" s="607">
        <v>50</v>
      </c>
      <c r="M112" s="607"/>
      <c r="N112" s="607">
        <v>56</v>
      </c>
      <c r="O112" s="493"/>
      <c r="P112" s="493">
        <v>186</v>
      </c>
      <c r="Q112" s="493"/>
      <c r="R112" s="493">
        <v>154</v>
      </c>
      <c r="S112" s="493"/>
      <c r="T112" s="493">
        <v>121</v>
      </c>
      <c r="U112" s="493"/>
      <c r="V112" s="493">
        <v>91</v>
      </c>
    </row>
    <row r="113" spans="1:22" x14ac:dyDescent="0.2">
      <c r="A113" s="72"/>
      <c r="B113" s="72"/>
      <c r="C113" s="72" t="s">
        <v>652</v>
      </c>
      <c r="D113" s="72" t="s">
        <v>653</v>
      </c>
      <c r="E113" s="72"/>
      <c r="F113" s="72" t="s">
        <v>654</v>
      </c>
      <c r="G113" s="72"/>
      <c r="H113" s="493">
        <v>204</v>
      </c>
      <c r="I113" s="72"/>
      <c r="J113" s="564" t="s">
        <v>1674</v>
      </c>
      <c r="K113" s="72"/>
      <c r="L113" s="441" t="s">
        <v>1431</v>
      </c>
      <c r="M113" s="607"/>
      <c r="N113" s="441" t="s">
        <v>1431</v>
      </c>
      <c r="O113" s="493"/>
      <c r="P113" s="493">
        <v>53</v>
      </c>
      <c r="Q113" s="493"/>
      <c r="R113" s="493">
        <v>50</v>
      </c>
      <c r="S113" s="493"/>
      <c r="T113" s="493">
        <v>33</v>
      </c>
      <c r="U113" s="493"/>
      <c r="V113" s="493">
        <v>32</v>
      </c>
    </row>
    <row r="114" spans="1:22" x14ac:dyDescent="0.2">
      <c r="A114" s="72"/>
      <c r="B114" s="72"/>
      <c r="C114" s="72"/>
      <c r="D114" s="72"/>
      <c r="E114" s="72"/>
      <c r="F114" s="72"/>
      <c r="G114" s="72"/>
      <c r="H114" s="493"/>
      <c r="I114" s="72"/>
      <c r="J114" s="564"/>
      <c r="K114" s="72"/>
      <c r="L114" s="493"/>
      <c r="M114" s="493"/>
      <c r="N114" s="493"/>
      <c r="O114" s="493"/>
      <c r="P114" s="493"/>
      <c r="Q114" s="493"/>
      <c r="R114" s="493"/>
      <c r="S114" s="493"/>
      <c r="T114" s="493"/>
      <c r="U114" s="493"/>
      <c r="V114" s="493"/>
    </row>
    <row r="115" spans="1:22" ht="15" x14ac:dyDescent="0.25">
      <c r="A115" s="518"/>
      <c r="B115" s="518"/>
      <c r="C115" s="518" t="s">
        <v>655</v>
      </c>
      <c r="D115" s="518" t="s">
        <v>656</v>
      </c>
      <c r="E115" s="518" t="s">
        <v>657</v>
      </c>
      <c r="F115" s="518"/>
      <c r="G115" s="72"/>
      <c r="H115" s="562">
        <v>10642</v>
      </c>
      <c r="I115" s="72"/>
      <c r="J115" s="563" t="s">
        <v>1943</v>
      </c>
      <c r="K115" s="72"/>
      <c r="L115" s="562">
        <v>558</v>
      </c>
      <c r="M115" s="493"/>
      <c r="N115" s="562">
        <v>915</v>
      </c>
      <c r="O115" s="493"/>
      <c r="P115" s="562">
        <v>3118</v>
      </c>
      <c r="Q115" s="493"/>
      <c r="R115" s="562">
        <v>2585</v>
      </c>
      <c r="S115" s="493"/>
      <c r="T115" s="562">
        <v>1965</v>
      </c>
      <c r="U115" s="493"/>
      <c r="V115" s="562">
        <v>1501</v>
      </c>
    </row>
    <row r="116" spans="1:22" x14ac:dyDescent="0.2">
      <c r="A116" s="72"/>
      <c r="B116" s="72"/>
      <c r="C116" s="72" t="s">
        <v>658</v>
      </c>
      <c r="D116" s="72" t="s">
        <v>659</v>
      </c>
      <c r="E116" s="72"/>
      <c r="F116" s="72" t="s">
        <v>660</v>
      </c>
      <c r="G116" s="72"/>
      <c r="H116" s="493">
        <v>3282</v>
      </c>
      <c r="I116" s="72"/>
      <c r="J116" s="564" t="s">
        <v>1944</v>
      </c>
      <c r="K116" s="72"/>
      <c r="L116" s="493">
        <v>181</v>
      </c>
      <c r="M116" s="493"/>
      <c r="N116" s="493">
        <v>309</v>
      </c>
      <c r="O116" s="493"/>
      <c r="P116" s="493">
        <v>967</v>
      </c>
      <c r="Q116" s="493"/>
      <c r="R116" s="493">
        <v>780</v>
      </c>
      <c r="S116" s="493"/>
      <c r="T116" s="493">
        <v>607</v>
      </c>
      <c r="U116" s="493"/>
      <c r="V116" s="493">
        <v>438</v>
      </c>
    </row>
    <row r="117" spans="1:22" x14ac:dyDescent="0.2">
      <c r="A117" s="72"/>
      <c r="B117" s="72"/>
      <c r="C117" s="72" t="s">
        <v>661</v>
      </c>
      <c r="D117" s="72" t="s">
        <v>662</v>
      </c>
      <c r="E117" s="72"/>
      <c r="F117" s="72" t="s">
        <v>663</v>
      </c>
      <c r="G117" s="72"/>
      <c r="H117" s="493">
        <v>840</v>
      </c>
      <c r="I117" s="72"/>
      <c r="J117" s="564" t="s">
        <v>1675</v>
      </c>
      <c r="K117" s="72"/>
      <c r="L117" s="493">
        <v>41</v>
      </c>
      <c r="M117" s="493"/>
      <c r="N117" s="493">
        <v>76</v>
      </c>
      <c r="O117" s="493"/>
      <c r="P117" s="493">
        <v>234</v>
      </c>
      <c r="Q117" s="493"/>
      <c r="R117" s="493">
        <v>214</v>
      </c>
      <c r="S117" s="493"/>
      <c r="T117" s="493">
        <v>141</v>
      </c>
      <c r="U117" s="493"/>
      <c r="V117" s="493">
        <v>134</v>
      </c>
    </row>
    <row r="118" spans="1:22" x14ac:dyDescent="0.2">
      <c r="A118" s="72"/>
      <c r="B118" s="72"/>
      <c r="C118" s="72" t="s">
        <v>664</v>
      </c>
      <c r="D118" s="72" t="s">
        <v>665</v>
      </c>
      <c r="E118" s="72"/>
      <c r="F118" s="72" t="s">
        <v>666</v>
      </c>
      <c r="G118" s="72"/>
      <c r="H118" s="493">
        <v>1071</v>
      </c>
      <c r="I118" s="72"/>
      <c r="J118" s="564" t="s">
        <v>1945</v>
      </c>
      <c r="K118" s="72"/>
      <c r="L118" s="493">
        <v>74</v>
      </c>
      <c r="M118" s="493"/>
      <c r="N118" s="493">
        <v>101</v>
      </c>
      <c r="O118" s="493"/>
      <c r="P118" s="493">
        <v>311</v>
      </c>
      <c r="Q118" s="493"/>
      <c r="R118" s="493">
        <v>251</v>
      </c>
      <c r="S118" s="493"/>
      <c r="T118" s="493">
        <v>172</v>
      </c>
      <c r="U118" s="493"/>
      <c r="V118" s="493">
        <v>162</v>
      </c>
    </row>
    <row r="119" spans="1:22" x14ac:dyDescent="0.2">
      <c r="A119" s="72"/>
      <c r="B119" s="72"/>
      <c r="C119" s="72" t="s">
        <v>667</v>
      </c>
      <c r="D119" s="72" t="s">
        <v>668</v>
      </c>
      <c r="E119" s="72"/>
      <c r="F119" s="72" t="s">
        <v>669</v>
      </c>
      <c r="G119" s="72"/>
      <c r="H119" s="493">
        <v>2534</v>
      </c>
      <c r="I119" s="72"/>
      <c r="J119" s="564" t="s">
        <v>1946</v>
      </c>
      <c r="K119" s="72"/>
      <c r="L119" s="493">
        <v>105</v>
      </c>
      <c r="M119" s="493"/>
      <c r="N119" s="493">
        <v>172</v>
      </c>
      <c r="O119" s="493"/>
      <c r="P119" s="493">
        <v>746</v>
      </c>
      <c r="Q119" s="493"/>
      <c r="R119" s="493">
        <v>624</v>
      </c>
      <c r="S119" s="493"/>
      <c r="T119" s="493">
        <v>510</v>
      </c>
      <c r="U119" s="493"/>
      <c r="V119" s="493">
        <v>377</v>
      </c>
    </row>
    <row r="120" spans="1:22" x14ac:dyDescent="0.2">
      <c r="A120" s="72"/>
      <c r="B120" s="72"/>
      <c r="C120" s="72" t="s">
        <v>670</v>
      </c>
      <c r="D120" s="72" t="s">
        <v>671</v>
      </c>
      <c r="E120" s="72"/>
      <c r="F120" s="72" t="s">
        <v>672</v>
      </c>
      <c r="G120" s="72"/>
      <c r="H120" s="493">
        <v>708</v>
      </c>
      <c r="I120" s="72"/>
      <c r="J120" s="564" t="s">
        <v>1676</v>
      </c>
      <c r="K120" s="72"/>
      <c r="L120" s="493">
        <v>45</v>
      </c>
      <c r="M120" s="493"/>
      <c r="N120" s="493">
        <v>81</v>
      </c>
      <c r="O120" s="493"/>
      <c r="P120" s="493">
        <v>201</v>
      </c>
      <c r="Q120" s="493"/>
      <c r="R120" s="493">
        <v>176</v>
      </c>
      <c r="S120" s="493"/>
      <c r="T120" s="493">
        <v>99</v>
      </c>
      <c r="U120" s="493"/>
      <c r="V120" s="493">
        <v>106</v>
      </c>
    </row>
    <row r="121" spans="1:22" x14ac:dyDescent="0.2">
      <c r="A121" s="72"/>
      <c r="B121" s="72"/>
      <c r="C121" s="72" t="s">
        <v>673</v>
      </c>
      <c r="D121" s="72" t="s">
        <v>674</v>
      </c>
      <c r="E121" s="72"/>
      <c r="F121" s="72" t="s">
        <v>675</v>
      </c>
      <c r="G121" s="72"/>
      <c r="H121" s="493">
        <v>1034</v>
      </c>
      <c r="I121" s="72"/>
      <c r="J121" s="564" t="s">
        <v>1947</v>
      </c>
      <c r="K121" s="72"/>
      <c r="L121" s="493">
        <v>65</v>
      </c>
      <c r="M121" s="493"/>
      <c r="N121" s="493">
        <v>86</v>
      </c>
      <c r="O121" s="493"/>
      <c r="P121" s="493">
        <v>298</v>
      </c>
      <c r="Q121" s="493"/>
      <c r="R121" s="493">
        <v>250</v>
      </c>
      <c r="S121" s="493"/>
      <c r="T121" s="493">
        <v>207</v>
      </c>
      <c r="U121" s="493"/>
      <c r="V121" s="493">
        <v>128</v>
      </c>
    </row>
    <row r="122" spans="1:22" x14ac:dyDescent="0.2">
      <c r="A122" s="72"/>
      <c r="B122" s="72"/>
      <c r="C122" s="72" t="s">
        <v>676</v>
      </c>
      <c r="D122" s="72" t="s">
        <v>677</v>
      </c>
      <c r="E122" s="72"/>
      <c r="F122" s="72" t="s">
        <v>678</v>
      </c>
      <c r="G122" s="72"/>
      <c r="H122" s="493">
        <v>1173</v>
      </c>
      <c r="I122" s="72"/>
      <c r="J122" s="564" t="s">
        <v>1948</v>
      </c>
      <c r="K122" s="72"/>
      <c r="L122" s="493">
        <v>47</v>
      </c>
      <c r="M122" s="493"/>
      <c r="N122" s="493">
        <v>90</v>
      </c>
      <c r="O122" s="493"/>
      <c r="P122" s="493">
        <v>361</v>
      </c>
      <c r="Q122" s="493"/>
      <c r="R122" s="493">
        <v>290</v>
      </c>
      <c r="S122" s="493"/>
      <c r="T122" s="493">
        <v>229</v>
      </c>
      <c r="U122" s="493"/>
      <c r="V122" s="493">
        <v>156</v>
      </c>
    </row>
    <row r="123" spans="1:22" x14ac:dyDescent="0.2">
      <c r="A123" s="72"/>
      <c r="B123" s="72"/>
      <c r="C123" s="72"/>
      <c r="D123" s="72"/>
      <c r="E123" s="72"/>
      <c r="F123" s="72"/>
      <c r="G123" s="72"/>
      <c r="H123" s="493"/>
      <c r="I123" s="72"/>
      <c r="J123" s="564"/>
      <c r="K123" s="72"/>
      <c r="L123" s="493"/>
      <c r="M123" s="493"/>
      <c r="N123" s="493"/>
      <c r="O123" s="493"/>
      <c r="P123" s="493"/>
      <c r="Q123" s="493"/>
      <c r="R123" s="493"/>
      <c r="S123" s="493"/>
      <c r="T123" s="493"/>
      <c r="U123" s="493"/>
      <c r="V123" s="493"/>
    </row>
    <row r="124" spans="1:22" ht="15" x14ac:dyDescent="0.25">
      <c r="A124" s="518"/>
      <c r="B124" s="518"/>
      <c r="C124" s="518" t="s">
        <v>679</v>
      </c>
      <c r="D124" s="518" t="s">
        <v>680</v>
      </c>
      <c r="E124" s="518" t="s">
        <v>681</v>
      </c>
      <c r="F124" s="518"/>
      <c r="G124" s="72"/>
      <c r="H124" s="562">
        <v>4831</v>
      </c>
      <c r="I124" s="72"/>
      <c r="J124" s="563" t="s">
        <v>1949</v>
      </c>
      <c r="K124" s="72"/>
      <c r="L124" s="562">
        <v>252</v>
      </c>
      <c r="M124" s="493"/>
      <c r="N124" s="562">
        <v>417</v>
      </c>
      <c r="O124" s="493"/>
      <c r="P124" s="562">
        <v>1457</v>
      </c>
      <c r="Q124" s="493"/>
      <c r="R124" s="562">
        <v>1180</v>
      </c>
      <c r="S124" s="493"/>
      <c r="T124" s="562">
        <v>836</v>
      </c>
      <c r="U124" s="493"/>
      <c r="V124" s="562">
        <v>689</v>
      </c>
    </row>
    <row r="125" spans="1:22" x14ac:dyDescent="0.2">
      <c r="A125" s="72"/>
      <c r="B125" s="72"/>
      <c r="C125" s="72" t="s">
        <v>682</v>
      </c>
      <c r="D125" s="72" t="s">
        <v>683</v>
      </c>
      <c r="E125" s="72"/>
      <c r="F125" s="72" t="s">
        <v>684</v>
      </c>
      <c r="G125" s="72"/>
      <c r="H125" s="493">
        <v>201</v>
      </c>
      <c r="I125" s="72"/>
      <c r="J125" s="564" t="s">
        <v>1677</v>
      </c>
      <c r="K125" s="72"/>
      <c r="L125" s="441" t="s">
        <v>1431</v>
      </c>
      <c r="M125" s="607"/>
      <c r="N125" s="441" t="s">
        <v>1431</v>
      </c>
      <c r="O125" s="493"/>
      <c r="P125" s="493">
        <v>50</v>
      </c>
      <c r="Q125" s="493"/>
      <c r="R125" s="493">
        <v>54</v>
      </c>
      <c r="S125" s="493"/>
      <c r="T125" s="493">
        <v>42</v>
      </c>
      <c r="U125" s="493"/>
      <c r="V125" s="493">
        <v>32</v>
      </c>
    </row>
    <row r="126" spans="1:22" x14ac:dyDescent="0.2">
      <c r="A126" s="72"/>
      <c r="B126" s="72"/>
      <c r="C126" s="72" t="s">
        <v>685</v>
      </c>
      <c r="D126" s="72" t="s">
        <v>686</v>
      </c>
      <c r="E126" s="72"/>
      <c r="F126" s="72" t="s">
        <v>687</v>
      </c>
      <c r="G126" s="72"/>
      <c r="H126" s="493">
        <v>143</v>
      </c>
      <c r="I126" s="72"/>
      <c r="J126" s="564" t="s">
        <v>1678</v>
      </c>
      <c r="K126" s="72"/>
      <c r="L126" s="441" t="s">
        <v>1431</v>
      </c>
      <c r="M126" s="607"/>
      <c r="N126" s="441" t="s">
        <v>1431</v>
      </c>
      <c r="O126" s="493"/>
      <c r="P126" s="493">
        <v>44</v>
      </c>
      <c r="Q126" s="493"/>
      <c r="R126" s="493">
        <v>29</v>
      </c>
      <c r="S126" s="493"/>
      <c r="T126" s="493">
        <v>23</v>
      </c>
      <c r="U126" s="493"/>
      <c r="V126" s="493">
        <v>25</v>
      </c>
    </row>
    <row r="127" spans="1:22" x14ac:dyDescent="0.2">
      <c r="A127" s="72"/>
      <c r="B127" s="72"/>
      <c r="C127" s="72" t="s">
        <v>688</v>
      </c>
      <c r="D127" s="72" t="s">
        <v>689</v>
      </c>
      <c r="E127" s="72"/>
      <c r="F127" s="72" t="s">
        <v>690</v>
      </c>
      <c r="G127" s="72"/>
      <c r="H127" s="493">
        <v>518</v>
      </c>
      <c r="I127" s="72"/>
      <c r="J127" s="564" t="s">
        <v>1483</v>
      </c>
      <c r="K127" s="72"/>
      <c r="L127" s="493">
        <v>25</v>
      </c>
      <c r="M127" s="493"/>
      <c r="N127" s="493">
        <v>36</v>
      </c>
      <c r="O127" s="493"/>
      <c r="P127" s="493">
        <v>168</v>
      </c>
      <c r="Q127" s="493"/>
      <c r="R127" s="493">
        <v>141</v>
      </c>
      <c r="S127" s="493"/>
      <c r="T127" s="493">
        <v>84</v>
      </c>
      <c r="U127" s="493"/>
      <c r="V127" s="493">
        <v>64</v>
      </c>
    </row>
    <row r="128" spans="1:22" x14ac:dyDescent="0.2">
      <c r="A128" s="72"/>
      <c r="B128" s="72"/>
      <c r="C128" s="72" t="s">
        <v>691</v>
      </c>
      <c r="D128" s="72" t="s">
        <v>692</v>
      </c>
      <c r="E128" s="72"/>
      <c r="F128" s="72" t="s">
        <v>693</v>
      </c>
      <c r="G128" s="72"/>
      <c r="H128" s="493">
        <v>263</v>
      </c>
      <c r="I128" s="72"/>
      <c r="J128" s="564" t="s">
        <v>1679</v>
      </c>
      <c r="K128" s="72"/>
      <c r="L128" s="493">
        <v>14</v>
      </c>
      <c r="M128" s="493"/>
      <c r="N128" s="493">
        <v>24</v>
      </c>
      <c r="O128" s="493"/>
      <c r="P128" s="493">
        <v>87</v>
      </c>
      <c r="Q128" s="493"/>
      <c r="R128" s="493">
        <v>57</v>
      </c>
      <c r="S128" s="493"/>
      <c r="T128" s="493">
        <v>41</v>
      </c>
      <c r="U128" s="493"/>
      <c r="V128" s="493">
        <v>40</v>
      </c>
    </row>
    <row r="129" spans="1:22" x14ac:dyDescent="0.2">
      <c r="A129" s="72"/>
      <c r="B129" s="72"/>
      <c r="C129" s="72" t="s">
        <v>694</v>
      </c>
      <c r="D129" s="72" t="s">
        <v>695</v>
      </c>
      <c r="E129" s="72"/>
      <c r="F129" s="72" t="s">
        <v>696</v>
      </c>
      <c r="G129" s="72"/>
      <c r="H129" s="493">
        <v>360</v>
      </c>
      <c r="I129" s="72"/>
      <c r="J129" s="564" t="s">
        <v>1680</v>
      </c>
      <c r="K129" s="72"/>
      <c r="L129" s="493">
        <v>24</v>
      </c>
      <c r="M129" s="493"/>
      <c r="N129" s="493">
        <v>40</v>
      </c>
      <c r="O129" s="493"/>
      <c r="P129" s="493">
        <v>105</v>
      </c>
      <c r="Q129" s="493"/>
      <c r="R129" s="493">
        <v>82</v>
      </c>
      <c r="S129" s="493"/>
      <c r="T129" s="493">
        <v>53</v>
      </c>
      <c r="U129" s="493"/>
      <c r="V129" s="493">
        <v>56</v>
      </c>
    </row>
    <row r="130" spans="1:22" x14ac:dyDescent="0.2">
      <c r="A130" s="72"/>
      <c r="B130" s="72"/>
      <c r="C130" s="72" t="s">
        <v>697</v>
      </c>
      <c r="D130" s="72" t="s">
        <v>698</v>
      </c>
      <c r="E130" s="72"/>
      <c r="F130" s="72" t="s">
        <v>699</v>
      </c>
      <c r="G130" s="72"/>
      <c r="H130" s="493">
        <v>1206</v>
      </c>
      <c r="I130" s="72"/>
      <c r="J130" s="564" t="s">
        <v>1950</v>
      </c>
      <c r="K130" s="72"/>
      <c r="L130" s="493">
        <v>61</v>
      </c>
      <c r="M130" s="493"/>
      <c r="N130" s="493">
        <v>91</v>
      </c>
      <c r="O130" s="493"/>
      <c r="P130" s="493">
        <v>388</v>
      </c>
      <c r="Q130" s="493"/>
      <c r="R130" s="493">
        <v>303</v>
      </c>
      <c r="S130" s="493"/>
      <c r="T130" s="493">
        <v>223</v>
      </c>
      <c r="U130" s="493"/>
      <c r="V130" s="493">
        <v>140</v>
      </c>
    </row>
    <row r="131" spans="1:22" x14ac:dyDescent="0.2">
      <c r="A131" s="72"/>
      <c r="B131" s="72"/>
      <c r="C131" s="72" t="s">
        <v>700</v>
      </c>
      <c r="D131" s="72" t="s">
        <v>701</v>
      </c>
      <c r="E131" s="72"/>
      <c r="F131" s="72" t="s">
        <v>702</v>
      </c>
      <c r="G131" s="72"/>
      <c r="H131" s="493">
        <v>414</v>
      </c>
      <c r="I131" s="72"/>
      <c r="J131" s="564" t="s">
        <v>1500</v>
      </c>
      <c r="K131" s="72"/>
      <c r="L131" s="493">
        <v>22</v>
      </c>
      <c r="M131" s="493"/>
      <c r="N131" s="493">
        <v>31</v>
      </c>
      <c r="O131" s="493"/>
      <c r="P131" s="493">
        <v>119</v>
      </c>
      <c r="Q131" s="493"/>
      <c r="R131" s="493">
        <v>103</v>
      </c>
      <c r="S131" s="493"/>
      <c r="T131" s="493">
        <v>80</v>
      </c>
      <c r="U131" s="493"/>
      <c r="V131" s="493">
        <v>59</v>
      </c>
    </row>
    <row r="132" spans="1:22" x14ac:dyDescent="0.2">
      <c r="A132" s="72"/>
      <c r="B132" s="72"/>
      <c r="C132" s="72" t="s">
        <v>703</v>
      </c>
      <c r="D132" s="72" t="s">
        <v>704</v>
      </c>
      <c r="E132" s="72"/>
      <c r="F132" s="72" t="s">
        <v>705</v>
      </c>
      <c r="G132" s="72"/>
      <c r="H132" s="493">
        <v>246</v>
      </c>
      <c r="I132" s="72"/>
      <c r="J132" s="564" t="s">
        <v>1681</v>
      </c>
      <c r="K132" s="72"/>
      <c r="L132" s="493">
        <v>14</v>
      </c>
      <c r="M132" s="493"/>
      <c r="N132" s="493">
        <v>27</v>
      </c>
      <c r="O132" s="493"/>
      <c r="P132" s="493">
        <v>77</v>
      </c>
      <c r="Q132" s="493"/>
      <c r="R132" s="493">
        <v>58</v>
      </c>
      <c r="S132" s="493"/>
      <c r="T132" s="493">
        <v>38</v>
      </c>
      <c r="U132" s="493"/>
      <c r="V132" s="493">
        <v>32</v>
      </c>
    </row>
    <row r="133" spans="1:22" x14ac:dyDescent="0.2">
      <c r="A133" s="72"/>
      <c r="B133" s="72"/>
      <c r="C133" s="72" t="s">
        <v>706</v>
      </c>
      <c r="D133" s="72" t="s">
        <v>707</v>
      </c>
      <c r="E133" s="72"/>
      <c r="F133" s="72" t="s">
        <v>708</v>
      </c>
      <c r="G133" s="72"/>
      <c r="H133" s="493">
        <v>185</v>
      </c>
      <c r="I133" s="72"/>
      <c r="J133" s="564" t="s">
        <v>1682</v>
      </c>
      <c r="K133" s="72"/>
      <c r="L133" s="493">
        <v>5</v>
      </c>
      <c r="M133" s="493"/>
      <c r="N133" s="493">
        <v>20</v>
      </c>
      <c r="O133" s="493"/>
      <c r="P133" s="493">
        <v>52</v>
      </c>
      <c r="Q133" s="493"/>
      <c r="R133" s="493">
        <v>33</v>
      </c>
      <c r="S133" s="493"/>
      <c r="T133" s="493">
        <v>29</v>
      </c>
      <c r="U133" s="493"/>
      <c r="V133" s="493">
        <v>46</v>
      </c>
    </row>
    <row r="134" spans="1:22" x14ac:dyDescent="0.2">
      <c r="A134" s="72"/>
      <c r="B134" s="72"/>
      <c r="C134" s="72" t="s">
        <v>709</v>
      </c>
      <c r="D134" s="72" t="s">
        <v>710</v>
      </c>
      <c r="E134" s="72"/>
      <c r="F134" s="72" t="s">
        <v>711</v>
      </c>
      <c r="G134" s="72"/>
      <c r="H134" s="493">
        <v>1295</v>
      </c>
      <c r="I134" s="72"/>
      <c r="J134" s="564" t="s">
        <v>1951</v>
      </c>
      <c r="K134" s="72"/>
      <c r="L134" s="493">
        <v>69</v>
      </c>
      <c r="M134" s="493"/>
      <c r="N134" s="493">
        <v>121</v>
      </c>
      <c r="O134" s="493"/>
      <c r="P134" s="493">
        <v>367</v>
      </c>
      <c r="Q134" s="493"/>
      <c r="R134" s="493">
        <v>320</v>
      </c>
      <c r="S134" s="493"/>
      <c r="T134" s="493">
        <v>223</v>
      </c>
      <c r="U134" s="493"/>
      <c r="V134" s="493">
        <v>195</v>
      </c>
    </row>
    <row r="135" spans="1:22" x14ac:dyDescent="0.2">
      <c r="A135" s="72"/>
      <c r="B135" s="72"/>
      <c r="C135" s="72"/>
      <c r="D135" s="72"/>
      <c r="E135" s="72"/>
      <c r="F135" s="72"/>
      <c r="G135" s="72"/>
      <c r="H135" s="493"/>
      <c r="I135" s="72"/>
      <c r="J135" s="564"/>
      <c r="K135" s="72"/>
      <c r="L135" s="493"/>
      <c r="M135" s="493"/>
      <c r="N135" s="493"/>
      <c r="O135" s="493"/>
      <c r="P135" s="493"/>
      <c r="Q135" s="493"/>
      <c r="R135" s="493"/>
      <c r="S135" s="493"/>
      <c r="T135" s="493"/>
      <c r="U135" s="493"/>
      <c r="V135" s="493"/>
    </row>
    <row r="136" spans="1:22" ht="15" x14ac:dyDescent="0.25">
      <c r="A136" s="518"/>
      <c r="B136" s="518"/>
      <c r="C136" s="518" t="s">
        <v>712</v>
      </c>
      <c r="D136" s="518" t="s">
        <v>713</v>
      </c>
      <c r="E136" s="518" t="s">
        <v>714</v>
      </c>
      <c r="F136" s="518"/>
      <c r="G136" s="72"/>
      <c r="H136" s="562">
        <v>5480</v>
      </c>
      <c r="I136" s="72"/>
      <c r="J136" s="563" t="s">
        <v>1952</v>
      </c>
      <c r="K136" s="72"/>
      <c r="L136" s="562">
        <v>306</v>
      </c>
      <c r="M136" s="493"/>
      <c r="N136" s="562">
        <v>494</v>
      </c>
      <c r="O136" s="493"/>
      <c r="P136" s="562">
        <v>1529</v>
      </c>
      <c r="Q136" s="493"/>
      <c r="R136" s="562">
        <v>1311</v>
      </c>
      <c r="S136" s="493"/>
      <c r="T136" s="562">
        <v>925</v>
      </c>
      <c r="U136" s="493"/>
      <c r="V136" s="562">
        <v>915</v>
      </c>
    </row>
    <row r="137" spans="1:22" x14ac:dyDescent="0.2">
      <c r="A137" s="72"/>
      <c r="B137" s="72"/>
      <c r="C137" s="72" t="s">
        <v>715</v>
      </c>
      <c r="D137" s="72" t="s">
        <v>716</v>
      </c>
      <c r="E137" s="72"/>
      <c r="F137" s="72" t="s">
        <v>717</v>
      </c>
      <c r="G137" s="72"/>
      <c r="H137" s="493">
        <v>2138</v>
      </c>
      <c r="I137" s="72"/>
      <c r="J137" s="564" t="s">
        <v>1953</v>
      </c>
      <c r="K137" s="72"/>
      <c r="L137" s="493">
        <v>111</v>
      </c>
      <c r="M137" s="493"/>
      <c r="N137" s="493">
        <v>174</v>
      </c>
      <c r="O137" s="493"/>
      <c r="P137" s="493">
        <v>568</v>
      </c>
      <c r="Q137" s="493"/>
      <c r="R137" s="493">
        <v>502</v>
      </c>
      <c r="S137" s="493"/>
      <c r="T137" s="493">
        <v>395</v>
      </c>
      <c r="U137" s="493"/>
      <c r="V137" s="493">
        <v>388</v>
      </c>
    </row>
    <row r="138" spans="1:22" x14ac:dyDescent="0.2">
      <c r="A138" s="72"/>
      <c r="B138" s="72"/>
      <c r="C138" s="72" t="s">
        <v>718</v>
      </c>
      <c r="D138" s="72" t="s">
        <v>719</v>
      </c>
      <c r="E138" s="72"/>
      <c r="F138" s="72" t="s">
        <v>720</v>
      </c>
      <c r="G138" s="72"/>
      <c r="H138" s="493">
        <v>525</v>
      </c>
      <c r="I138" s="72"/>
      <c r="J138" s="564" t="s">
        <v>1683</v>
      </c>
      <c r="K138" s="72"/>
      <c r="L138" s="493">
        <v>29</v>
      </c>
      <c r="M138" s="493"/>
      <c r="N138" s="493">
        <v>47</v>
      </c>
      <c r="O138" s="493"/>
      <c r="P138" s="493">
        <v>146</v>
      </c>
      <c r="Q138" s="493"/>
      <c r="R138" s="493">
        <v>138</v>
      </c>
      <c r="S138" s="493"/>
      <c r="T138" s="493">
        <v>80</v>
      </c>
      <c r="U138" s="493"/>
      <c r="V138" s="493">
        <v>85</v>
      </c>
    </row>
    <row r="139" spans="1:22" x14ac:dyDescent="0.2">
      <c r="A139" s="72"/>
      <c r="B139" s="72"/>
      <c r="C139" s="72" t="s">
        <v>721</v>
      </c>
      <c r="D139" s="72" t="s">
        <v>722</v>
      </c>
      <c r="E139" s="72"/>
      <c r="F139" s="72" t="s">
        <v>723</v>
      </c>
      <c r="G139" s="72"/>
      <c r="H139" s="493">
        <v>794</v>
      </c>
      <c r="I139" s="72"/>
      <c r="J139" s="564" t="s">
        <v>1684</v>
      </c>
      <c r="K139" s="72"/>
      <c r="L139" s="493">
        <v>52</v>
      </c>
      <c r="M139" s="493"/>
      <c r="N139" s="493">
        <v>88</v>
      </c>
      <c r="O139" s="493"/>
      <c r="P139" s="493">
        <v>213</v>
      </c>
      <c r="Q139" s="493"/>
      <c r="R139" s="493">
        <v>195</v>
      </c>
      <c r="S139" s="493"/>
      <c r="T139" s="493">
        <v>145</v>
      </c>
      <c r="U139" s="493"/>
      <c r="V139" s="493">
        <v>101</v>
      </c>
    </row>
    <row r="140" spans="1:22" x14ac:dyDescent="0.2">
      <c r="A140" s="72"/>
      <c r="B140" s="72"/>
      <c r="C140" s="72" t="s">
        <v>724</v>
      </c>
      <c r="D140" s="72" t="s">
        <v>725</v>
      </c>
      <c r="E140" s="72"/>
      <c r="F140" s="72" t="s">
        <v>726</v>
      </c>
      <c r="G140" s="72"/>
      <c r="H140" s="493">
        <v>253</v>
      </c>
      <c r="I140" s="72"/>
      <c r="J140" s="564" t="s">
        <v>1445</v>
      </c>
      <c r="K140" s="72"/>
      <c r="L140" s="493">
        <v>15</v>
      </c>
      <c r="M140" s="493"/>
      <c r="N140" s="493">
        <v>27</v>
      </c>
      <c r="O140" s="493"/>
      <c r="P140" s="493">
        <v>70</v>
      </c>
      <c r="Q140" s="493"/>
      <c r="R140" s="493">
        <v>65</v>
      </c>
      <c r="S140" s="493"/>
      <c r="T140" s="493">
        <v>30</v>
      </c>
      <c r="U140" s="493"/>
      <c r="V140" s="493">
        <v>46</v>
      </c>
    </row>
    <row r="141" spans="1:22" x14ac:dyDescent="0.2">
      <c r="A141" s="72"/>
      <c r="B141" s="72"/>
      <c r="C141" s="72" t="s">
        <v>727</v>
      </c>
      <c r="D141" s="72" t="s">
        <v>728</v>
      </c>
      <c r="E141" s="72"/>
      <c r="F141" s="72" t="s">
        <v>729</v>
      </c>
      <c r="G141" s="72"/>
      <c r="H141" s="493">
        <v>579</v>
      </c>
      <c r="I141" s="72"/>
      <c r="J141" s="564" t="s">
        <v>1667</v>
      </c>
      <c r="K141" s="72"/>
      <c r="L141" s="493">
        <v>28</v>
      </c>
      <c r="M141" s="493"/>
      <c r="N141" s="493">
        <v>55</v>
      </c>
      <c r="O141" s="493"/>
      <c r="P141" s="493">
        <v>192</v>
      </c>
      <c r="Q141" s="493"/>
      <c r="R141" s="493">
        <v>130</v>
      </c>
      <c r="S141" s="493"/>
      <c r="T141" s="493">
        <v>79</v>
      </c>
      <c r="U141" s="493"/>
      <c r="V141" s="493">
        <v>95</v>
      </c>
    </row>
    <row r="142" spans="1:22" x14ac:dyDescent="0.2">
      <c r="A142" s="72"/>
      <c r="B142" s="72"/>
      <c r="C142" s="72" t="s">
        <v>730</v>
      </c>
      <c r="D142" s="72" t="s">
        <v>731</v>
      </c>
      <c r="E142" s="72"/>
      <c r="F142" s="72" t="s">
        <v>732</v>
      </c>
      <c r="G142" s="72"/>
      <c r="H142" s="493">
        <v>461</v>
      </c>
      <c r="I142" s="72"/>
      <c r="J142" s="564" t="s">
        <v>1685</v>
      </c>
      <c r="K142" s="72"/>
      <c r="L142" s="493">
        <v>34</v>
      </c>
      <c r="M142" s="493"/>
      <c r="N142" s="493">
        <v>38</v>
      </c>
      <c r="O142" s="493"/>
      <c r="P142" s="493">
        <v>146</v>
      </c>
      <c r="Q142" s="493"/>
      <c r="R142" s="493">
        <v>103</v>
      </c>
      <c r="S142" s="493"/>
      <c r="T142" s="493">
        <v>68</v>
      </c>
      <c r="U142" s="493"/>
      <c r="V142" s="493">
        <v>72</v>
      </c>
    </row>
    <row r="143" spans="1:22" x14ac:dyDescent="0.2">
      <c r="A143" s="72"/>
      <c r="B143" s="72"/>
      <c r="C143" s="72" t="s">
        <v>733</v>
      </c>
      <c r="D143" s="72" t="s">
        <v>734</v>
      </c>
      <c r="E143" s="72"/>
      <c r="F143" s="72" t="s">
        <v>735</v>
      </c>
      <c r="G143" s="72"/>
      <c r="H143" s="493">
        <v>338</v>
      </c>
      <c r="I143" s="72"/>
      <c r="J143" s="564" t="s">
        <v>1686</v>
      </c>
      <c r="K143" s="72"/>
      <c r="L143" s="493">
        <v>18</v>
      </c>
      <c r="M143" s="493"/>
      <c r="N143" s="493">
        <v>40</v>
      </c>
      <c r="O143" s="493"/>
      <c r="P143" s="493">
        <v>82</v>
      </c>
      <c r="Q143" s="493"/>
      <c r="R143" s="493">
        <v>84</v>
      </c>
      <c r="S143" s="493"/>
      <c r="T143" s="493">
        <v>55</v>
      </c>
      <c r="U143" s="493"/>
      <c r="V143" s="493">
        <v>59</v>
      </c>
    </row>
    <row r="144" spans="1:22" x14ac:dyDescent="0.2">
      <c r="A144" s="72"/>
      <c r="B144" s="72"/>
      <c r="C144" s="72" t="s">
        <v>736</v>
      </c>
      <c r="D144" s="72" t="s">
        <v>737</v>
      </c>
      <c r="E144" s="72"/>
      <c r="F144" s="72" t="s">
        <v>738</v>
      </c>
      <c r="G144" s="72"/>
      <c r="H144" s="493">
        <v>392</v>
      </c>
      <c r="I144" s="72"/>
      <c r="J144" s="564" t="s">
        <v>1687</v>
      </c>
      <c r="K144" s="72"/>
      <c r="L144" s="493">
        <v>19</v>
      </c>
      <c r="M144" s="493"/>
      <c r="N144" s="493">
        <v>25</v>
      </c>
      <c r="O144" s="493"/>
      <c r="P144" s="493">
        <v>112</v>
      </c>
      <c r="Q144" s="493"/>
      <c r="R144" s="493">
        <v>94</v>
      </c>
      <c r="S144" s="493"/>
      <c r="T144" s="493">
        <v>73</v>
      </c>
      <c r="U144" s="493"/>
      <c r="V144" s="493">
        <v>69</v>
      </c>
    </row>
    <row r="145" spans="1:22" x14ac:dyDescent="0.2">
      <c r="A145" s="72"/>
      <c r="B145" s="72"/>
      <c r="C145" s="72"/>
      <c r="D145" s="72"/>
      <c r="E145" s="72"/>
      <c r="F145" s="72"/>
      <c r="G145" s="72"/>
      <c r="H145" s="493"/>
      <c r="I145" s="72"/>
      <c r="J145" s="564"/>
      <c r="K145" s="72"/>
      <c r="L145" s="493"/>
      <c r="M145" s="493"/>
      <c r="N145" s="493"/>
      <c r="O145" s="493"/>
      <c r="P145" s="493"/>
      <c r="Q145" s="493"/>
      <c r="R145" s="493"/>
      <c r="S145" s="493"/>
      <c r="T145" s="493"/>
      <c r="U145" s="493"/>
      <c r="V145" s="493"/>
    </row>
    <row r="146" spans="1:22" ht="15" x14ac:dyDescent="0.25">
      <c r="A146" s="518"/>
      <c r="B146" s="518"/>
      <c r="C146" s="518" t="s">
        <v>739</v>
      </c>
      <c r="D146" s="518" t="s">
        <v>740</v>
      </c>
      <c r="E146" s="518" t="s">
        <v>741</v>
      </c>
      <c r="F146" s="518"/>
      <c r="G146" s="72"/>
      <c r="H146" s="562">
        <v>5292</v>
      </c>
      <c r="I146" s="72"/>
      <c r="J146" s="563" t="s">
        <v>1954</v>
      </c>
      <c r="K146" s="72"/>
      <c r="L146" s="562">
        <v>306</v>
      </c>
      <c r="M146" s="493"/>
      <c r="N146" s="562">
        <v>507</v>
      </c>
      <c r="O146" s="493"/>
      <c r="P146" s="562">
        <v>1428</v>
      </c>
      <c r="Q146" s="493"/>
      <c r="R146" s="562">
        <v>1259</v>
      </c>
      <c r="S146" s="493"/>
      <c r="T146" s="562">
        <v>884</v>
      </c>
      <c r="U146" s="493"/>
      <c r="V146" s="562">
        <v>908</v>
      </c>
    </row>
    <row r="147" spans="1:22" x14ac:dyDescent="0.2">
      <c r="A147" s="72"/>
      <c r="B147" s="72"/>
      <c r="C147" s="72" t="s">
        <v>742</v>
      </c>
      <c r="D147" s="72" t="s">
        <v>743</v>
      </c>
      <c r="E147" s="72"/>
      <c r="F147" s="72" t="s">
        <v>744</v>
      </c>
      <c r="G147" s="72"/>
      <c r="H147" s="493">
        <v>889</v>
      </c>
      <c r="I147" s="72"/>
      <c r="J147" s="564" t="s">
        <v>1490</v>
      </c>
      <c r="K147" s="72"/>
      <c r="L147" s="493">
        <v>63</v>
      </c>
      <c r="M147" s="493"/>
      <c r="N147" s="493">
        <v>76</v>
      </c>
      <c r="O147" s="493"/>
      <c r="P147" s="493">
        <v>225</v>
      </c>
      <c r="Q147" s="493"/>
      <c r="R147" s="493">
        <v>217</v>
      </c>
      <c r="S147" s="493"/>
      <c r="T147" s="493">
        <v>156</v>
      </c>
      <c r="U147" s="493"/>
      <c r="V147" s="493">
        <v>152</v>
      </c>
    </row>
    <row r="148" spans="1:22" x14ac:dyDescent="0.2">
      <c r="A148" s="72"/>
      <c r="B148" s="72"/>
      <c r="C148" s="72" t="s">
        <v>745</v>
      </c>
      <c r="D148" s="72" t="s">
        <v>746</v>
      </c>
      <c r="E148" s="72"/>
      <c r="F148" s="72" t="s">
        <v>747</v>
      </c>
      <c r="G148" s="72"/>
      <c r="H148" s="493">
        <v>401</v>
      </c>
      <c r="I148" s="72"/>
      <c r="J148" s="564" t="s">
        <v>1651</v>
      </c>
      <c r="K148" s="72"/>
      <c r="L148" s="493">
        <v>33</v>
      </c>
      <c r="M148" s="493"/>
      <c r="N148" s="493">
        <v>33</v>
      </c>
      <c r="O148" s="493"/>
      <c r="P148" s="493">
        <v>122</v>
      </c>
      <c r="Q148" s="493"/>
      <c r="R148" s="493">
        <v>84</v>
      </c>
      <c r="S148" s="493"/>
      <c r="T148" s="493">
        <v>73</v>
      </c>
      <c r="U148" s="493"/>
      <c r="V148" s="493">
        <v>56</v>
      </c>
    </row>
    <row r="149" spans="1:22" x14ac:dyDescent="0.2">
      <c r="A149" s="72"/>
      <c r="B149" s="72"/>
      <c r="C149" s="72" t="s">
        <v>748</v>
      </c>
      <c r="D149" s="72" t="s">
        <v>749</v>
      </c>
      <c r="E149" s="72"/>
      <c r="F149" s="72" t="s">
        <v>750</v>
      </c>
      <c r="G149" s="72"/>
      <c r="H149" s="493">
        <v>868</v>
      </c>
      <c r="I149" s="72"/>
      <c r="J149" s="564" t="s">
        <v>1688</v>
      </c>
      <c r="K149" s="72"/>
      <c r="L149" s="493">
        <v>45</v>
      </c>
      <c r="M149" s="493"/>
      <c r="N149" s="493">
        <v>82</v>
      </c>
      <c r="O149" s="493"/>
      <c r="P149" s="493">
        <v>251</v>
      </c>
      <c r="Q149" s="493"/>
      <c r="R149" s="493">
        <v>200</v>
      </c>
      <c r="S149" s="493"/>
      <c r="T149" s="493">
        <v>122</v>
      </c>
      <c r="U149" s="493"/>
      <c r="V149" s="493">
        <v>168</v>
      </c>
    </row>
    <row r="150" spans="1:22" x14ac:dyDescent="0.2">
      <c r="A150" s="72"/>
      <c r="B150" s="72"/>
      <c r="C150" s="72" t="s">
        <v>751</v>
      </c>
      <c r="D150" s="72" t="s">
        <v>752</v>
      </c>
      <c r="E150" s="72"/>
      <c r="F150" s="72" t="s">
        <v>753</v>
      </c>
      <c r="G150" s="72"/>
      <c r="H150" s="493">
        <v>913</v>
      </c>
      <c r="I150" s="72"/>
      <c r="J150" s="564" t="s">
        <v>1689</v>
      </c>
      <c r="K150" s="72"/>
      <c r="L150" s="493">
        <v>49</v>
      </c>
      <c r="M150" s="493"/>
      <c r="N150" s="493">
        <v>99</v>
      </c>
      <c r="O150" s="493"/>
      <c r="P150" s="493">
        <v>278</v>
      </c>
      <c r="Q150" s="493"/>
      <c r="R150" s="493">
        <v>203</v>
      </c>
      <c r="S150" s="493"/>
      <c r="T150" s="493">
        <v>147</v>
      </c>
      <c r="U150" s="493"/>
      <c r="V150" s="493">
        <v>137</v>
      </c>
    </row>
    <row r="151" spans="1:22" x14ac:dyDescent="0.2">
      <c r="A151" s="72"/>
      <c r="B151" s="72"/>
      <c r="C151" s="72" t="s">
        <v>754</v>
      </c>
      <c r="D151" s="72" t="s">
        <v>755</v>
      </c>
      <c r="E151" s="72"/>
      <c r="F151" s="72" t="s">
        <v>756</v>
      </c>
      <c r="G151" s="72"/>
      <c r="H151" s="493">
        <v>503</v>
      </c>
      <c r="I151" s="72"/>
      <c r="J151" s="564" t="s">
        <v>1690</v>
      </c>
      <c r="K151" s="72"/>
      <c r="L151" s="493">
        <v>22</v>
      </c>
      <c r="M151" s="493"/>
      <c r="N151" s="493">
        <v>45</v>
      </c>
      <c r="O151" s="493"/>
      <c r="P151" s="493">
        <v>132</v>
      </c>
      <c r="Q151" s="493"/>
      <c r="R151" s="493">
        <v>136</v>
      </c>
      <c r="S151" s="493"/>
      <c r="T151" s="493">
        <v>77</v>
      </c>
      <c r="U151" s="493"/>
      <c r="V151" s="493">
        <v>91</v>
      </c>
    </row>
    <row r="152" spans="1:22" x14ac:dyDescent="0.2">
      <c r="A152" s="72"/>
      <c r="B152" s="72"/>
      <c r="C152" s="72" t="s">
        <v>757</v>
      </c>
      <c r="D152" s="72" t="s">
        <v>758</v>
      </c>
      <c r="E152" s="72"/>
      <c r="F152" s="72" t="s">
        <v>759</v>
      </c>
      <c r="G152" s="72"/>
      <c r="H152" s="493">
        <v>679</v>
      </c>
      <c r="I152" s="72"/>
      <c r="J152" s="564" t="s">
        <v>1691</v>
      </c>
      <c r="K152" s="72"/>
      <c r="L152" s="493">
        <v>38</v>
      </c>
      <c r="M152" s="493"/>
      <c r="N152" s="493">
        <v>59</v>
      </c>
      <c r="O152" s="493"/>
      <c r="P152" s="493">
        <v>176</v>
      </c>
      <c r="Q152" s="493"/>
      <c r="R152" s="493">
        <v>160</v>
      </c>
      <c r="S152" s="493"/>
      <c r="T152" s="493">
        <v>131</v>
      </c>
      <c r="U152" s="493"/>
      <c r="V152" s="493">
        <v>115</v>
      </c>
    </row>
    <row r="153" spans="1:22" x14ac:dyDescent="0.2">
      <c r="A153" s="72"/>
      <c r="B153" s="72"/>
      <c r="C153" s="72" t="s">
        <v>760</v>
      </c>
      <c r="D153" s="72" t="s">
        <v>761</v>
      </c>
      <c r="E153" s="72"/>
      <c r="F153" s="72" t="s">
        <v>762</v>
      </c>
      <c r="G153" s="72"/>
      <c r="H153" s="493">
        <v>1039</v>
      </c>
      <c r="I153" s="72"/>
      <c r="J153" s="564" t="s">
        <v>1955</v>
      </c>
      <c r="K153" s="72"/>
      <c r="L153" s="493">
        <v>56</v>
      </c>
      <c r="M153" s="493"/>
      <c r="N153" s="493">
        <v>113</v>
      </c>
      <c r="O153" s="493"/>
      <c r="P153" s="493">
        <v>244</v>
      </c>
      <c r="Q153" s="493"/>
      <c r="R153" s="493">
        <v>259</v>
      </c>
      <c r="S153" s="493"/>
      <c r="T153" s="493">
        <v>178</v>
      </c>
      <c r="U153" s="493"/>
      <c r="V153" s="493">
        <v>189</v>
      </c>
    </row>
    <row r="154" spans="1:22" x14ac:dyDescent="0.2">
      <c r="A154" s="72"/>
      <c r="B154" s="72"/>
      <c r="C154" s="72"/>
      <c r="D154" s="72"/>
      <c r="E154" s="72"/>
      <c r="F154" s="72"/>
      <c r="G154" s="72"/>
      <c r="H154" s="493"/>
      <c r="I154" s="72"/>
      <c r="J154" s="564"/>
      <c r="K154" s="72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</row>
    <row r="155" spans="1:22" ht="15" x14ac:dyDescent="0.25">
      <c r="A155" s="518"/>
      <c r="B155" s="518"/>
      <c r="C155" s="518" t="s">
        <v>763</v>
      </c>
      <c r="D155" s="518" t="s">
        <v>764</v>
      </c>
      <c r="E155" s="518" t="s">
        <v>765</v>
      </c>
      <c r="F155" s="518"/>
      <c r="G155" s="72"/>
      <c r="H155" s="562">
        <v>8958</v>
      </c>
      <c r="I155" s="72"/>
      <c r="J155" s="563" t="s">
        <v>1956</v>
      </c>
      <c r="K155" s="72"/>
      <c r="L155" s="562">
        <v>454</v>
      </c>
      <c r="M155" s="493"/>
      <c r="N155" s="562">
        <v>753</v>
      </c>
      <c r="O155" s="493"/>
      <c r="P155" s="562">
        <v>2409</v>
      </c>
      <c r="Q155" s="493"/>
      <c r="R155" s="562">
        <v>2102</v>
      </c>
      <c r="S155" s="493"/>
      <c r="T155" s="562">
        <v>1662</v>
      </c>
      <c r="U155" s="493"/>
      <c r="V155" s="562">
        <v>1578</v>
      </c>
    </row>
    <row r="156" spans="1:22" x14ac:dyDescent="0.2">
      <c r="A156" s="72"/>
      <c r="B156" s="72"/>
      <c r="C156" s="72" t="s">
        <v>766</v>
      </c>
      <c r="D156" s="72" t="s">
        <v>767</v>
      </c>
      <c r="E156" s="72"/>
      <c r="F156" s="72" t="s">
        <v>768</v>
      </c>
      <c r="G156" s="72"/>
      <c r="H156" s="493">
        <v>1227</v>
      </c>
      <c r="I156" s="72"/>
      <c r="J156" s="564" t="s">
        <v>1957</v>
      </c>
      <c r="K156" s="72"/>
      <c r="L156" s="493">
        <v>77</v>
      </c>
      <c r="M156" s="493"/>
      <c r="N156" s="493">
        <v>110</v>
      </c>
      <c r="O156" s="493"/>
      <c r="P156" s="493">
        <v>324</v>
      </c>
      <c r="Q156" s="493"/>
      <c r="R156" s="493">
        <v>281</v>
      </c>
      <c r="S156" s="493"/>
      <c r="T156" s="493">
        <v>205</v>
      </c>
      <c r="U156" s="493"/>
      <c r="V156" s="493">
        <v>230</v>
      </c>
    </row>
    <row r="157" spans="1:22" x14ac:dyDescent="0.2">
      <c r="A157" s="72"/>
      <c r="B157" s="72"/>
      <c r="C157" s="72" t="s">
        <v>769</v>
      </c>
      <c r="D157" s="72" t="s">
        <v>770</v>
      </c>
      <c r="E157" s="72"/>
      <c r="F157" s="72" t="s">
        <v>771</v>
      </c>
      <c r="G157" s="72"/>
      <c r="H157" s="493">
        <v>264</v>
      </c>
      <c r="I157" s="72"/>
      <c r="J157" s="564" t="s">
        <v>1499</v>
      </c>
      <c r="K157" s="72"/>
      <c r="L157" s="441" t="s">
        <v>1431</v>
      </c>
      <c r="M157" s="607"/>
      <c r="N157" s="441" t="s">
        <v>1431</v>
      </c>
      <c r="O157" s="607"/>
      <c r="P157" s="493">
        <v>67</v>
      </c>
      <c r="Q157" s="493"/>
      <c r="R157" s="493">
        <v>66</v>
      </c>
      <c r="S157" s="493"/>
      <c r="T157" s="493">
        <v>49</v>
      </c>
      <c r="U157" s="493"/>
      <c r="V157" s="493">
        <v>43</v>
      </c>
    </row>
    <row r="158" spans="1:22" x14ac:dyDescent="0.2">
      <c r="A158" s="72"/>
      <c r="B158" s="72"/>
      <c r="C158" s="72" t="s">
        <v>772</v>
      </c>
      <c r="D158" s="72" t="s">
        <v>773</v>
      </c>
      <c r="E158" s="72"/>
      <c r="F158" s="72" t="s">
        <v>774</v>
      </c>
      <c r="G158" s="72"/>
      <c r="H158" s="493">
        <v>1819</v>
      </c>
      <c r="I158" s="72"/>
      <c r="J158" s="564" t="s">
        <v>1958</v>
      </c>
      <c r="K158" s="72"/>
      <c r="L158" s="607">
        <v>82</v>
      </c>
      <c r="M158" s="607"/>
      <c r="N158" s="607">
        <v>152</v>
      </c>
      <c r="O158" s="607"/>
      <c r="P158" s="493">
        <v>499</v>
      </c>
      <c r="Q158" s="493"/>
      <c r="R158" s="493">
        <v>426</v>
      </c>
      <c r="S158" s="493"/>
      <c r="T158" s="493">
        <v>351</v>
      </c>
      <c r="U158" s="493"/>
      <c r="V158" s="493">
        <v>309</v>
      </c>
    </row>
    <row r="159" spans="1:22" x14ac:dyDescent="0.2">
      <c r="A159" s="72"/>
      <c r="B159" s="72"/>
      <c r="C159" s="72" t="s">
        <v>775</v>
      </c>
      <c r="D159" s="72" t="s">
        <v>776</v>
      </c>
      <c r="E159" s="72"/>
      <c r="F159" s="72" t="s">
        <v>777</v>
      </c>
      <c r="G159" s="72"/>
      <c r="H159" s="493">
        <v>1699</v>
      </c>
      <c r="I159" s="72"/>
      <c r="J159" s="564" t="s">
        <v>1959</v>
      </c>
      <c r="K159" s="72"/>
      <c r="L159" s="607">
        <v>88</v>
      </c>
      <c r="M159" s="607"/>
      <c r="N159" s="607">
        <v>144</v>
      </c>
      <c r="O159" s="607"/>
      <c r="P159" s="493">
        <v>409</v>
      </c>
      <c r="Q159" s="493"/>
      <c r="R159" s="493">
        <v>389</v>
      </c>
      <c r="S159" s="493"/>
      <c r="T159" s="493">
        <v>299</v>
      </c>
      <c r="U159" s="493"/>
      <c r="V159" s="493">
        <v>370</v>
      </c>
    </row>
    <row r="160" spans="1:22" x14ac:dyDescent="0.2">
      <c r="A160" s="72"/>
      <c r="B160" s="72"/>
      <c r="C160" s="72" t="s">
        <v>778</v>
      </c>
      <c r="D160" s="72" t="s">
        <v>779</v>
      </c>
      <c r="E160" s="72"/>
      <c r="F160" s="72" t="s">
        <v>780</v>
      </c>
      <c r="G160" s="72"/>
      <c r="H160" s="493">
        <v>1018</v>
      </c>
      <c r="I160" s="72"/>
      <c r="J160" s="564" t="s">
        <v>1960</v>
      </c>
      <c r="K160" s="72"/>
      <c r="L160" s="607">
        <v>39</v>
      </c>
      <c r="M160" s="607"/>
      <c r="N160" s="607">
        <v>88</v>
      </c>
      <c r="O160" s="607"/>
      <c r="P160" s="493">
        <v>300</v>
      </c>
      <c r="Q160" s="493"/>
      <c r="R160" s="493">
        <v>247</v>
      </c>
      <c r="S160" s="493"/>
      <c r="T160" s="493">
        <v>196</v>
      </c>
      <c r="U160" s="493"/>
      <c r="V160" s="493">
        <v>148</v>
      </c>
    </row>
    <row r="161" spans="1:22" x14ac:dyDescent="0.2">
      <c r="A161" s="72"/>
      <c r="B161" s="72"/>
      <c r="C161" s="72" t="s">
        <v>781</v>
      </c>
      <c r="D161" s="72" t="s">
        <v>782</v>
      </c>
      <c r="E161" s="72"/>
      <c r="F161" s="72" t="s">
        <v>783</v>
      </c>
      <c r="G161" s="72"/>
      <c r="H161" s="493">
        <v>1026</v>
      </c>
      <c r="I161" s="72"/>
      <c r="J161" s="564" t="s">
        <v>1961</v>
      </c>
      <c r="K161" s="72"/>
      <c r="L161" s="441" t="s">
        <v>1431</v>
      </c>
      <c r="M161" s="607"/>
      <c r="N161" s="441" t="s">
        <v>1431</v>
      </c>
      <c r="O161" s="607"/>
      <c r="P161" s="493">
        <v>261</v>
      </c>
      <c r="Q161" s="493"/>
      <c r="R161" s="493">
        <v>243</v>
      </c>
      <c r="S161" s="493"/>
      <c r="T161" s="493">
        <v>216</v>
      </c>
      <c r="U161" s="493"/>
      <c r="V161" s="493">
        <v>181</v>
      </c>
    </row>
    <row r="162" spans="1:22" x14ac:dyDescent="0.2">
      <c r="A162" s="72"/>
      <c r="B162" s="72"/>
      <c r="C162" s="72" t="s">
        <v>784</v>
      </c>
      <c r="D162" s="72" t="s">
        <v>785</v>
      </c>
      <c r="E162" s="72"/>
      <c r="F162" s="72" t="s">
        <v>786</v>
      </c>
      <c r="G162" s="72"/>
      <c r="H162" s="493">
        <v>1905</v>
      </c>
      <c r="I162" s="72"/>
      <c r="J162" s="564" t="s">
        <v>1962</v>
      </c>
      <c r="K162" s="72"/>
      <c r="L162" s="493">
        <v>101</v>
      </c>
      <c r="M162" s="493"/>
      <c r="N162" s="493">
        <v>162</v>
      </c>
      <c r="O162" s="493"/>
      <c r="P162" s="493">
        <v>549</v>
      </c>
      <c r="Q162" s="493"/>
      <c r="R162" s="493">
        <v>450</v>
      </c>
      <c r="S162" s="493"/>
      <c r="T162" s="493">
        <v>346</v>
      </c>
      <c r="U162" s="493"/>
      <c r="V162" s="493">
        <v>297</v>
      </c>
    </row>
    <row r="163" spans="1:22" ht="25.15" customHeight="1" x14ac:dyDescent="0.2">
      <c r="A163" s="72"/>
      <c r="B163" s="72"/>
      <c r="C163" s="72"/>
      <c r="D163" s="72"/>
      <c r="E163" s="72"/>
      <c r="F163" s="72"/>
      <c r="G163" s="72"/>
      <c r="H163" s="493"/>
      <c r="I163" s="72"/>
      <c r="J163" s="564"/>
      <c r="K163" s="72"/>
      <c r="L163" s="493"/>
      <c r="M163" s="493"/>
      <c r="N163" s="493"/>
      <c r="O163" s="493"/>
      <c r="P163" s="493"/>
      <c r="Q163" s="493"/>
      <c r="R163" s="493"/>
      <c r="S163" s="493"/>
      <c r="T163" s="493"/>
      <c r="U163" s="493"/>
      <c r="V163" s="493"/>
    </row>
    <row r="164" spans="1:22" ht="15" x14ac:dyDescent="0.25">
      <c r="A164" s="518"/>
      <c r="B164" s="518"/>
      <c r="C164" s="518" t="s">
        <v>787</v>
      </c>
      <c r="D164" s="518" t="s">
        <v>788</v>
      </c>
      <c r="E164" s="518" t="s">
        <v>789</v>
      </c>
      <c r="F164" s="518"/>
      <c r="G164" s="72"/>
      <c r="H164" s="562">
        <v>4438</v>
      </c>
      <c r="I164" s="72"/>
      <c r="J164" s="563" t="s">
        <v>1963</v>
      </c>
      <c r="K164" s="72"/>
      <c r="L164" s="562">
        <v>247</v>
      </c>
      <c r="M164" s="493"/>
      <c r="N164" s="562">
        <v>450</v>
      </c>
      <c r="O164" s="493"/>
      <c r="P164" s="562">
        <v>1268</v>
      </c>
      <c r="Q164" s="493"/>
      <c r="R164" s="562">
        <v>1002</v>
      </c>
      <c r="S164" s="493"/>
      <c r="T164" s="562">
        <v>784</v>
      </c>
      <c r="U164" s="493"/>
      <c r="V164" s="562">
        <v>687</v>
      </c>
    </row>
    <row r="165" spans="1:22" x14ac:dyDescent="0.2">
      <c r="A165" s="72"/>
      <c r="B165" s="72"/>
      <c r="C165" s="72" t="s">
        <v>790</v>
      </c>
      <c r="D165" s="72" t="s">
        <v>791</v>
      </c>
      <c r="E165" s="72"/>
      <c r="F165" s="72" t="s">
        <v>792</v>
      </c>
      <c r="G165" s="72"/>
      <c r="H165" s="493">
        <v>708</v>
      </c>
      <c r="I165" s="72"/>
      <c r="J165" s="564" t="s">
        <v>1676</v>
      </c>
      <c r="K165" s="72"/>
      <c r="L165" s="493">
        <v>44</v>
      </c>
      <c r="M165" s="493"/>
      <c r="N165" s="493">
        <v>82</v>
      </c>
      <c r="O165" s="493"/>
      <c r="P165" s="493">
        <v>184</v>
      </c>
      <c r="Q165" s="493"/>
      <c r="R165" s="493">
        <v>144</v>
      </c>
      <c r="S165" s="493"/>
      <c r="T165" s="493">
        <v>107</v>
      </c>
      <c r="U165" s="493"/>
      <c r="V165" s="493">
        <v>147</v>
      </c>
    </row>
    <row r="166" spans="1:22" x14ac:dyDescent="0.2">
      <c r="A166" s="72"/>
      <c r="B166" s="72"/>
      <c r="C166" s="72" t="s">
        <v>793</v>
      </c>
      <c r="D166" s="72" t="s">
        <v>794</v>
      </c>
      <c r="E166" s="72"/>
      <c r="F166" s="72" t="s">
        <v>795</v>
      </c>
      <c r="G166" s="72"/>
      <c r="H166" s="493">
        <v>1373</v>
      </c>
      <c r="I166" s="72"/>
      <c r="J166" s="564" t="s">
        <v>1964</v>
      </c>
      <c r="K166" s="72"/>
      <c r="L166" s="493">
        <v>53</v>
      </c>
      <c r="M166" s="493"/>
      <c r="N166" s="493">
        <v>122</v>
      </c>
      <c r="O166" s="493"/>
      <c r="P166" s="493">
        <v>414</v>
      </c>
      <c r="Q166" s="493"/>
      <c r="R166" s="493">
        <v>327</v>
      </c>
      <c r="S166" s="493"/>
      <c r="T166" s="493">
        <v>246</v>
      </c>
      <c r="U166" s="493"/>
      <c r="V166" s="493">
        <v>211</v>
      </c>
    </row>
    <row r="167" spans="1:22" x14ac:dyDescent="0.2">
      <c r="A167" s="72"/>
      <c r="B167" s="72"/>
      <c r="C167" s="72" t="s">
        <v>796</v>
      </c>
      <c r="D167" s="72" t="s">
        <v>797</v>
      </c>
      <c r="E167" s="72"/>
      <c r="F167" s="72" t="s">
        <v>798</v>
      </c>
      <c r="G167" s="72"/>
      <c r="H167" s="493">
        <v>443</v>
      </c>
      <c r="I167" s="72"/>
      <c r="J167" s="564" t="s">
        <v>1692</v>
      </c>
      <c r="K167" s="72"/>
      <c r="L167" s="493">
        <v>38</v>
      </c>
      <c r="M167" s="493"/>
      <c r="N167" s="493">
        <v>44</v>
      </c>
      <c r="O167" s="493"/>
      <c r="P167" s="493">
        <v>119</v>
      </c>
      <c r="Q167" s="493"/>
      <c r="R167" s="493">
        <v>102</v>
      </c>
      <c r="S167" s="493"/>
      <c r="T167" s="493">
        <v>84</v>
      </c>
      <c r="U167" s="493"/>
      <c r="V167" s="493">
        <v>56</v>
      </c>
    </row>
    <row r="168" spans="1:22" x14ac:dyDescent="0.2">
      <c r="A168" s="72"/>
      <c r="B168" s="72"/>
      <c r="C168" s="72" t="s">
        <v>799</v>
      </c>
      <c r="D168" s="72" t="s">
        <v>800</v>
      </c>
      <c r="E168" s="72"/>
      <c r="F168" s="72" t="s">
        <v>801</v>
      </c>
      <c r="G168" s="72"/>
      <c r="H168" s="493">
        <v>495</v>
      </c>
      <c r="I168" s="72"/>
      <c r="J168" s="564" t="s">
        <v>1693</v>
      </c>
      <c r="K168" s="72"/>
      <c r="L168" s="493">
        <v>21</v>
      </c>
      <c r="M168" s="493"/>
      <c r="N168" s="493">
        <v>64</v>
      </c>
      <c r="O168" s="493"/>
      <c r="P168" s="493">
        <v>143</v>
      </c>
      <c r="Q168" s="493"/>
      <c r="R168" s="493">
        <v>122</v>
      </c>
      <c r="S168" s="493"/>
      <c r="T168" s="493">
        <v>72</v>
      </c>
      <c r="U168" s="493"/>
      <c r="V168" s="493">
        <v>73</v>
      </c>
    </row>
    <row r="169" spans="1:22" x14ac:dyDescent="0.2">
      <c r="A169" s="72"/>
      <c r="B169" s="72"/>
      <c r="C169" s="72" t="s">
        <v>802</v>
      </c>
      <c r="D169" s="72" t="s">
        <v>803</v>
      </c>
      <c r="E169" s="72"/>
      <c r="F169" s="72" t="s">
        <v>804</v>
      </c>
      <c r="G169" s="72"/>
      <c r="H169" s="493">
        <v>287</v>
      </c>
      <c r="I169" s="72"/>
      <c r="J169" s="564" t="s">
        <v>1484</v>
      </c>
      <c r="K169" s="72"/>
      <c r="L169" s="493">
        <v>12</v>
      </c>
      <c r="M169" s="493"/>
      <c r="N169" s="493">
        <v>33</v>
      </c>
      <c r="O169" s="493"/>
      <c r="P169" s="493">
        <v>80</v>
      </c>
      <c r="Q169" s="493"/>
      <c r="R169" s="493">
        <v>74</v>
      </c>
      <c r="S169" s="493"/>
      <c r="T169" s="493">
        <v>49</v>
      </c>
      <c r="U169" s="493"/>
      <c r="V169" s="493">
        <v>39</v>
      </c>
    </row>
    <row r="170" spans="1:22" x14ac:dyDescent="0.2">
      <c r="A170" s="72"/>
      <c r="B170" s="72"/>
      <c r="C170" s="72" t="s">
        <v>805</v>
      </c>
      <c r="D170" s="72" t="s">
        <v>806</v>
      </c>
      <c r="E170" s="72"/>
      <c r="F170" s="72" t="s">
        <v>807</v>
      </c>
      <c r="G170" s="72"/>
      <c r="H170" s="493">
        <v>239</v>
      </c>
      <c r="I170" s="72"/>
      <c r="J170" s="564" t="s">
        <v>1495</v>
      </c>
      <c r="K170" s="72"/>
      <c r="L170" s="493">
        <v>16</v>
      </c>
      <c r="M170" s="493"/>
      <c r="N170" s="493">
        <v>25</v>
      </c>
      <c r="O170" s="493"/>
      <c r="P170" s="493">
        <v>61</v>
      </c>
      <c r="Q170" s="493"/>
      <c r="R170" s="493">
        <v>57</v>
      </c>
      <c r="S170" s="493"/>
      <c r="T170" s="493">
        <v>53</v>
      </c>
      <c r="U170" s="493"/>
      <c r="V170" s="493">
        <v>27</v>
      </c>
    </row>
    <row r="171" spans="1:22" x14ac:dyDescent="0.2">
      <c r="A171" s="72"/>
      <c r="B171" s="72"/>
      <c r="C171" s="72" t="s">
        <v>808</v>
      </c>
      <c r="D171" s="72" t="s">
        <v>809</v>
      </c>
      <c r="E171" s="72"/>
      <c r="F171" s="72" t="s">
        <v>810</v>
      </c>
      <c r="G171" s="72"/>
      <c r="H171" s="493">
        <v>893</v>
      </c>
      <c r="I171" s="72"/>
      <c r="J171" s="564" t="s">
        <v>1694</v>
      </c>
      <c r="K171" s="72"/>
      <c r="L171" s="493">
        <v>63</v>
      </c>
      <c r="M171" s="493"/>
      <c r="N171" s="493">
        <v>80</v>
      </c>
      <c r="O171" s="493"/>
      <c r="P171" s="493">
        <v>267</v>
      </c>
      <c r="Q171" s="493"/>
      <c r="R171" s="493">
        <v>176</v>
      </c>
      <c r="S171" s="493"/>
      <c r="T171" s="493">
        <v>173</v>
      </c>
      <c r="U171" s="493"/>
      <c r="V171" s="493">
        <v>134</v>
      </c>
    </row>
    <row r="172" spans="1:22" x14ac:dyDescent="0.2">
      <c r="A172" s="72"/>
      <c r="B172" s="72"/>
      <c r="C172" s="72"/>
      <c r="D172" s="72"/>
      <c r="E172" s="72"/>
      <c r="F172" s="72"/>
      <c r="G172" s="72"/>
      <c r="H172" s="493"/>
      <c r="I172" s="72"/>
      <c r="J172" s="564"/>
      <c r="K172" s="72"/>
      <c r="L172" s="493"/>
      <c r="M172" s="493"/>
      <c r="N172" s="493"/>
      <c r="O172" s="493"/>
      <c r="P172" s="493"/>
      <c r="Q172" s="493"/>
      <c r="R172" s="493"/>
      <c r="S172" s="493"/>
      <c r="T172" s="493"/>
      <c r="U172" s="493"/>
      <c r="V172" s="493"/>
    </row>
    <row r="173" spans="1:22" ht="15" x14ac:dyDescent="0.25">
      <c r="A173" s="518"/>
      <c r="B173" s="518"/>
      <c r="C173" s="518" t="s">
        <v>811</v>
      </c>
      <c r="D173" s="518" t="s">
        <v>812</v>
      </c>
      <c r="E173" s="518" t="s">
        <v>813</v>
      </c>
      <c r="F173" s="518"/>
      <c r="G173" s="72"/>
      <c r="H173" s="562">
        <v>4628</v>
      </c>
      <c r="I173" s="72"/>
      <c r="J173" s="563" t="s">
        <v>1965</v>
      </c>
      <c r="K173" s="72"/>
      <c r="L173" s="562">
        <v>318</v>
      </c>
      <c r="M173" s="493"/>
      <c r="N173" s="562">
        <v>492</v>
      </c>
      <c r="O173" s="493"/>
      <c r="P173" s="562">
        <v>1378</v>
      </c>
      <c r="Q173" s="493"/>
      <c r="R173" s="562">
        <v>1063</v>
      </c>
      <c r="S173" s="493"/>
      <c r="T173" s="562">
        <v>739</v>
      </c>
      <c r="U173" s="493"/>
      <c r="V173" s="562">
        <v>638</v>
      </c>
    </row>
    <row r="174" spans="1:22" x14ac:dyDescent="0.2">
      <c r="A174" s="72"/>
      <c r="B174" s="72"/>
      <c r="C174" s="72" t="s">
        <v>814</v>
      </c>
      <c r="D174" s="72" t="s">
        <v>815</v>
      </c>
      <c r="E174" s="72"/>
      <c r="F174" s="72" t="s">
        <v>816</v>
      </c>
      <c r="G174" s="72"/>
      <c r="H174" s="493">
        <v>455</v>
      </c>
      <c r="I174" s="72"/>
      <c r="J174" s="564" t="s">
        <v>1695</v>
      </c>
      <c r="K174" s="72"/>
      <c r="L174" s="493">
        <v>24</v>
      </c>
      <c r="M174" s="493"/>
      <c r="N174" s="493">
        <v>42</v>
      </c>
      <c r="O174" s="493"/>
      <c r="P174" s="493">
        <v>145</v>
      </c>
      <c r="Q174" s="493"/>
      <c r="R174" s="493">
        <v>130</v>
      </c>
      <c r="S174" s="493"/>
      <c r="T174" s="493">
        <v>77</v>
      </c>
      <c r="U174" s="493"/>
      <c r="V174" s="493">
        <v>37</v>
      </c>
    </row>
    <row r="175" spans="1:22" x14ac:dyDescent="0.2">
      <c r="A175" s="72"/>
      <c r="B175" s="72"/>
      <c r="C175" s="72" t="s">
        <v>817</v>
      </c>
      <c r="D175" s="72" t="s">
        <v>818</v>
      </c>
      <c r="E175" s="72"/>
      <c r="F175" s="72" t="s">
        <v>819</v>
      </c>
      <c r="G175" s="72"/>
      <c r="H175" s="493">
        <v>335</v>
      </c>
      <c r="I175" s="72"/>
      <c r="J175" s="564" t="s">
        <v>1665</v>
      </c>
      <c r="K175" s="72"/>
      <c r="L175" s="493">
        <v>30</v>
      </c>
      <c r="M175" s="493"/>
      <c r="N175" s="493">
        <v>39</v>
      </c>
      <c r="O175" s="493"/>
      <c r="P175" s="493">
        <v>95</v>
      </c>
      <c r="Q175" s="493"/>
      <c r="R175" s="493">
        <v>67</v>
      </c>
      <c r="S175" s="493"/>
      <c r="T175" s="493">
        <v>56</v>
      </c>
      <c r="U175" s="493"/>
      <c r="V175" s="493">
        <v>48</v>
      </c>
    </row>
    <row r="176" spans="1:22" x14ac:dyDescent="0.2">
      <c r="A176" s="72"/>
      <c r="B176" s="72"/>
      <c r="C176" s="72" t="s">
        <v>820</v>
      </c>
      <c r="D176" s="72" t="s">
        <v>821</v>
      </c>
      <c r="E176" s="72"/>
      <c r="F176" s="72" t="s">
        <v>822</v>
      </c>
      <c r="G176" s="72"/>
      <c r="H176" s="493">
        <v>587</v>
      </c>
      <c r="I176" s="72"/>
      <c r="J176" s="564" t="s">
        <v>1696</v>
      </c>
      <c r="K176" s="72"/>
      <c r="L176" s="493">
        <v>54</v>
      </c>
      <c r="M176" s="493"/>
      <c r="N176" s="493">
        <v>49</v>
      </c>
      <c r="O176" s="493"/>
      <c r="P176" s="493">
        <v>162</v>
      </c>
      <c r="Q176" s="493"/>
      <c r="R176" s="493">
        <v>138</v>
      </c>
      <c r="S176" s="493"/>
      <c r="T176" s="493">
        <v>90</v>
      </c>
      <c r="U176" s="493"/>
      <c r="V176" s="493">
        <v>94</v>
      </c>
    </row>
    <row r="177" spans="1:22" x14ac:dyDescent="0.2">
      <c r="A177" s="72"/>
      <c r="B177" s="72"/>
      <c r="C177" s="72" t="s">
        <v>823</v>
      </c>
      <c r="D177" s="72" t="s">
        <v>824</v>
      </c>
      <c r="E177" s="72"/>
      <c r="F177" s="72" t="s">
        <v>825</v>
      </c>
      <c r="G177" s="72"/>
      <c r="H177" s="493">
        <v>623</v>
      </c>
      <c r="I177" s="72"/>
      <c r="J177" s="564" t="s">
        <v>1697</v>
      </c>
      <c r="K177" s="72"/>
      <c r="L177" s="493">
        <v>57</v>
      </c>
      <c r="M177" s="493"/>
      <c r="N177" s="493">
        <v>60</v>
      </c>
      <c r="O177" s="493"/>
      <c r="P177" s="493">
        <v>189</v>
      </c>
      <c r="Q177" s="493"/>
      <c r="R177" s="493">
        <v>109</v>
      </c>
      <c r="S177" s="493"/>
      <c r="T177" s="493">
        <v>95</v>
      </c>
      <c r="U177" s="493"/>
      <c r="V177" s="493">
        <v>113</v>
      </c>
    </row>
    <row r="178" spans="1:22" x14ac:dyDescent="0.2">
      <c r="A178" s="72"/>
      <c r="B178" s="72"/>
      <c r="C178" s="72" t="s">
        <v>826</v>
      </c>
      <c r="D178" s="72" t="s">
        <v>827</v>
      </c>
      <c r="E178" s="72"/>
      <c r="F178" s="72" t="s">
        <v>828</v>
      </c>
      <c r="G178" s="72"/>
      <c r="H178" s="493">
        <v>668</v>
      </c>
      <c r="I178" s="72"/>
      <c r="J178" s="564" t="s">
        <v>1503</v>
      </c>
      <c r="K178" s="72"/>
      <c r="L178" s="493">
        <v>53</v>
      </c>
      <c r="M178" s="493"/>
      <c r="N178" s="493">
        <v>72</v>
      </c>
      <c r="O178" s="493"/>
      <c r="P178" s="493">
        <v>215</v>
      </c>
      <c r="Q178" s="493"/>
      <c r="R178" s="493">
        <v>138</v>
      </c>
      <c r="S178" s="493"/>
      <c r="T178" s="493">
        <v>104</v>
      </c>
      <c r="U178" s="493"/>
      <c r="V178" s="493">
        <v>86</v>
      </c>
    </row>
    <row r="179" spans="1:22" x14ac:dyDescent="0.2">
      <c r="A179" s="72"/>
      <c r="B179" s="72"/>
      <c r="C179" s="72" t="s">
        <v>829</v>
      </c>
      <c r="D179" s="72" t="s">
        <v>830</v>
      </c>
      <c r="E179" s="72"/>
      <c r="F179" s="72" t="s">
        <v>831</v>
      </c>
      <c r="G179" s="72"/>
      <c r="H179" s="493">
        <v>385</v>
      </c>
      <c r="I179" s="72"/>
      <c r="J179" s="564" t="s">
        <v>1487</v>
      </c>
      <c r="K179" s="72"/>
      <c r="L179" s="493">
        <v>20</v>
      </c>
      <c r="M179" s="493"/>
      <c r="N179" s="493">
        <v>61</v>
      </c>
      <c r="O179" s="493"/>
      <c r="P179" s="493">
        <v>104</v>
      </c>
      <c r="Q179" s="493"/>
      <c r="R179" s="493">
        <v>77</v>
      </c>
      <c r="S179" s="493"/>
      <c r="T179" s="493">
        <v>63</v>
      </c>
      <c r="U179" s="493"/>
      <c r="V179" s="493">
        <v>60</v>
      </c>
    </row>
    <row r="180" spans="1:22" x14ac:dyDescent="0.2">
      <c r="A180" s="72"/>
      <c r="B180" s="72"/>
      <c r="C180" s="72" t="s">
        <v>832</v>
      </c>
      <c r="D180" s="72" t="s">
        <v>833</v>
      </c>
      <c r="E180" s="72"/>
      <c r="F180" s="72" t="s">
        <v>834</v>
      </c>
      <c r="G180" s="72"/>
      <c r="H180" s="493">
        <v>1033</v>
      </c>
      <c r="I180" s="72"/>
      <c r="J180" s="564" t="s">
        <v>1966</v>
      </c>
      <c r="K180" s="72"/>
      <c r="L180" s="493">
        <v>48</v>
      </c>
      <c r="M180" s="493"/>
      <c r="N180" s="493">
        <v>108</v>
      </c>
      <c r="O180" s="493"/>
      <c r="P180" s="493">
        <v>327</v>
      </c>
      <c r="Q180" s="493"/>
      <c r="R180" s="493">
        <v>263</v>
      </c>
      <c r="S180" s="493"/>
      <c r="T180" s="493">
        <v>176</v>
      </c>
      <c r="U180" s="493"/>
      <c r="V180" s="493">
        <v>111</v>
      </c>
    </row>
    <row r="181" spans="1:22" x14ac:dyDescent="0.2">
      <c r="A181" s="72"/>
      <c r="B181" s="72"/>
      <c r="C181" s="72" t="s">
        <v>835</v>
      </c>
      <c r="D181" s="72" t="s">
        <v>836</v>
      </c>
      <c r="E181" s="72"/>
      <c r="F181" s="72" t="s">
        <v>837</v>
      </c>
      <c r="G181" s="72"/>
      <c r="H181" s="493">
        <v>542</v>
      </c>
      <c r="I181" s="72"/>
      <c r="J181" s="564" t="s">
        <v>1698</v>
      </c>
      <c r="K181" s="72"/>
      <c r="L181" s="493">
        <v>32</v>
      </c>
      <c r="M181" s="493"/>
      <c r="N181" s="493">
        <v>61</v>
      </c>
      <c r="O181" s="493"/>
      <c r="P181" s="493">
        <v>141</v>
      </c>
      <c r="Q181" s="493"/>
      <c r="R181" s="493">
        <v>141</v>
      </c>
      <c r="S181" s="493"/>
      <c r="T181" s="493">
        <v>78</v>
      </c>
      <c r="U181" s="493"/>
      <c r="V181" s="493">
        <v>89</v>
      </c>
    </row>
    <row r="182" spans="1:22" x14ac:dyDescent="0.2">
      <c r="A182" s="72"/>
      <c r="B182" s="72"/>
      <c r="C182" s="72"/>
      <c r="D182" s="72"/>
      <c r="E182" s="72"/>
      <c r="F182" s="72"/>
      <c r="G182" s="72"/>
      <c r="H182" s="493"/>
      <c r="I182" s="72"/>
      <c r="J182" s="564"/>
      <c r="K182" s="72"/>
      <c r="L182" s="493"/>
      <c r="M182" s="493"/>
      <c r="N182" s="493"/>
      <c r="O182" s="493"/>
      <c r="P182" s="493"/>
      <c r="Q182" s="493"/>
      <c r="R182" s="493"/>
      <c r="S182" s="493"/>
      <c r="T182" s="493"/>
      <c r="U182" s="493"/>
      <c r="V182" s="493"/>
    </row>
    <row r="183" spans="1:22" ht="15" x14ac:dyDescent="0.25">
      <c r="A183" s="518"/>
      <c r="B183" s="518"/>
      <c r="C183" s="518" t="s">
        <v>838</v>
      </c>
      <c r="D183" s="518" t="s">
        <v>839</v>
      </c>
      <c r="E183" s="518" t="s">
        <v>840</v>
      </c>
      <c r="F183" s="518"/>
      <c r="G183" s="72"/>
      <c r="H183" s="562">
        <v>43383</v>
      </c>
      <c r="I183" s="72"/>
      <c r="J183" s="563" t="s">
        <v>1887</v>
      </c>
      <c r="K183" s="72"/>
      <c r="L183" s="562">
        <v>1577</v>
      </c>
      <c r="M183" s="493"/>
      <c r="N183" s="562">
        <v>2823</v>
      </c>
      <c r="O183" s="493"/>
      <c r="P183" s="562">
        <v>10774</v>
      </c>
      <c r="Q183" s="493"/>
      <c r="R183" s="562">
        <v>11361</v>
      </c>
      <c r="S183" s="493"/>
      <c r="T183" s="562">
        <v>8961</v>
      </c>
      <c r="U183" s="493"/>
      <c r="V183" s="562">
        <v>7887</v>
      </c>
    </row>
    <row r="184" spans="1:22" ht="15" x14ac:dyDescent="0.25">
      <c r="A184" s="518"/>
      <c r="B184" s="518"/>
      <c r="C184" s="518"/>
      <c r="D184" s="518"/>
      <c r="E184" s="518"/>
      <c r="F184" s="518"/>
      <c r="G184" s="72"/>
      <c r="H184" s="562"/>
      <c r="I184" s="72"/>
      <c r="J184" s="563"/>
      <c r="K184" s="72"/>
      <c r="L184" s="562"/>
      <c r="M184" s="493"/>
      <c r="N184" s="562"/>
      <c r="O184" s="493"/>
      <c r="P184" s="562"/>
      <c r="Q184" s="493"/>
      <c r="R184" s="562"/>
      <c r="S184" s="493"/>
      <c r="T184" s="562"/>
      <c r="U184" s="493"/>
      <c r="V184" s="562"/>
    </row>
    <row r="185" spans="1:22" ht="15" x14ac:dyDescent="0.25">
      <c r="A185" s="518"/>
      <c r="B185" s="518"/>
      <c r="C185" s="518" t="s">
        <v>841</v>
      </c>
      <c r="D185" s="518" t="s">
        <v>842</v>
      </c>
      <c r="E185" s="518" t="s">
        <v>840</v>
      </c>
      <c r="F185" s="518"/>
      <c r="G185" s="72"/>
      <c r="H185" s="562">
        <v>43383</v>
      </c>
      <c r="I185" s="72"/>
      <c r="J185" s="563" t="s">
        <v>1887</v>
      </c>
      <c r="K185" s="72"/>
      <c r="L185" s="562">
        <v>1577</v>
      </c>
      <c r="M185" s="493"/>
      <c r="N185" s="562">
        <v>2823</v>
      </c>
      <c r="O185" s="493"/>
      <c r="P185" s="562">
        <v>10774</v>
      </c>
      <c r="Q185" s="493"/>
      <c r="R185" s="562">
        <v>11361</v>
      </c>
      <c r="S185" s="493"/>
      <c r="T185" s="562">
        <v>8961</v>
      </c>
      <c r="U185" s="493"/>
      <c r="V185" s="562">
        <v>7887</v>
      </c>
    </row>
    <row r="186" spans="1:22" x14ac:dyDescent="0.2">
      <c r="A186" s="72"/>
      <c r="B186" s="72"/>
      <c r="C186" s="72" t="s">
        <v>843</v>
      </c>
      <c r="D186" s="72" t="s">
        <v>844</v>
      </c>
      <c r="E186" s="72"/>
      <c r="F186" s="72" t="s">
        <v>845</v>
      </c>
      <c r="G186" s="72"/>
      <c r="H186" s="493">
        <v>1347</v>
      </c>
      <c r="I186" s="72"/>
      <c r="J186" s="589" t="s">
        <v>1888</v>
      </c>
      <c r="K186" s="72"/>
      <c r="L186" s="493">
        <v>74</v>
      </c>
      <c r="M186" s="493"/>
      <c r="N186" s="493">
        <v>103</v>
      </c>
      <c r="O186" s="493"/>
      <c r="P186" s="493">
        <v>337</v>
      </c>
      <c r="Q186" s="493"/>
      <c r="R186" s="493">
        <v>306</v>
      </c>
      <c r="S186" s="493"/>
      <c r="T186" s="493">
        <v>275</v>
      </c>
      <c r="U186" s="493"/>
      <c r="V186" s="493">
        <v>252</v>
      </c>
    </row>
    <row r="187" spans="1:22" x14ac:dyDescent="0.2">
      <c r="A187" s="72"/>
      <c r="B187" s="72"/>
      <c r="C187" s="72" t="s">
        <v>846</v>
      </c>
      <c r="D187" s="72" t="s">
        <v>847</v>
      </c>
      <c r="E187" s="72"/>
      <c r="F187" s="72" t="s">
        <v>848</v>
      </c>
      <c r="G187" s="72"/>
      <c r="H187" s="493">
        <v>1417</v>
      </c>
      <c r="I187" s="72"/>
      <c r="J187" s="589" t="s">
        <v>1889</v>
      </c>
      <c r="K187" s="72"/>
      <c r="L187" s="493">
        <v>53</v>
      </c>
      <c r="M187" s="493"/>
      <c r="N187" s="493">
        <v>89</v>
      </c>
      <c r="O187" s="493"/>
      <c r="P187" s="493">
        <v>375</v>
      </c>
      <c r="Q187" s="493"/>
      <c r="R187" s="493">
        <v>342</v>
      </c>
      <c r="S187" s="493"/>
      <c r="T187" s="493">
        <v>279</v>
      </c>
      <c r="U187" s="493"/>
      <c r="V187" s="493">
        <v>279</v>
      </c>
    </row>
    <row r="188" spans="1:22" x14ac:dyDescent="0.2">
      <c r="A188" s="72"/>
      <c r="B188" s="72"/>
      <c r="C188" s="72" t="s">
        <v>849</v>
      </c>
      <c r="D188" s="72" t="s">
        <v>850</v>
      </c>
      <c r="E188" s="72"/>
      <c r="F188" s="72" t="s">
        <v>851</v>
      </c>
      <c r="G188" s="72"/>
      <c r="H188" s="493">
        <v>962</v>
      </c>
      <c r="I188" s="72"/>
      <c r="J188" s="589" t="s">
        <v>1890</v>
      </c>
      <c r="K188" s="72"/>
      <c r="L188" s="493">
        <v>22</v>
      </c>
      <c r="M188" s="493"/>
      <c r="N188" s="493">
        <v>59</v>
      </c>
      <c r="O188" s="493"/>
      <c r="P188" s="493">
        <v>244</v>
      </c>
      <c r="Q188" s="493"/>
      <c r="R188" s="493">
        <v>276</v>
      </c>
      <c r="S188" s="493"/>
      <c r="T188" s="493">
        <v>181</v>
      </c>
      <c r="U188" s="493"/>
      <c r="V188" s="493">
        <v>180</v>
      </c>
    </row>
    <row r="189" spans="1:22" x14ac:dyDescent="0.2">
      <c r="A189" s="72"/>
      <c r="B189" s="72"/>
      <c r="C189" s="72" t="s">
        <v>852</v>
      </c>
      <c r="D189" s="72" t="s">
        <v>853</v>
      </c>
      <c r="E189" s="72"/>
      <c r="F189" s="72" t="s">
        <v>854</v>
      </c>
      <c r="G189" s="72"/>
      <c r="H189" s="493">
        <v>1601</v>
      </c>
      <c r="I189" s="72"/>
      <c r="J189" s="564" t="s">
        <v>1967</v>
      </c>
      <c r="K189" s="72"/>
      <c r="L189" s="493">
        <v>54</v>
      </c>
      <c r="M189" s="493"/>
      <c r="N189" s="493">
        <v>100</v>
      </c>
      <c r="O189" s="493"/>
      <c r="P189" s="493">
        <v>368</v>
      </c>
      <c r="Q189" s="493"/>
      <c r="R189" s="493">
        <v>441</v>
      </c>
      <c r="S189" s="493"/>
      <c r="T189" s="493">
        <v>385</v>
      </c>
      <c r="U189" s="493"/>
      <c r="V189" s="493">
        <v>253</v>
      </c>
    </row>
    <row r="190" spans="1:22" x14ac:dyDescent="0.2">
      <c r="A190" s="72"/>
      <c r="B190" s="72"/>
      <c r="C190" s="72" t="s">
        <v>855</v>
      </c>
      <c r="D190" s="72" t="s">
        <v>856</v>
      </c>
      <c r="E190" s="72"/>
      <c r="F190" s="72" t="s">
        <v>857</v>
      </c>
      <c r="G190" s="72"/>
      <c r="H190" s="493">
        <v>1790</v>
      </c>
      <c r="I190" s="72"/>
      <c r="J190" s="564" t="s">
        <v>1968</v>
      </c>
      <c r="K190" s="72"/>
      <c r="L190" s="493">
        <v>72</v>
      </c>
      <c r="M190" s="493"/>
      <c r="N190" s="493">
        <v>121</v>
      </c>
      <c r="O190" s="493"/>
      <c r="P190" s="493">
        <v>472</v>
      </c>
      <c r="Q190" s="493"/>
      <c r="R190" s="493">
        <v>467</v>
      </c>
      <c r="S190" s="493"/>
      <c r="T190" s="493">
        <v>336</v>
      </c>
      <c r="U190" s="493"/>
      <c r="V190" s="493">
        <v>322</v>
      </c>
    </row>
    <row r="191" spans="1:22" x14ac:dyDescent="0.2">
      <c r="A191" s="72"/>
      <c r="B191" s="72"/>
      <c r="C191" s="72" t="s">
        <v>858</v>
      </c>
      <c r="D191" s="72" t="s">
        <v>859</v>
      </c>
      <c r="E191" s="72"/>
      <c r="F191" s="72" t="s">
        <v>860</v>
      </c>
      <c r="G191" s="72"/>
      <c r="H191" s="493">
        <v>1509</v>
      </c>
      <c r="I191" s="72"/>
      <c r="J191" s="564" t="s">
        <v>1969</v>
      </c>
      <c r="K191" s="72"/>
      <c r="L191" s="493">
        <v>57</v>
      </c>
      <c r="M191" s="493"/>
      <c r="N191" s="493">
        <v>108</v>
      </c>
      <c r="O191" s="493"/>
      <c r="P191" s="493">
        <v>375</v>
      </c>
      <c r="Q191" s="493"/>
      <c r="R191" s="493">
        <v>423</v>
      </c>
      <c r="S191" s="493"/>
      <c r="T191" s="493">
        <v>311</v>
      </c>
      <c r="U191" s="493"/>
      <c r="V191" s="493">
        <v>235</v>
      </c>
    </row>
    <row r="192" spans="1:22" x14ac:dyDescent="0.2">
      <c r="A192" s="72"/>
      <c r="B192" s="72"/>
      <c r="C192" s="72" t="s">
        <v>861</v>
      </c>
      <c r="D192" s="72" t="s">
        <v>862</v>
      </c>
      <c r="E192" s="72"/>
      <c r="F192" s="72" t="s">
        <v>863</v>
      </c>
      <c r="G192" s="72"/>
      <c r="H192" s="493">
        <v>1077</v>
      </c>
      <c r="I192" s="72"/>
      <c r="J192" s="564" t="s">
        <v>1970</v>
      </c>
      <c r="K192" s="72"/>
      <c r="L192" s="493">
        <v>64</v>
      </c>
      <c r="M192" s="493"/>
      <c r="N192" s="493">
        <v>98</v>
      </c>
      <c r="O192" s="493"/>
      <c r="P192" s="493">
        <v>305</v>
      </c>
      <c r="Q192" s="493"/>
      <c r="R192" s="493">
        <v>260</v>
      </c>
      <c r="S192" s="493"/>
      <c r="T192" s="493">
        <v>177</v>
      </c>
      <c r="U192" s="493"/>
      <c r="V192" s="493">
        <v>173</v>
      </c>
    </row>
    <row r="193" spans="1:22" x14ac:dyDescent="0.2">
      <c r="A193" s="72"/>
      <c r="B193" s="72"/>
      <c r="C193" s="72" t="s">
        <v>864</v>
      </c>
      <c r="D193" s="72" t="s">
        <v>865</v>
      </c>
      <c r="E193" s="72"/>
      <c r="F193" s="72" t="s">
        <v>866</v>
      </c>
      <c r="G193" s="72"/>
      <c r="H193" s="493">
        <v>1161</v>
      </c>
      <c r="I193" s="72"/>
      <c r="J193" s="564" t="s">
        <v>1971</v>
      </c>
      <c r="K193" s="72"/>
      <c r="L193" s="493">
        <v>39</v>
      </c>
      <c r="M193" s="493"/>
      <c r="N193" s="493">
        <v>66</v>
      </c>
      <c r="O193" s="493"/>
      <c r="P193" s="493">
        <v>300</v>
      </c>
      <c r="Q193" s="493"/>
      <c r="R193" s="493">
        <v>343</v>
      </c>
      <c r="S193" s="493"/>
      <c r="T193" s="493">
        <v>238</v>
      </c>
      <c r="U193" s="493"/>
      <c r="V193" s="493">
        <v>175</v>
      </c>
    </row>
    <row r="194" spans="1:22" x14ac:dyDescent="0.2">
      <c r="A194" s="72"/>
      <c r="B194" s="72"/>
      <c r="C194" s="72" t="s">
        <v>867</v>
      </c>
      <c r="D194" s="72" t="s">
        <v>868</v>
      </c>
      <c r="E194" s="72"/>
      <c r="F194" s="72" t="s">
        <v>869</v>
      </c>
      <c r="G194" s="72"/>
      <c r="H194" s="493">
        <v>2055</v>
      </c>
      <c r="I194" s="72"/>
      <c r="J194" s="564" t="s">
        <v>1972</v>
      </c>
      <c r="K194" s="72"/>
      <c r="L194" s="493">
        <v>70</v>
      </c>
      <c r="M194" s="493"/>
      <c r="N194" s="493">
        <v>129</v>
      </c>
      <c r="O194" s="493"/>
      <c r="P194" s="493">
        <v>481</v>
      </c>
      <c r="Q194" s="493"/>
      <c r="R194" s="493">
        <v>589</v>
      </c>
      <c r="S194" s="493"/>
      <c r="T194" s="493">
        <v>438</v>
      </c>
      <c r="U194" s="493"/>
      <c r="V194" s="493">
        <v>348</v>
      </c>
    </row>
    <row r="195" spans="1:22" x14ac:dyDescent="0.2">
      <c r="A195" s="72"/>
      <c r="B195" s="72"/>
      <c r="C195" s="72" t="s">
        <v>870</v>
      </c>
      <c r="D195" s="72" t="s">
        <v>871</v>
      </c>
      <c r="E195" s="72"/>
      <c r="F195" s="72" t="s">
        <v>872</v>
      </c>
      <c r="G195" s="72"/>
      <c r="H195" s="493">
        <v>1521</v>
      </c>
      <c r="I195" s="72"/>
      <c r="J195" s="564" t="s">
        <v>1987</v>
      </c>
      <c r="K195" s="72"/>
      <c r="L195" s="493">
        <v>44</v>
      </c>
      <c r="M195" s="493"/>
      <c r="N195" s="493">
        <v>71</v>
      </c>
      <c r="O195" s="493"/>
      <c r="P195" s="493">
        <v>393</v>
      </c>
      <c r="Q195" s="493"/>
      <c r="R195" s="493">
        <v>402</v>
      </c>
      <c r="S195" s="493"/>
      <c r="T195" s="493">
        <v>341</v>
      </c>
      <c r="U195" s="493"/>
      <c r="V195" s="493">
        <v>270</v>
      </c>
    </row>
    <row r="196" spans="1:22" x14ac:dyDescent="0.2">
      <c r="A196" s="72"/>
      <c r="B196" s="72"/>
      <c r="C196" s="72" t="s">
        <v>873</v>
      </c>
      <c r="D196" s="72" t="s">
        <v>874</v>
      </c>
      <c r="E196" s="72"/>
      <c r="F196" s="72" t="s">
        <v>875</v>
      </c>
      <c r="G196" s="72"/>
      <c r="H196" s="493">
        <v>1568</v>
      </c>
      <c r="I196" s="72"/>
      <c r="J196" s="564" t="s">
        <v>1986</v>
      </c>
      <c r="K196" s="72"/>
      <c r="L196" s="493">
        <v>60</v>
      </c>
      <c r="M196" s="493"/>
      <c r="N196" s="493">
        <v>108</v>
      </c>
      <c r="O196" s="493"/>
      <c r="P196" s="493">
        <v>464</v>
      </c>
      <c r="Q196" s="493"/>
      <c r="R196" s="493">
        <v>440</v>
      </c>
      <c r="S196" s="493"/>
      <c r="T196" s="493">
        <v>303</v>
      </c>
      <c r="U196" s="493"/>
      <c r="V196" s="493">
        <v>193</v>
      </c>
    </row>
    <row r="197" spans="1:22" x14ac:dyDescent="0.2">
      <c r="A197" s="72"/>
      <c r="B197" s="72"/>
      <c r="C197" s="72" t="s">
        <v>876</v>
      </c>
      <c r="D197" s="72" t="s">
        <v>877</v>
      </c>
      <c r="E197" s="72"/>
      <c r="F197" s="72" t="s">
        <v>878</v>
      </c>
      <c r="G197" s="72"/>
      <c r="H197" s="493">
        <v>1603</v>
      </c>
      <c r="I197" s="72"/>
      <c r="J197" s="564" t="s">
        <v>1985</v>
      </c>
      <c r="K197" s="72"/>
      <c r="L197" s="493">
        <v>46</v>
      </c>
      <c r="M197" s="493"/>
      <c r="N197" s="493">
        <v>101</v>
      </c>
      <c r="O197" s="493"/>
      <c r="P197" s="493">
        <v>432</v>
      </c>
      <c r="Q197" s="493"/>
      <c r="R197" s="493">
        <v>412</v>
      </c>
      <c r="S197" s="493"/>
      <c r="T197" s="493">
        <v>327</v>
      </c>
      <c r="U197" s="493"/>
      <c r="V197" s="493">
        <v>285</v>
      </c>
    </row>
    <row r="198" spans="1:22" x14ac:dyDescent="0.2">
      <c r="A198" s="72"/>
      <c r="B198" s="72"/>
      <c r="C198" s="72" t="s">
        <v>879</v>
      </c>
      <c r="D198" s="72" t="s">
        <v>880</v>
      </c>
      <c r="E198" s="72"/>
      <c r="F198" s="72" t="s">
        <v>881</v>
      </c>
      <c r="G198" s="72"/>
      <c r="H198" s="493">
        <v>1723</v>
      </c>
      <c r="I198" s="72"/>
      <c r="J198" s="564" t="s">
        <v>1984</v>
      </c>
      <c r="K198" s="72"/>
      <c r="L198" s="493">
        <v>52</v>
      </c>
      <c r="M198" s="493"/>
      <c r="N198" s="493">
        <v>106</v>
      </c>
      <c r="O198" s="493"/>
      <c r="P198" s="493">
        <v>413</v>
      </c>
      <c r="Q198" s="493"/>
      <c r="R198" s="493">
        <v>437</v>
      </c>
      <c r="S198" s="493"/>
      <c r="T198" s="493">
        <v>396</v>
      </c>
      <c r="U198" s="493"/>
      <c r="V198" s="493">
        <v>319</v>
      </c>
    </row>
    <row r="199" spans="1:22" x14ac:dyDescent="0.2">
      <c r="A199" s="72"/>
      <c r="B199" s="72"/>
      <c r="C199" s="72" t="s">
        <v>882</v>
      </c>
      <c r="D199" s="72" t="s">
        <v>883</v>
      </c>
      <c r="E199" s="72"/>
      <c r="F199" s="72" t="s">
        <v>884</v>
      </c>
      <c r="G199" s="72"/>
      <c r="H199" s="493">
        <v>656</v>
      </c>
      <c r="I199" s="72"/>
      <c r="J199" s="564" t="s">
        <v>1477</v>
      </c>
      <c r="K199" s="72"/>
      <c r="L199" s="441" t="s">
        <v>1431</v>
      </c>
      <c r="M199" s="607"/>
      <c r="N199" s="441" t="s">
        <v>1431</v>
      </c>
      <c r="O199" s="493"/>
      <c r="P199" s="493">
        <v>160</v>
      </c>
      <c r="Q199" s="493"/>
      <c r="R199" s="493">
        <v>172</v>
      </c>
      <c r="S199" s="493"/>
      <c r="T199" s="493">
        <v>140</v>
      </c>
      <c r="U199" s="493"/>
      <c r="V199" s="493">
        <v>129</v>
      </c>
    </row>
    <row r="200" spans="1:22" x14ac:dyDescent="0.2">
      <c r="A200" s="72"/>
      <c r="B200" s="72"/>
      <c r="C200" s="72" t="s">
        <v>885</v>
      </c>
      <c r="D200" s="72" t="s">
        <v>886</v>
      </c>
      <c r="E200" s="72"/>
      <c r="F200" s="72" t="s">
        <v>887</v>
      </c>
      <c r="G200" s="72"/>
      <c r="H200" s="493">
        <v>1705</v>
      </c>
      <c r="I200" s="72"/>
      <c r="J200" s="564" t="s">
        <v>1983</v>
      </c>
      <c r="K200" s="72"/>
      <c r="L200" s="607">
        <v>46</v>
      </c>
      <c r="M200" s="607"/>
      <c r="N200" s="607">
        <v>94</v>
      </c>
      <c r="O200" s="493"/>
      <c r="P200" s="493">
        <v>356</v>
      </c>
      <c r="Q200" s="493"/>
      <c r="R200" s="493">
        <v>477</v>
      </c>
      <c r="S200" s="493"/>
      <c r="T200" s="493">
        <v>402</v>
      </c>
      <c r="U200" s="493"/>
      <c r="V200" s="493">
        <v>330</v>
      </c>
    </row>
    <row r="201" spans="1:22" x14ac:dyDescent="0.2">
      <c r="A201" s="72"/>
      <c r="B201" s="72"/>
      <c r="C201" s="72" t="s">
        <v>888</v>
      </c>
      <c r="D201" s="72" t="s">
        <v>889</v>
      </c>
      <c r="E201" s="72"/>
      <c r="F201" s="72" t="s">
        <v>890</v>
      </c>
      <c r="G201" s="72"/>
      <c r="H201" s="493">
        <v>934</v>
      </c>
      <c r="I201" s="72"/>
      <c r="J201" s="564" t="s">
        <v>1699</v>
      </c>
      <c r="K201" s="72"/>
      <c r="L201" s="607">
        <v>25</v>
      </c>
      <c r="M201" s="607"/>
      <c r="N201" s="607">
        <v>53</v>
      </c>
      <c r="O201" s="493"/>
      <c r="P201" s="493">
        <v>232</v>
      </c>
      <c r="Q201" s="493"/>
      <c r="R201" s="493">
        <v>282</v>
      </c>
      <c r="S201" s="493"/>
      <c r="T201" s="493">
        <v>182</v>
      </c>
      <c r="U201" s="493"/>
      <c r="V201" s="493">
        <v>160</v>
      </c>
    </row>
    <row r="202" spans="1:22" x14ac:dyDescent="0.2">
      <c r="A202" s="72"/>
      <c r="B202" s="72"/>
      <c r="C202" s="72" t="s">
        <v>891</v>
      </c>
      <c r="D202" s="72" t="s">
        <v>892</v>
      </c>
      <c r="E202" s="72"/>
      <c r="F202" s="72" t="s">
        <v>893</v>
      </c>
      <c r="G202" s="72"/>
      <c r="H202" s="493">
        <v>1028</v>
      </c>
      <c r="I202" s="72"/>
      <c r="J202" s="564" t="s">
        <v>1982</v>
      </c>
      <c r="K202" s="72"/>
      <c r="L202" s="607">
        <v>20</v>
      </c>
      <c r="M202" s="607"/>
      <c r="N202" s="607">
        <v>58</v>
      </c>
      <c r="O202" s="493"/>
      <c r="P202" s="493">
        <v>215</v>
      </c>
      <c r="Q202" s="493"/>
      <c r="R202" s="493">
        <v>255</v>
      </c>
      <c r="S202" s="493"/>
      <c r="T202" s="493">
        <v>233</v>
      </c>
      <c r="U202" s="493"/>
      <c r="V202" s="493">
        <v>247</v>
      </c>
    </row>
    <row r="203" spans="1:22" x14ac:dyDescent="0.2">
      <c r="A203" s="72"/>
      <c r="B203" s="72"/>
      <c r="C203" s="72" t="s">
        <v>894</v>
      </c>
      <c r="D203" s="72" t="s">
        <v>895</v>
      </c>
      <c r="E203" s="72"/>
      <c r="F203" s="72" t="s">
        <v>896</v>
      </c>
      <c r="G203" s="72"/>
      <c r="H203" s="493">
        <v>1412</v>
      </c>
      <c r="I203" s="72"/>
      <c r="J203" s="564" t="s">
        <v>1981</v>
      </c>
      <c r="K203" s="72"/>
      <c r="L203" s="607">
        <v>58</v>
      </c>
      <c r="M203" s="607"/>
      <c r="N203" s="607">
        <v>98</v>
      </c>
      <c r="O203" s="493"/>
      <c r="P203" s="493">
        <v>324</v>
      </c>
      <c r="Q203" s="493"/>
      <c r="R203" s="493">
        <v>350</v>
      </c>
      <c r="S203" s="493"/>
      <c r="T203" s="493">
        <v>313</v>
      </c>
      <c r="U203" s="493"/>
      <c r="V203" s="493">
        <v>269</v>
      </c>
    </row>
    <row r="204" spans="1:22" x14ac:dyDescent="0.2">
      <c r="A204" s="72"/>
      <c r="B204" s="72"/>
      <c r="C204" s="72" t="s">
        <v>897</v>
      </c>
      <c r="D204" s="72" t="s">
        <v>898</v>
      </c>
      <c r="E204" s="72"/>
      <c r="F204" s="72" t="s">
        <v>899</v>
      </c>
      <c r="G204" s="72"/>
      <c r="H204" s="493">
        <v>1467</v>
      </c>
      <c r="I204" s="72"/>
      <c r="J204" s="564" t="s">
        <v>1980</v>
      </c>
      <c r="K204" s="72"/>
      <c r="L204" s="607">
        <v>48</v>
      </c>
      <c r="M204" s="607"/>
      <c r="N204" s="607">
        <v>89</v>
      </c>
      <c r="O204" s="493"/>
      <c r="P204" s="493">
        <v>324</v>
      </c>
      <c r="Q204" s="493"/>
      <c r="R204" s="493">
        <v>401</v>
      </c>
      <c r="S204" s="493"/>
      <c r="T204" s="493">
        <v>321</v>
      </c>
      <c r="U204" s="493"/>
      <c r="V204" s="493">
        <v>284</v>
      </c>
    </row>
    <row r="205" spans="1:22" x14ac:dyDescent="0.2">
      <c r="A205" s="72"/>
      <c r="B205" s="72"/>
      <c r="C205" s="72" t="s">
        <v>733</v>
      </c>
      <c r="D205" s="72" t="s">
        <v>900</v>
      </c>
      <c r="E205" s="72"/>
      <c r="F205" s="72" t="s">
        <v>901</v>
      </c>
      <c r="G205" s="72"/>
      <c r="H205" s="493">
        <v>978</v>
      </c>
      <c r="I205" s="72"/>
      <c r="J205" s="564" t="s">
        <v>1979</v>
      </c>
      <c r="K205" s="72"/>
      <c r="L205" s="441" t="s">
        <v>1431</v>
      </c>
      <c r="M205" s="607"/>
      <c r="N205" s="441" t="s">
        <v>1431</v>
      </c>
      <c r="O205" s="493"/>
      <c r="P205" s="493">
        <v>229</v>
      </c>
      <c r="Q205" s="493"/>
      <c r="R205" s="493">
        <v>250</v>
      </c>
      <c r="S205" s="493"/>
      <c r="T205" s="493">
        <v>232</v>
      </c>
      <c r="U205" s="493"/>
      <c r="V205" s="493">
        <v>201</v>
      </c>
    </row>
    <row r="206" spans="1:22" x14ac:dyDescent="0.2">
      <c r="A206" s="72"/>
      <c r="B206" s="72"/>
      <c r="C206" s="72" t="s">
        <v>902</v>
      </c>
      <c r="D206" s="72" t="s">
        <v>903</v>
      </c>
      <c r="E206" s="72"/>
      <c r="F206" s="72" t="s">
        <v>904</v>
      </c>
      <c r="G206" s="72"/>
      <c r="H206" s="493">
        <v>949</v>
      </c>
      <c r="I206" s="72"/>
      <c r="J206" s="564" t="s">
        <v>1978</v>
      </c>
      <c r="K206" s="72"/>
      <c r="L206" s="493">
        <v>40</v>
      </c>
      <c r="M206" s="493"/>
      <c r="N206" s="493">
        <v>90</v>
      </c>
      <c r="O206" s="493"/>
      <c r="P206" s="493">
        <v>234</v>
      </c>
      <c r="Q206" s="493"/>
      <c r="R206" s="493">
        <v>234</v>
      </c>
      <c r="S206" s="493"/>
      <c r="T206" s="493">
        <v>184</v>
      </c>
      <c r="U206" s="493"/>
      <c r="V206" s="493">
        <v>167</v>
      </c>
    </row>
    <row r="207" spans="1:22" x14ac:dyDescent="0.2">
      <c r="A207" s="72"/>
      <c r="B207" s="72"/>
      <c r="C207" s="72" t="s">
        <v>905</v>
      </c>
      <c r="D207" s="72" t="s">
        <v>906</v>
      </c>
      <c r="E207" s="72"/>
      <c r="F207" s="72" t="s">
        <v>907</v>
      </c>
      <c r="G207" s="72"/>
      <c r="H207" s="493">
        <v>1206</v>
      </c>
      <c r="I207" s="72"/>
      <c r="J207" s="564" t="s">
        <v>1950</v>
      </c>
      <c r="K207" s="72"/>
      <c r="L207" s="493">
        <v>51</v>
      </c>
      <c r="M207" s="493"/>
      <c r="N207" s="493">
        <v>84</v>
      </c>
      <c r="O207" s="493"/>
      <c r="P207" s="493">
        <v>313</v>
      </c>
      <c r="Q207" s="493"/>
      <c r="R207" s="493">
        <v>285</v>
      </c>
      <c r="S207" s="493"/>
      <c r="T207" s="493">
        <v>233</v>
      </c>
      <c r="U207" s="493"/>
      <c r="V207" s="493">
        <v>240</v>
      </c>
    </row>
    <row r="208" spans="1:22" x14ac:dyDescent="0.2">
      <c r="A208" s="72"/>
      <c r="B208" s="72"/>
      <c r="C208" s="72" t="s">
        <v>908</v>
      </c>
      <c r="D208" s="72" t="s">
        <v>909</v>
      </c>
      <c r="E208" s="72"/>
      <c r="F208" s="72" t="s">
        <v>910</v>
      </c>
      <c r="G208" s="72"/>
      <c r="H208" s="493">
        <v>2023</v>
      </c>
      <c r="I208" s="72"/>
      <c r="J208" s="564" t="s">
        <v>1977</v>
      </c>
      <c r="K208" s="72"/>
      <c r="L208" s="493">
        <v>107</v>
      </c>
      <c r="M208" s="493"/>
      <c r="N208" s="493">
        <v>157</v>
      </c>
      <c r="O208" s="493"/>
      <c r="P208" s="493">
        <v>501</v>
      </c>
      <c r="Q208" s="493"/>
      <c r="R208" s="493">
        <v>517</v>
      </c>
      <c r="S208" s="493"/>
      <c r="T208" s="493">
        <v>389</v>
      </c>
      <c r="U208" s="493"/>
      <c r="V208" s="493">
        <v>352</v>
      </c>
    </row>
    <row r="209" spans="1:22" x14ac:dyDescent="0.2">
      <c r="A209" s="72"/>
      <c r="B209" s="72"/>
      <c r="C209" s="72" t="s">
        <v>911</v>
      </c>
      <c r="D209" s="72" t="s">
        <v>912</v>
      </c>
      <c r="E209" s="72"/>
      <c r="F209" s="72" t="s">
        <v>913</v>
      </c>
      <c r="G209" s="72"/>
      <c r="H209" s="493">
        <v>1518</v>
      </c>
      <c r="I209" s="72"/>
      <c r="J209" s="564" t="s">
        <v>1976</v>
      </c>
      <c r="K209" s="72"/>
      <c r="L209" s="493">
        <v>55</v>
      </c>
      <c r="M209" s="493"/>
      <c r="N209" s="493">
        <v>93</v>
      </c>
      <c r="O209" s="493"/>
      <c r="P209" s="493">
        <v>384</v>
      </c>
      <c r="Q209" s="493"/>
      <c r="R209" s="493">
        <v>391</v>
      </c>
      <c r="S209" s="493"/>
      <c r="T209" s="493">
        <v>317</v>
      </c>
      <c r="U209" s="493"/>
      <c r="V209" s="493">
        <v>278</v>
      </c>
    </row>
    <row r="210" spans="1:22" x14ac:dyDescent="0.2">
      <c r="A210" s="72"/>
      <c r="B210" s="72"/>
      <c r="C210" s="72" t="s">
        <v>914</v>
      </c>
      <c r="D210" s="72" t="s">
        <v>915</v>
      </c>
      <c r="E210" s="72"/>
      <c r="F210" s="72" t="s">
        <v>916</v>
      </c>
      <c r="G210" s="72"/>
      <c r="H210" s="493">
        <v>583</v>
      </c>
      <c r="I210" s="72"/>
      <c r="J210" s="564" t="s">
        <v>1700</v>
      </c>
      <c r="K210" s="72"/>
      <c r="L210" s="493">
        <v>30</v>
      </c>
      <c r="M210" s="493"/>
      <c r="N210" s="493">
        <v>58</v>
      </c>
      <c r="O210" s="493"/>
      <c r="P210" s="493">
        <v>167</v>
      </c>
      <c r="Q210" s="493"/>
      <c r="R210" s="493">
        <v>114</v>
      </c>
      <c r="S210" s="493"/>
      <c r="T210" s="493">
        <v>104</v>
      </c>
      <c r="U210" s="493"/>
      <c r="V210" s="493">
        <v>110</v>
      </c>
    </row>
    <row r="211" spans="1:22" x14ac:dyDescent="0.2">
      <c r="A211" s="72"/>
      <c r="B211" s="72"/>
      <c r="C211" s="72" t="s">
        <v>917</v>
      </c>
      <c r="D211" s="72" t="s">
        <v>918</v>
      </c>
      <c r="E211" s="72"/>
      <c r="F211" s="72" t="s">
        <v>919</v>
      </c>
      <c r="G211" s="72"/>
      <c r="H211" s="493">
        <v>1945</v>
      </c>
      <c r="I211" s="72"/>
      <c r="J211" s="564" t="s">
        <v>1975</v>
      </c>
      <c r="K211" s="72"/>
      <c r="L211" s="493">
        <v>80</v>
      </c>
      <c r="M211" s="493"/>
      <c r="N211" s="493">
        <v>117</v>
      </c>
      <c r="O211" s="493"/>
      <c r="P211" s="493">
        <v>495</v>
      </c>
      <c r="Q211" s="493"/>
      <c r="R211" s="493">
        <v>539</v>
      </c>
      <c r="S211" s="493"/>
      <c r="T211" s="493">
        <v>413</v>
      </c>
      <c r="U211" s="493"/>
      <c r="V211" s="493">
        <v>301</v>
      </c>
    </row>
    <row r="212" spans="1:22" x14ac:dyDescent="0.2">
      <c r="A212" s="72"/>
      <c r="B212" s="72"/>
      <c r="C212" s="72" t="s">
        <v>920</v>
      </c>
      <c r="D212" s="72" t="s">
        <v>921</v>
      </c>
      <c r="E212" s="72"/>
      <c r="F212" s="72" t="s">
        <v>922</v>
      </c>
      <c r="G212" s="72"/>
      <c r="H212" s="493">
        <v>1905</v>
      </c>
      <c r="I212" s="72"/>
      <c r="J212" s="564" t="s">
        <v>1962</v>
      </c>
      <c r="K212" s="72"/>
      <c r="L212" s="493">
        <v>77</v>
      </c>
      <c r="M212" s="493"/>
      <c r="N212" s="493">
        <v>130</v>
      </c>
      <c r="O212" s="493"/>
      <c r="P212" s="493">
        <v>462</v>
      </c>
      <c r="Q212" s="493"/>
      <c r="R212" s="493">
        <v>472</v>
      </c>
      <c r="S212" s="493"/>
      <c r="T212" s="493">
        <v>373</v>
      </c>
      <c r="U212" s="493"/>
      <c r="V212" s="493">
        <v>391</v>
      </c>
    </row>
    <row r="213" spans="1:22" x14ac:dyDescent="0.2">
      <c r="A213" s="72"/>
      <c r="B213" s="72"/>
      <c r="C213" s="72" t="s">
        <v>923</v>
      </c>
      <c r="D213" s="72" t="s">
        <v>924</v>
      </c>
      <c r="E213" s="72"/>
      <c r="F213" s="72" t="s">
        <v>925</v>
      </c>
      <c r="G213" s="72"/>
      <c r="H213" s="493">
        <v>916</v>
      </c>
      <c r="I213" s="72"/>
      <c r="J213" s="564" t="s">
        <v>1701</v>
      </c>
      <c r="K213" s="72"/>
      <c r="L213" s="493">
        <v>29</v>
      </c>
      <c r="M213" s="493"/>
      <c r="N213" s="493">
        <v>58</v>
      </c>
      <c r="O213" s="493"/>
      <c r="P213" s="493">
        <v>244</v>
      </c>
      <c r="Q213" s="493"/>
      <c r="R213" s="493">
        <v>218</v>
      </c>
      <c r="S213" s="493"/>
      <c r="T213" s="493">
        <v>182</v>
      </c>
      <c r="U213" s="493"/>
      <c r="V213" s="493">
        <v>185</v>
      </c>
    </row>
    <row r="214" spans="1:22" x14ac:dyDescent="0.2">
      <c r="A214" s="72"/>
      <c r="B214" s="72"/>
      <c r="C214" s="72" t="s">
        <v>926</v>
      </c>
      <c r="D214" s="72" t="s">
        <v>927</v>
      </c>
      <c r="E214" s="72"/>
      <c r="F214" s="72" t="s">
        <v>928</v>
      </c>
      <c r="G214" s="72"/>
      <c r="H214" s="493">
        <v>536</v>
      </c>
      <c r="I214" s="72"/>
      <c r="J214" s="564" t="s">
        <v>1493</v>
      </c>
      <c r="K214" s="72"/>
      <c r="L214" s="493">
        <v>26</v>
      </c>
      <c r="M214" s="493"/>
      <c r="N214" s="493">
        <v>45</v>
      </c>
      <c r="O214" s="493"/>
      <c r="P214" s="493">
        <v>131</v>
      </c>
      <c r="Q214" s="493"/>
      <c r="R214" s="493">
        <v>115</v>
      </c>
      <c r="S214" s="493"/>
      <c r="T214" s="493">
        <v>93</v>
      </c>
      <c r="U214" s="493"/>
      <c r="V214" s="493">
        <v>126</v>
      </c>
    </row>
    <row r="215" spans="1:22" x14ac:dyDescent="0.2">
      <c r="A215" s="72"/>
      <c r="B215" s="72"/>
      <c r="C215" s="72" t="s">
        <v>929</v>
      </c>
      <c r="D215" s="72" t="s">
        <v>930</v>
      </c>
      <c r="E215" s="72"/>
      <c r="F215" s="72" t="s">
        <v>931</v>
      </c>
      <c r="G215" s="72"/>
      <c r="H215" s="493">
        <v>2062</v>
      </c>
      <c r="I215" s="72"/>
      <c r="J215" s="564" t="s">
        <v>1974</v>
      </c>
      <c r="K215" s="72"/>
      <c r="L215" s="493">
        <v>64</v>
      </c>
      <c r="M215" s="493"/>
      <c r="N215" s="493">
        <v>148</v>
      </c>
      <c r="O215" s="493"/>
      <c r="P215" s="493">
        <v>523</v>
      </c>
      <c r="Q215" s="493"/>
      <c r="R215" s="493">
        <v>541</v>
      </c>
      <c r="S215" s="493"/>
      <c r="T215" s="493">
        <v>407</v>
      </c>
      <c r="U215" s="493"/>
      <c r="V215" s="493">
        <v>379</v>
      </c>
    </row>
    <row r="216" spans="1:22" x14ac:dyDescent="0.2">
      <c r="A216" s="72"/>
      <c r="B216" s="72"/>
      <c r="C216" s="72" t="s">
        <v>932</v>
      </c>
      <c r="D216" s="72" t="s">
        <v>933</v>
      </c>
      <c r="E216" s="72"/>
      <c r="F216" s="72" t="s">
        <v>934</v>
      </c>
      <c r="G216" s="72"/>
      <c r="H216" s="493">
        <v>725</v>
      </c>
      <c r="I216" s="72"/>
      <c r="J216" s="564" t="s">
        <v>1702</v>
      </c>
      <c r="K216" s="72"/>
      <c r="L216" s="493">
        <v>34</v>
      </c>
      <c r="M216" s="493"/>
      <c r="N216" s="493">
        <v>50</v>
      </c>
      <c r="O216" s="493"/>
      <c r="P216" s="493">
        <v>164</v>
      </c>
      <c r="Q216" s="493"/>
      <c r="R216" s="493">
        <v>159</v>
      </c>
      <c r="S216" s="493"/>
      <c r="T216" s="493">
        <v>149</v>
      </c>
      <c r="U216" s="493"/>
      <c r="V216" s="493">
        <v>169</v>
      </c>
    </row>
    <row r="217" spans="1:22" x14ac:dyDescent="0.2">
      <c r="A217" s="72"/>
      <c r="B217" s="72"/>
      <c r="C217" s="72" t="s">
        <v>935</v>
      </c>
      <c r="D217" s="72" t="s">
        <v>936</v>
      </c>
      <c r="E217" s="72"/>
      <c r="F217" s="72" t="s">
        <v>937</v>
      </c>
      <c r="G217" s="72"/>
      <c r="H217" s="493">
        <v>1501</v>
      </c>
      <c r="I217" s="72"/>
      <c r="J217" s="564" t="s">
        <v>1973</v>
      </c>
      <c r="K217" s="72"/>
      <c r="L217" s="493">
        <v>38</v>
      </c>
      <c r="M217" s="493"/>
      <c r="N217" s="493">
        <v>63</v>
      </c>
      <c r="O217" s="493"/>
      <c r="P217" s="493">
        <v>357</v>
      </c>
      <c r="Q217" s="493"/>
      <c r="R217" s="493">
        <v>451</v>
      </c>
      <c r="S217" s="493"/>
      <c r="T217" s="493">
        <v>307</v>
      </c>
      <c r="U217" s="493"/>
      <c r="V217" s="493">
        <v>285</v>
      </c>
    </row>
    <row r="218" spans="1:22" x14ac:dyDescent="0.2">
      <c r="A218" s="72"/>
      <c r="B218" s="72"/>
      <c r="C218" s="72"/>
      <c r="D218" s="72"/>
      <c r="E218" s="72"/>
      <c r="F218" s="72"/>
      <c r="G218" s="72"/>
      <c r="H218" s="493"/>
      <c r="I218" s="72"/>
      <c r="J218" s="564"/>
      <c r="K218" s="72"/>
      <c r="L218" s="493"/>
      <c r="M218" s="493"/>
      <c r="N218" s="493"/>
      <c r="O218" s="493"/>
      <c r="P218" s="493"/>
      <c r="Q218" s="493"/>
      <c r="R218" s="493"/>
      <c r="S218" s="493"/>
      <c r="T218" s="493"/>
      <c r="U218" s="493"/>
      <c r="V218" s="493"/>
    </row>
    <row r="219" spans="1:22" ht="15" x14ac:dyDescent="0.25">
      <c r="A219" s="518"/>
      <c r="B219" s="518"/>
      <c r="C219" s="518" t="s">
        <v>938</v>
      </c>
      <c r="D219" s="518" t="s">
        <v>939</v>
      </c>
      <c r="E219" s="518" t="s">
        <v>940</v>
      </c>
      <c r="F219" s="518"/>
      <c r="G219" s="72"/>
      <c r="H219" s="562">
        <v>37550</v>
      </c>
      <c r="I219" s="72"/>
      <c r="J219" s="563" t="s">
        <v>1988</v>
      </c>
      <c r="K219" s="72"/>
      <c r="L219" s="562">
        <v>2086</v>
      </c>
      <c r="M219" s="493"/>
      <c r="N219" s="562">
        <v>3574</v>
      </c>
      <c r="O219" s="493"/>
      <c r="P219" s="562">
        <v>10466</v>
      </c>
      <c r="Q219" s="493"/>
      <c r="R219" s="562">
        <v>8656</v>
      </c>
      <c r="S219" s="493"/>
      <c r="T219" s="562">
        <v>6411</v>
      </c>
      <c r="U219" s="493"/>
      <c r="V219" s="562">
        <v>6357</v>
      </c>
    </row>
    <row r="220" spans="1:22" x14ac:dyDescent="0.2">
      <c r="A220" s="72"/>
      <c r="B220" s="72"/>
      <c r="C220" s="72"/>
      <c r="D220" s="72"/>
      <c r="E220" s="72"/>
      <c r="F220" s="72"/>
      <c r="G220" s="72"/>
      <c r="H220" s="493"/>
      <c r="I220" s="72"/>
      <c r="J220" s="564"/>
      <c r="K220" s="72"/>
      <c r="L220" s="493"/>
      <c r="M220" s="493"/>
      <c r="N220" s="493"/>
      <c r="O220" s="493"/>
      <c r="P220" s="493"/>
      <c r="Q220" s="493"/>
      <c r="R220" s="493"/>
      <c r="S220" s="493"/>
      <c r="T220" s="493"/>
      <c r="U220" s="493"/>
      <c r="V220" s="493"/>
    </row>
    <row r="221" spans="1:22" ht="15" x14ac:dyDescent="0.25">
      <c r="A221" s="518"/>
      <c r="B221" s="518"/>
      <c r="C221" s="518" t="s">
        <v>941</v>
      </c>
      <c r="D221" s="518" t="s">
        <v>942</v>
      </c>
      <c r="E221" s="518" t="s">
        <v>943</v>
      </c>
      <c r="F221" s="518"/>
      <c r="G221" s="72"/>
      <c r="H221" s="562">
        <v>3527</v>
      </c>
      <c r="I221" s="72"/>
      <c r="J221" s="563" t="s">
        <v>1989</v>
      </c>
      <c r="K221" s="72"/>
      <c r="L221" s="562">
        <v>202</v>
      </c>
      <c r="M221" s="493"/>
      <c r="N221" s="562">
        <v>322</v>
      </c>
      <c r="O221" s="493"/>
      <c r="P221" s="562">
        <v>954</v>
      </c>
      <c r="Q221" s="493"/>
      <c r="R221" s="562">
        <v>806</v>
      </c>
      <c r="S221" s="493"/>
      <c r="T221" s="562">
        <v>639</v>
      </c>
      <c r="U221" s="493"/>
      <c r="V221" s="562">
        <v>604</v>
      </c>
    </row>
    <row r="222" spans="1:22" x14ac:dyDescent="0.2">
      <c r="A222" s="72"/>
      <c r="B222" s="72"/>
      <c r="C222" s="72" t="s">
        <v>944</v>
      </c>
      <c r="D222" s="72" t="s">
        <v>945</v>
      </c>
      <c r="E222" s="72"/>
      <c r="F222" s="72" t="s">
        <v>946</v>
      </c>
      <c r="G222" s="72"/>
      <c r="H222" s="493">
        <v>378</v>
      </c>
      <c r="I222" s="72"/>
      <c r="J222" s="564" t="s">
        <v>1703</v>
      </c>
      <c r="K222" s="72"/>
      <c r="L222" s="493">
        <v>15</v>
      </c>
      <c r="M222" s="493"/>
      <c r="N222" s="493">
        <v>39</v>
      </c>
      <c r="O222" s="493"/>
      <c r="P222" s="493">
        <v>113</v>
      </c>
      <c r="Q222" s="493"/>
      <c r="R222" s="493">
        <v>76</v>
      </c>
      <c r="S222" s="493"/>
      <c r="T222" s="493">
        <v>72</v>
      </c>
      <c r="U222" s="493"/>
      <c r="V222" s="493">
        <v>63</v>
      </c>
    </row>
    <row r="223" spans="1:22" x14ac:dyDescent="0.2">
      <c r="A223" s="72"/>
      <c r="B223" s="72"/>
      <c r="C223" s="72" t="s">
        <v>947</v>
      </c>
      <c r="D223" s="72" t="s">
        <v>948</v>
      </c>
      <c r="E223" s="72"/>
      <c r="F223" s="72" t="s">
        <v>949</v>
      </c>
      <c r="G223" s="72"/>
      <c r="H223" s="493">
        <v>1386</v>
      </c>
      <c r="I223" s="72"/>
      <c r="J223" s="564" t="s">
        <v>1990</v>
      </c>
      <c r="K223" s="72"/>
      <c r="L223" s="493">
        <v>89</v>
      </c>
      <c r="M223" s="493"/>
      <c r="N223" s="493">
        <v>118</v>
      </c>
      <c r="O223" s="493"/>
      <c r="P223" s="493">
        <v>377</v>
      </c>
      <c r="Q223" s="493"/>
      <c r="R223" s="493">
        <v>319</v>
      </c>
      <c r="S223" s="493"/>
      <c r="T223" s="493">
        <v>253</v>
      </c>
      <c r="U223" s="493"/>
      <c r="V223" s="493">
        <v>230</v>
      </c>
    </row>
    <row r="224" spans="1:22" x14ac:dyDescent="0.2">
      <c r="A224" s="72"/>
      <c r="B224" s="72"/>
      <c r="C224" s="72" t="s">
        <v>950</v>
      </c>
      <c r="D224" s="72" t="s">
        <v>951</v>
      </c>
      <c r="E224" s="72"/>
      <c r="F224" s="72" t="s">
        <v>952</v>
      </c>
      <c r="G224" s="72"/>
      <c r="H224" s="493">
        <v>734</v>
      </c>
      <c r="I224" s="72"/>
      <c r="J224" s="564" t="s">
        <v>1704</v>
      </c>
      <c r="K224" s="72"/>
      <c r="L224" s="493">
        <v>38</v>
      </c>
      <c r="M224" s="493"/>
      <c r="N224" s="493">
        <v>52</v>
      </c>
      <c r="O224" s="493"/>
      <c r="P224" s="493">
        <v>183</v>
      </c>
      <c r="Q224" s="493"/>
      <c r="R224" s="493">
        <v>190</v>
      </c>
      <c r="S224" s="493"/>
      <c r="T224" s="493">
        <v>135</v>
      </c>
      <c r="U224" s="493"/>
      <c r="V224" s="493">
        <v>136</v>
      </c>
    </row>
    <row r="225" spans="1:22" x14ac:dyDescent="0.2">
      <c r="A225" s="72"/>
      <c r="B225" s="72"/>
      <c r="C225" s="72" t="s">
        <v>953</v>
      </c>
      <c r="D225" s="72" t="s">
        <v>954</v>
      </c>
      <c r="E225" s="72"/>
      <c r="F225" s="72" t="s">
        <v>955</v>
      </c>
      <c r="G225" s="72"/>
      <c r="H225" s="493">
        <v>1029</v>
      </c>
      <c r="I225" s="72"/>
      <c r="J225" s="564" t="s">
        <v>1991</v>
      </c>
      <c r="K225" s="72"/>
      <c r="L225" s="493">
        <v>60</v>
      </c>
      <c r="M225" s="493"/>
      <c r="N225" s="493">
        <v>113</v>
      </c>
      <c r="O225" s="493"/>
      <c r="P225" s="493">
        <v>281</v>
      </c>
      <c r="Q225" s="493"/>
      <c r="R225" s="493">
        <v>221</v>
      </c>
      <c r="S225" s="493"/>
      <c r="T225" s="493">
        <v>179</v>
      </c>
      <c r="U225" s="493"/>
      <c r="V225" s="493">
        <v>175</v>
      </c>
    </row>
    <row r="226" spans="1:22" x14ac:dyDescent="0.2">
      <c r="A226" s="72"/>
      <c r="B226" s="72"/>
      <c r="C226" s="72"/>
      <c r="D226" s="72"/>
      <c r="E226" s="72"/>
      <c r="F226" s="72"/>
      <c r="G226" s="72"/>
      <c r="H226" s="493"/>
      <c r="I226" s="72"/>
      <c r="J226" s="564"/>
      <c r="K226" s="72"/>
      <c r="L226" s="493"/>
      <c r="M226" s="493"/>
      <c r="N226" s="493"/>
      <c r="O226" s="493"/>
      <c r="P226" s="493"/>
      <c r="Q226" s="493"/>
      <c r="R226" s="493"/>
      <c r="S226" s="493"/>
      <c r="T226" s="493"/>
      <c r="U226" s="493"/>
      <c r="V226" s="493"/>
    </row>
    <row r="227" spans="1:22" ht="15" x14ac:dyDescent="0.25">
      <c r="A227" s="518"/>
      <c r="B227" s="518"/>
      <c r="C227" s="518" t="s">
        <v>956</v>
      </c>
      <c r="D227" s="518" t="s">
        <v>957</v>
      </c>
      <c r="E227" s="518" t="s">
        <v>958</v>
      </c>
      <c r="F227" s="518"/>
      <c r="G227" s="72"/>
      <c r="H227" s="562">
        <v>3725</v>
      </c>
      <c r="I227" s="72"/>
      <c r="J227" s="563" t="s">
        <v>1992</v>
      </c>
      <c r="K227" s="72"/>
      <c r="L227" s="562">
        <v>210</v>
      </c>
      <c r="M227" s="493"/>
      <c r="N227" s="562">
        <v>304</v>
      </c>
      <c r="O227" s="493"/>
      <c r="P227" s="562">
        <v>1082</v>
      </c>
      <c r="Q227" s="493"/>
      <c r="R227" s="562">
        <v>901</v>
      </c>
      <c r="S227" s="493"/>
      <c r="T227" s="562">
        <v>623</v>
      </c>
      <c r="U227" s="493"/>
      <c r="V227" s="562">
        <v>605</v>
      </c>
    </row>
    <row r="228" spans="1:22" x14ac:dyDescent="0.2">
      <c r="A228" s="72"/>
      <c r="B228" s="72"/>
      <c r="C228" s="72" t="s">
        <v>959</v>
      </c>
      <c r="D228" s="72" t="s">
        <v>960</v>
      </c>
      <c r="E228" s="72"/>
      <c r="F228" s="72" t="s">
        <v>961</v>
      </c>
      <c r="G228" s="72"/>
      <c r="H228" s="493">
        <v>1504</v>
      </c>
      <c r="I228" s="72"/>
      <c r="J228" s="564" t="s">
        <v>1993</v>
      </c>
      <c r="K228" s="72"/>
      <c r="L228" s="493">
        <v>55</v>
      </c>
      <c r="M228" s="493"/>
      <c r="N228" s="493">
        <v>104</v>
      </c>
      <c r="O228" s="493"/>
      <c r="P228" s="493">
        <v>453</v>
      </c>
      <c r="Q228" s="493"/>
      <c r="R228" s="493">
        <v>408</v>
      </c>
      <c r="S228" s="493"/>
      <c r="T228" s="493">
        <v>254</v>
      </c>
      <c r="U228" s="493"/>
      <c r="V228" s="493">
        <v>230</v>
      </c>
    </row>
    <row r="229" spans="1:22" x14ac:dyDescent="0.2">
      <c r="A229" s="72"/>
      <c r="B229" s="72"/>
      <c r="C229" s="72" t="s">
        <v>962</v>
      </c>
      <c r="D229" s="72" t="s">
        <v>963</v>
      </c>
      <c r="E229" s="72"/>
      <c r="F229" s="72" t="s">
        <v>964</v>
      </c>
      <c r="G229" s="72"/>
      <c r="H229" s="493">
        <v>397</v>
      </c>
      <c r="I229" s="72"/>
      <c r="J229" s="564" t="s">
        <v>1705</v>
      </c>
      <c r="K229" s="72"/>
      <c r="L229" s="493">
        <v>23</v>
      </c>
      <c r="M229" s="493"/>
      <c r="N229" s="493">
        <v>38</v>
      </c>
      <c r="O229" s="493"/>
      <c r="P229" s="493">
        <v>98</v>
      </c>
      <c r="Q229" s="493"/>
      <c r="R229" s="493">
        <v>83</v>
      </c>
      <c r="S229" s="493"/>
      <c r="T229" s="493">
        <v>76</v>
      </c>
      <c r="U229" s="493"/>
      <c r="V229" s="493">
        <v>79</v>
      </c>
    </row>
    <row r="230" spans="1:22" x14ac:dyDescent="0.2">
      <c r="A230" s="72"/>
      <c r="B230" s="72"/>
      <c r="C230" s="72" t="s">
        <v>965</v>
      </c>
      <c r="D230" s="72" t="s">
        <v>966</v>
      </c>
      <c r="E230" s="72"/>
      <c r="F230" s="72" t="s">
        <v>967</v>
      </c>
      <c r="G230" s="72"/>
      <c r="H230" s="493">
        <v>1176</v>
      </c>
      <c r="I230" s="72"/>
      <c r="J230" s="564" t="s">
        <v>1994</v>
      </c>
      <c r="K230" s="72"/>
      <c r="L230" s="493">
        <v>96</v>
      </c>
      <c r="M230" s="493"/>
      <c r="N230" s="493">
        <v>108</v>
      </c>
      <c r="O230" s="493"/>
      <c r="P230" s="493">
        <v>332</v>
      </c>
      <c r="Q230" s="493"/>
      <c r="R230" s="493">
        <v>263</v>
      </c>
      <c r="S230" s="493"/>
      <c r="T230" s="493">
        <v>190</v>
      </c>
      <c r="U230" s="493"/>
      <c r="V230" s="493">
        <v>187</v>
      </c>
    </row>
    <row r="231" spans="1:22" x14ac:dyDescent="0.2">
      <c r="A231" s="72"/>
      <c r="B231" s="72"/>
      <c r="C231" s="72" t="s">
        <v>968</v>
      </c>
      <c r="D231" s="72" t="s">
        <v>969</v>
      </c>
      <c r="E231" s="72"/>
      <c r="F231" s="72" t="s">
        <v>970</v>
      </c>
      <c r="G231" s="72"/>
      <c r="H231" s="493">
        <v>648</v>
      </c>
      <c r="I231" s="72"/>
      <c r="J231" s="564" t="s">
        <v>1706</v>
      </c>
      <c r="K231" s="72"/>
      <c r="L231" s="493">
        <v>36</v>
      </c>
      <c r="M231" s="493"/>
      <c r="N231" s="493">
        <v>54</v>
      </c>
      <c r="O231" s="493"/>
      <c r="P231" s="493">
        <v>199</v>
      </c>
      <c r="Q231" s="493"/>
      <c r="R231" s="493">
        <v>147</v>
      </c>
      <c r="S231" s="493"/>
      <c r="T231" s="493">
        <v>103</v>
      </c>
      <c r="U231" s="493"/>
      <c r="V231" s="493">
        <v>109</v>
      </c>
    </row>
    <row r="232" spans="1:22" x14ac:dyDescent="0.2">
      <c r="A232" s="72"/>
      <c r="B232" s="72"/>
      <c r="C232" s="72"/>
      <c r="D232" s="72"/>
      <c r="E232" s="72"/>
      <c r="F232" s="72"/>
      <c r="G232" s="72"/>
      <c r="H232" s="493"/>
      <c r="I232" s="72"/>
      <c r="J232" s="564"/>
      <c r="K232" s="72"/>
      <c r="L232" s="493"/>
      <c r="M232" s="493"/>
      <c r="N232" s="493"/>
      <c r="O232" s="493"/>
      <c r="P232" s="493"/>
      <c r="Q232" s="493"/>
      <c r="R232" s="493"/>
      <c r="S232" s="493"/>
      <c r="T232" s="493"/>
      <c r="U232" s="493"/>
      <c r="V232" s="493"/>
    </row>
    <row r="233" spans="1:22" ht="15" x14ac:dyDescent="0.25">
      <c r="A233" s="518"/>
      <c r="B233" s="518"/>
      <c r="C233" s="518" t="s">
        <v>971</v>
      </c>
      <c r="D233" s="518" t="s">
        <v>972</v>
      </c>
      <c r="E233" s="518" t="s">
        <v>973</v>
      </c>
      <c r="F233" s="518"/>
      <c r="G233" s="72"/>
      <c r="H233" s="562">
        <v>3909</v>
      </c>
      <c r="I233" s="72"/>
      <c r="J233" s="563" t="s">
        <v>1995</v>
      </c>
      <c r="K233" s="72"/>
      <c r="L233" s="562">
        <v>259</v>
      </c>
      <c r="M233" s="493"/>
      <c r="N233" s="562">
        <v>456</v>
      </c>
      <c r="O233" s="493"/>
      <c r="P233" s="562">
        <v>1193</v>
      </c>
      <c r="Q233" s="493"/>
      <c r="R233" s="562">
        <v>853</v>
      </c>
      <c r="S233" s="493"/>
      <c r="T233" s="562">
        <v>586</v>
      </c>
      <c r="U233" s="493"/>
      <c r="V233" s="562">
        <v>562</v>
      </c>
    </row>
    <row r="234" spans="1:22" x14ac:dyDescent="0.2">
      <c r="A234" s="72"/>
      <c r="B234" s="72"/>
      <c r="C234" s="72" t="s">
        <v>974</v>
      </c>
      <c r="D234" s="72" t="s">
        <v>975</v>
      </c>
      <c r="E234" s="72"/>
      <c r="F234" s="72" t="s">
        <v>976</v>
      </c>
      <c r="G234" s="72"/>
      <c r="H234" s="493">
        <v>1182</v>
      </c>
      <c r="I234" s="72"/>
      <c r="J234" s="564" t="s">
        <v>1996</v>
      </c>
      <c r="K234" s="72"/>
      <c r="L234" s="493">
        <v>76</v>
      </c>
      <c r="M234" s="493"/>
      <c r="N234" s="493">
        <v>141</v>
      </c>
      <c r="O234" s="493"/>
      <c r="P234" s="493">
        <v>345</v>
      </c>
      <c r="Q234" s="493"/>
      <c r="R234" s="493">
        <v>257</v>
      </c>
      <c r="S234" s="493"/>
      <c r="T234" s="493">
        <v>188</v>
      </c>
      <c r="U234" s="493"/>
      <c r="V234" s="493">
        <v>175</v>
      </c>
    </row>
    <row r="235" spans="1:22" x14ac:dyDescent="0.2">
      <c r="A235" s="72"/>
      <c r="B235" s="72"/>
      <c r="C235" s="72" t="s">
        <v>977</v>
      </c>
      <c r="D235" s="72" t="s">
        <v>978</v>
      </c>
      <c r="E235" s="72"/>
      <c r="F235" s="72" t="s">
        <v>979</v>
      </c>
      <c r="G235" s="72"/>
      <c r="H235" s="493">
        <v>1912</v>
      </c>
      <c r="I235" s="72"/>
      <c r="J235" s="564" t="s">
        <v>1997</v>
      </c>
      <c r="K235" s="72"/>
      <c r="L235" s="493">
        <v>127</v>
      </c>
      <c r="M235" s="493"/>
      <c r="N235" s="493">
        <v>218</v>
      </c>
      <c r="O235" s="493"/>
      <c r="P235" s="493">
        <v>604</v>
      </c>
      <c r="Q235" s="493"/>
      <c r="R235" s="493">
        <v>422</v>
      </c>
      <c r="S235" s="493"/>
      <c r="T235" s="493">
        <v>275</v>
      </c>
      <c r="U235" s="493"/>
      <c r="V235" s="493">
        <v>266</v>
      </c>
    </row>
    <row r="236" spans="1:22" x14ac:dyDescent="0.2">
      <c r="A236" s="72"/>
      <c r="B236" s="72"/>
      <c r="C236" s="72" t="s">
        <v>980</v>
      </c>
      <c r="D236" s="72" t="s">
        <v>981</v>
      </c>
      <c r="E236" s="72"/>
      <c r="F236" s="72" t="s">
        <v>982</v>
      </c>
      <c r="G236" s="72"/>
      <c r="H236" s="493">
        <v>815</v>
      </c>
      <c r="I236" s="72"/>
      <c r="J236" s="564" t="s">
        <v>1707</v>
      </c>
      <c r="K236" s="72"/>
      <c r="L236" s="493">
        <v>56</v>
      </c>
      <c r="M236" s="493"/>
      <c r="N236" s="493">
        <v>97</v>
      </c>
      <c r="O236" s="493"/>
      <c r="P236" s="493">
        <v>244</v>
      </c>
      <c r="Q236" s="493"/>
      <c r="R236" s="493">
        <v>174</v>
      </c>
      <c r="S236" s="493"/>
      <c r="T236" s="493">
        <v>123</v>
      </c>
      <c r="U236" s="493"/>
      <c r="V236" s="493">
        <v>121</v>
      </c>
    </row>
    <row r="237" spans="1:22" x14ac:dyDescent="0.2">
      <c r="A237" s="72"/>
      <c r="B237" s="72"/>
      <c r="C237" s="72"/>
      <c r="D237" s="72"/>
      <c r="E237" s="72"/>
      <c r="F237" s="72"/>
      <c r="G237" s="72"/>
      <c r="H237" s="493"/>
      <c r="I237" s="72"/>
      <c r="J237" s="564"/>
      <c r="K237" s="72"/>
      <c r="L237" s="493"/>
      <c r="M237" s="493"/>
      <c r="N237" s="493"/>
      <c r="O237" s="493"/>
      <c r="P237" s="493"/>
      <c r="Q237" s="493"/>
      <c r="R237" s="493"/>
      <c r="S237" s="493"/>
      <c r="T237" s="493"/>
      <c r="U237" s="493"/>
      <c r="V237" s="493"/>
    </row>
    <row r="238" spans="1:22" ht="15" x14ac:dyDescent="0.25">
      <c r="A238" s="518"/>
      <c r="B238" s="518"/>
      <c r="C238" s="518" t="s">
        <v>983</v>
      </c>
      <c r="D238" s="518" t="s">
        <v>984</v>
      </c>
      <c r="E238" s="518" t="s">
        <v>985</v>
      </c>
      <c r="F238" s="518"/>
      <c r="G238" s="72"/>
      <c r="H238" s="562">
        <v>5505</v>
      </c>
      <c r="I238" s="72"/>
      <c r="J238" s="563" t="s">
        <v>1998</v>
      </c>
      <c r="K238" s="72"/>
      <c r="L238" s="562">
        <v>344</v>
      </c>
      <c r="M238" s="493"/>
      <c r="N238" s="562">
        <v>543</v>
      </c>
      <c r="O238" s="493"/>
      <c r="P238" s="562">
        <v>1504</v>
      </c>
      <c r="Q238" s="493"/>
      <c r="R238" s="562">
        <v>1316</v>
      </c>
      <c r="S238" s="493"/>
      <c r="T238" s="562">
        <v>918</v>
      </c>
      <c r="U238" s="493"/>
      <c r="V238" s="562">
        <v>880</v>
      </c>
    </row>
    <row r="239" spans="1:22" x14ac:dyDescent="0.2">
      <c r="A239" s="72"/>
      <c r="B239" s="72"/>
      <c r="C239" s="72" t="s">
        <v>986</v>
      </c>
      <c r="D239" s="72" t="s">
        <v>987</v>
      </c>
      <c r="E239" s="72"/>
      <c r="F239" s="72" t="s">
        <v>988</v>
      </c>
      <c r="G239" s="72"/>
      <c r="H239" s="493">
        <v>371</v>
      </c>
      <c r="I239" s="72"/>
      <c r="J239" s="564" t="s">
        <v>1708</v>
      </c>
      <c r="K239" s="72"/>
      <c r="L239" s="493">
        <v>25</v>
      </c>
      <c r="M239" s="493"/>
      <c r="N239" s="493">
        <v>45</v>
      </c>
      <c r="O239" s="493"/>
      <c r="P239" s="493">
        <v>92</v>
      </c>
      <c r="Q239" s="493"/>
      <c r="R239" s="493">
        <v>98</v>
      </c>
      <c r="S239" s="493"/>
      <c r="T239" s="493">
        <v>55</v>
      </c>
      <c r="U239" s="493"/>
      <c r="V239" s="493">
        <v>56</v>
      </c>
    </row>
    <row r="240" spans="1:22" x14ac:dyDescent="0.2">
      <c r="A240" s="72"/>
      <c r="B240" s="72"/>
      <c r="C240" s="72" t="s">
        <v>989</v>
      </c>
      <c r="D240" s="72" t="s">
        <v>990</v>
      </c>
      <c r="E240" s="72"/>
      <c r="F240" s="72" t="s">
        <v>991</v>
      </c>
      <c r="G240" s="72"/>
      <c r="H240" s="493">
        <v>555</v>
      </c>
      <c r="I240" s="72"/>
      <c r="J240" s="564" t="s">
        <v>1709</v>
      </c>
      <c r="K240" s="72"/>
      <c r="L240" s="493">
        <v>23</v>
      </c>
      <c r="M240" s="493"/>
      <c r="N240" s="493">
        <v>70</v>
      </c>
      <c r="O240" s="493"/>
      <c r="P240" s="493">
        <v>187</v>
      </c>
      <c r="Q240" s="493"/>
      <c r="R240" s="493">
        <v>122</v>
      </c>
      <c r="S240" s="493"/>
      <c r="T240" s="493">
        <v>78</v>
      </c>
      <c r="U240" s="493"/>
      <c r="V240" s="493">
        <v>75</v>
      </c>
    </row>
    <row r="241" spans="1:22" x14ac:dyDescent="0.2">
      <c r="A241" s="72"/>
      <c r="B241" s="72"/>
      <c r="C241" s="72" t="s">
        <v>992</v>
      </c>
      <c r="D241" s="72" t="s">
        <v>993</v>
      </c>
      <c r="E241" s="72"/>
      <c r="F241" s="72" t="s">
        <v>994</v>
      </c>
      <c r="G241" s="72"/>
      <c r="H241" s="493">
        <v>903</v>
      </c>
      <c r="I241" s="72"/>
      <c r="J241" s="564" t="s">
        <v>1632</v>
      </c>
      <c r="K241" s="72"/>
      <c r="L241" s="493">
        <v>45</v>
      </c>
      <c r="M241" s="493"/>
      <c r="N241" s="493">
        <v>92</v>
      </c>
      <c r="O241" s="493"/>
      <c r="P241" s="493">
        <v>246</v>
      </c>
      <c r="Q241" s="493"/>
      <c r="R241" s="493">
        <v>213</v>
      </c>
      <c r="S241" s="493"/>
      <c r="T241" s="493">
        <v>159</v>
      </c>
      <c r="U241" s="493"/>
      <c r="V241" s="493">
        <v>148</v>
      </c>
    </row>
    <row r="242" spans="1:22" x14ac:dyDescent="0.2">
      <c r="A242" s="72"/>
      <c r="B242" s="72"/>
      <c r="C242" s="72" t="s">
        <v>995</v>
      </c>
      <c r="D242" s="72" t="s">
        <v>996</v>
      </c>
      <c r="E242" s="72"/>
      <c r="F242" s="72" t="s">
        <v>997</v>
      </c>
      <c r="G242" s="72"/>
      <c r="H242" s="493">
        <v>1073</v>
      </c>
      <c r="I242" s="72"/>
      <c r="J242" s="564" t="s">
        <v>1999</v>
      </c>
      <c r="K242" s="72"/>
      <c r="L242" s="493">
        <v>67</v>
      </c>
      <c r="M242" s="493"/>
      <c r="N242" s="493">
        <v>78</v>
      </c>
      <c r="O242" s="493"/>
      <c r="P242" s="493">
        <v>302</v>
      </c>
      <c r="Q242" s="493"/>
      <c r="R242" s="493">
        <v>257</v>
      </c>
      <c r="S242" s="493"/>
      <c r="T242" s="493">
        <v>210</v>
      </c>
      <c r="U242" s="493"/>
      <c r="V242" s="493">
        <v>159</v>
      </c>
    </row>
    <row r="243" spans="1:22" x14ac:dyDescent="0.2">
      <c r="A243" s="72"/>
      <c r="B243" s="72"/>
      <c r="C243" s="72" t="s">
        <v>998</v>
      </c>
      <c r="D243" s="72" t="s">
        <v>999</v>
      </c>
      <c r="E243" s="72"/>
      <c r="F243" s="72" t="s">
        <v>1000</v>
      </c>
      <c r="G243" s="72"/>
      <c r="H243" s="493">
        <v>584</v>
      </c>
      <c r="I243" s="72"/>
      <c r="J243" s="564" t="s">
        <v>1710</v>
      </c>
      <c r="K243" s="72"/>
      <c r="L243" s="493">
        <v>47</v>
      </c>
      <c r="M243" s="493"/>
      <c r="N243" s="493">
        <v>57</v>
      </c>
      <c r="O243" s="493"/>
      <c r="P243" s="493">
        <v>159</v>
      </c>
      <c r="Q243" s="493"/>
      <c r="R243" s="493">
        <v>139</v>
      </c>
      <c r="S243" s="493"/>
      <c r="T243" s="493">
        <v>93</v>
      </c>
      <c r="U243" s="493"/>
      <c r="V243" s="493">
        <v>89</v>
      </c>
    </row>
    <row r="244" spans="1:22" x14ac:dyDescent="0.2">
      <c r="A244" s="72"/>
      <c r="B244" s="72"/>
      <c r="C244" s="72" t="s">
        <v>1001</v>
      </c>
      <c r="D244" s="72" t="s">
        <v>1002</v>
      </c>
      <c r="E244" s="72"/>
      <c r="F244" s="72" t="s">
        <v>1003</v>
      </c>
      <c r="G244" s="72"/>
      <c r="H244" s="493">
        <v>366</v>
      </c>
      <c r="I244" s="72"/>
      <c r="J244" s="564" t="s">
        <v>1480</v>
      </c>
      <c r="K244" s="72"/>
      <c r="L244" s="493">
        <v>32</v>
      </c>
      <c r="M244" s="493"/>
      <c r="N244" s="493">
        <v>39</v>
      </c>
      <c r="O244" s="493"/>
      <c r="P244" s="493">
        <v>97</v>
      </c>
      <c r="Q244" s="493"/>
      <c r="R244" s="493">
        <v>86</v>
      </c>
      <c r="S244" s="493"/>
      <c r="T244" s="493">
        <v>55</v>
      </c>
      <c r="U244" s="493"/>
      <c r="V244" s="493">
        <v>57</v>
      </c>
    </row>
    <row r="245" spans="1:22" x14ac:dyDescent="0.2">
      <c r="A245" s="72"/>
      <c r="B245" s="72"/>
      <c r="C245" s="72" t="s">
        <v>1004</v>
      </c>
      <c r="D245" s="72" t="s">
        <v>1005</v>
      </c>
      <c r="E245" s="72"/>
      <c r="F245" s="72" t="s">
        <v>1006</v>
      </c>
      <c r="G245" s="72"/>
      <c r="H245" s="493">
        <v>482</v>
      </c>
      <c r="I245" s="72"/>
      <c r="J245" s="564" t="s">
        <v>1444</v>
      </c>
      <c r="K245" s="72"/>
      <c r="L245" s="493">
        <v>37</v>
      </c>
      <c r="M245" s="493"/>
      <c r="N245" s="493">
        <v>52</v>
      </c>
      <c r="O245" s="493"/>
      <c r="P245" s="493">
        <v>136</v>
      </c>
      <c r="Q245" s="493"/>
      <c r="R245" s="493">
        <v>116</v>
      </c>
      <c r="S245" s="493"/>
      <c r="T245" s="493">
        <v>68</v>
      </c>
      <c r="U245" s="493"/>
      <c r="V245" s="493">
        <v>73</v>
      </c>
    </row>
    <row r="246" spans="1:22" x14ac:dyDescent="0.2">
      <c r="A246" s="72"/>
      <c r="B246" s="72"/>
      <c r="C246" s="72" t="s">
        <v>1007</v>
      </c>
      <c r="D246" s="72" t="s">
        <v>1008</v>
      </c>
      <c r="E246" s="72"/>
      <c r="F246" s="72" t="s">
        <v>1009</v>
      </c>
      <c r="G246" s="72"/>
      <c r="H246" s="493">
        <v>1171</v>
      </c>
      <c r="I246" s="72"/>
      <c r="J246" s="564" t="s">
        <v>2000</v>
      </c>
      <c r="K246" s="72"/>
      <c r="L246" s="493">
        <v>68</v>
      </c>
      <c r="M246" s="493"/>
      <c r="N246" s="493">
        <v>110</v>
      </c>
      <c r="O246" s="493"/>
      <c r="P246" s="493">
        <v>285</v>
      </c>
      <c r="Q246" s="493"/>
      <c r="R246" s="493">
        <v>285</v>
      </c>
      <c r="S246" s="493"/>
      <c r="T246" s="493">
        <v>200</v>
      </c>
      <c r="U246" s="493"/>
      <c r="V246" s="493">
        <v>223</v>
      </c>
    </row>
    <row r="247" spans="1:22" x14ac:dyDescent="0.2">
      <c r="A247" s="72"/>
      <c r="B247" s="72"/>
      <c r="C247" s="72"/>
      <c r="D247" s="72"/>
      <c r="E247" s="72"/>
      <c r="F247" s="72"/>
      <c r="G247" s="72"/>
      <c r="H247" s="493"/>
      <c r="I247" s="72"/>
      <c r="J247" s="564"/>
      <c r="K247" s="72"/>
      <c r="L247" s="493"/>
      <c r="M247" s="493"/>
      <c r="N247" s="493"/>
      <c r="O247" s="493"/>
      <c r="P247" s="493"/>
      <c r="Q247" s="493"/>
      <c r="R247" s="493"/>
      <c r="S247" s="493"/>
      <c r="T247" s="493"/>
      <c r="U247" s="493"/>
      <c r="V247" s="493"/>
    </row>
    <row r="248" spans="1:22" ht="15" x14ac:dyDescent="0.25">
      <c r="A248" s="518"/>
      <c r="B248" s="518"/>
      <c r="C248" s="518" t="s">
        <v>1010</v>
      </c>
      <c r="D248" s="518" t="s">
        <v>1011</v>
      </c>
      <c r="E248" s="518" t="s">
        <v>1012</v>
      </c>
      <c r="F248" s="518"/>
      <c r="G248" s="72"/>
      <c r="H248" s="562">
        <v>7423</v>
      </c>
      <c r="I248" s="72"/>
      <c r="J248" s="563" t="s">
        <v>2001</v>
      </c>
      <c r="K248" s="72"/>
      <c r="L248" s="562">
        <v>433</v>
      </c>
      <c r="M248" s="493"/>
      <c r="N248" s="562">
        <v>674</v>
      </c>
      <c r="O248" s="493"/>
      <c r="P248" s="562">
        <v>2038</v>
      </c>
      <c r="Q248" s="493"/>
      <c r="R248" s="562">
        <v>1723</v>
      </c>
      <c r="S248" s="493"/>
      <c r="T248" s="562">
        <v>1223</v>
      </c>
      <c r="U248" s="493"/>
      <c r="V248" s="562">
        <v>1332</v>
      </c>
    </row>
    <row r="249" spans="1:22" x14ac:dyDescent="0.2">
      <c r="A249" s="72"/>
      <c r="B249" s="72"/>
      <c r="C249" s="72" t="s">
        <v>1013</v>
      </c>
      <c r="D249" s="72" t="s">
        <v>1014</v>
      </c>
      <c r="E249" s="72"/>
      <c r="F249" s="72" t="s">
        <v>1015</v>
      </c>
      <c r="G249" s="72"/>
      <c r="H249" s="493">
        <v>1114</v>
      </c>
      <c r="I249" s="72"/>
      <c r="J249" s="564" t="s">
        <v>2002</v>
      </c>
      <c r="K249" s="72"/>
      <c r="L249" s="493">
        <v>66</v>
      </c>
      <c r="M249" s="493"/>
      <c r="N249" s="493">
        <v>91</v>
      </c>
      <c r="O249" s="493"/>
      <c r="P249" s="493">
        <v>366</v>
      </c>
      <c r="Q249" s="493"/>
      <c r="R249" s="493">
        <v>239</v>
      </c>
      <c r="S249" s="493"/>
      <c r="T249" s="493">
        <v>177</v>
      </c>
      <c r="U249" s="493"/>
      <c r="V249" s="493">
        <v>175</v>
      </c>
    </row>
    <row r="250" spans="1:22" x14ac:dyDescent="0.2">
      <c r="A250" s="72"/>
      <c r="B250" s="72"/>
      <c r="C250" s="72" t="s">
        <v>1016</v>
      </c>
      <c r="D250" s="72" t="s">
        <v>1017</v>
      </c>
      <c r="E250" s="72"/>
      <c r="F250" s="72" t="s">
        <v>1018</v>
      </c>
      <c r="G250" s="72"/>
      <c r="H250" s="493">
        <v>1160</v>
      </c>
      <c r="I250" s="72"/>
      <c r="J250" s="564" t="s">
        <v>2003</v>
      </c>
      <c r="K250" s="72"/>
      <c r="L250" s="493">
        <v>81</v>
      </c>
      <c r="M250" s="493"/>
      <c r="N250" s="493">
        <v>122</v>
      </c>
      <c r="O250" s="493"/>
      <c r="P250" s="493">
        <v>323</v>
      </c>
      <c r="Q250" s="493"/>
      <c r="R250" s="493">
        <v>271</v>
      </c>
      <c r="S250" s="493"/>
      <c r="T250" s="493">
        <v>191</v>
      </c>
      <c r="U250" s="493"/>
      <c r="V250" s="493">
        <v>172</v>
      </c>
    </row>
    <row r="251" spans="1:22" x14ac:dyDescent="0.2">
      <c r="A251" s="72"/>
      <c r="B251" s="72"/>
      <c r="C251" s="72" t="s">
        <v>1019</v>
      </c>
      <c r="D251" s="72" t="s">
        <v>1020</v>
      </c>
      <c r="E251" s="72"/>
      <c r="F251" s="72" t="s">
        <v>1021</v>
      </c>
      <c r="G251" s="72"/>
      <c r="H251" s="493">
        <v>442</v>
      </c>
      <c r="I251" s="72"/>
      <c r="J251" s="564" t="s">
        <v>1498</v>
      </c>
      <c r="K251" s="72"/>
      <c r="L251" s="493">
        <v>22</v>
      </c>
      <c r="M251" s="493"/>
      <c r="N251" s="493">
        <v>39</v>
      </c>
      <c r="O251" s="493"/>
      <c r="P251" s="493">
        <v>118</v>
      </c>
      <c r="Q251" s="493"/>
      <c r="R251" s="493">
        <v>114</v>
      </c>
      <c r="S251" s="493"/>
      <c r="T251" s="493">
        <v>77</v>
      </c>
      <c r="U251" s="493"/>
      <c r="V251" s="493">
        <v>72</v>
      </c>
    </row>
    <row r="252" spans="1:22" x14ac:dyDescent="0.2">
      <c r="A252" s="72"/>
      <c r="B252" s="72"/>
      <c r="C252" s="72" t="s">
        <v>1022</v>
      </c>
      <c r="D252" s="72" t="s">
        <v>1023</v>
      </c>
      <c r="E252" s="72"/>
      <c r="F252" s="72" t="s">
        <v>1024</v>
      </c>
      <c r="G252" s="72"/>
      <c r="H252" s="493">
        <v>452</v>
      </c>
      <c r="I252" s="72"/>
      <c r="J252" s="564" t="s">
        <v>1711</v>
      </c>
      <c r="K252" s="72"/>
      <c r="L252" s="493">
        <v>28</v>
      </c>
      <c r="M252" s="493"/>
      <c r="N252" s="493">
        <v>31</v>
      </c>
      <c r="O252" s="493"/>
      <c r="P252" s="493">
        <v>107</v>
      </c>
      <c r="Q252" s="493"/>
      <c r="R252" s="493">
        <v>123</v>
      </c>
      <c r="S252" s="493"/>
      <c r="T252" s="493">
        <v>80</v>
      </c>
      <c r="U252" s="493"/>
      <c r="V252" s="493">
        <v>83</v>
      </c>
    </row>
    <row r="253" spans="1:22" x14ac:dyDescent="0.2">
      <c r="A253" s="72"/>
      <c r="B253" s="72"/>
      <c r="C253" s="72" t="s">
        <v>1025</v>
      </c>
      <c r="D253" s="72" t="s">
        <v>1026</v>
      </c>
      <c r="E253" s="72"/>
      <c r="F253" s="72" t="s">
        <v>1027</v>
      </c>
      <c r="G253" s="72"/>
      <c r="H253" s="493">
        <v>480</v>
      </c>
      <c r="I253" s="72"/>
      <c r="J253" s="564" t="s">
        <v>1712</v>
      </c>
      <c r="K253" s="72"/>
      <c r="L253" s="493">
        <v>29</v>
      </c>
      <c r="M253" s="493"/>
      <c r="N253" s="493">
        <v>42</v>
      </c>
      <c r="O253" s="493"/>
      <c r="P253" s="493">
        <v>137</v>
      </c>
      <c r="Q253" s="493"/>
      <c r="R253" s="493">
        <v>127</v>
      </c>
      <c r="S253" s="493"/>
      <c r="T253" s="493">
        <v>76</v>
      </c>
      <c r="U253" s="493"/>
      <c r="V253" s="493">
        <v>69</v>
      </c>
    </row>
    <row r="254" spans="1:22" x14ac:dyDescent="0.2">
      <c r="A254" s="72"/>
      <c r="B254" s="72"/>
      <c r="C254" s="72" t="s">
        <v>1028</v>
      </c>
      <c r="D254" s="72" t="s">
        <v>1029</v>
      </c>
      <c r="E254" s="72"/>
      <c r="F254" s="72" t="s">
        <v>1030</v>
      </c>
      <c r="G254" s="72"/>
      <c r="H254" s="493">
        <v>408</v>
      </c>
      <c r="I254" s="72"/>
      <c r="J254" s="564" t="s">
        <v>1713</v>
      </c>
      <c r="K254" s="72"/>
      <c r="L254" s="441" t="s">
        <v>1431</v>
      </c>
      <c r="M254" s="607"/>
      <c r="N254" s="441" t="s">
        <v>1431</v>
      </c>
      <c r="O254" s="493"/>
      <c r="P254" s="493">
        <v>117</v>
      </c>
      <c r="Q254" s="493"/>
      <c r="R254" s="493">
        <v>73</v>
      </c>
      <c r="S254" s="493"/>
      <c r="T254" s="493">
        <v>59</v>
      </c>
      <c r="U254" s="493"/>
      <c r="V254" s="493">
        <v>86</v>
      </c>
    </row>
    <row r="255" spans="1:22" x14ac:dyDescent="0.2">
      <c r="A255" s="72"/>
      <c r="B255" s="72"/>
      <c r="C255" s="72" t="s">
        <v>1031</v>
      </c>
      <c r="D255" s="72" t="s">
        <v>1032</v>
      </c>
      <c r="E255" s="72"/>
      <c r="F255" s="72" t="s">
        <v>1033</v>
      </c>
      <c r="G255" s="72"/>
      <c r="H255" s="493">
        <v>533</v>
      </c>
      <c r="I255" s="72"/>
      <c r="J255" s="564" t="s">
        <v>1486</v>
      </c>
      <c r="K255" s="72"/>
      <c r="L255" s="607">
        <v>38</v>
      </c>
      <c r="M255" s="607"/>
      <c r="N255" s="607">
        <v>46</v>
      </c>
      <c r="O255" s="493"/>
      <c r="P255" s="493">
        <v>144</v>
      </c>
      <c r="Q255" s="493"/>
      <c r="R255" s="493">
        <v>137</v>
      </c>
      <c r="S255" s="493"/>
      <c r="T255" s="493">
        <v>83</v>
      </c>
      <c r="U255" s="493"/>
      <c r="V255" s="493">
        <v>85</v>
      </c>
    </row>
    <row r="256" spans="1:22" x14ac:dyDescent="0.2">
      <c r="A256" s="72"/>
      <c r="B256" s="72"/>
      <c r="C256" s="72" t="s">
        <v>1034</v>
      </c>
      <c r="D256" s="72" t="s">
        <v>1035</v>
      </c>
      <c r="E256" s="72"/>
      <c r="F256" s="72" t="s">
        <v>1036</v>
      </c>
      <c r="G256" s="72"/>
      <c r="H256" s="493">
        <v>343</v>
      </c>
      <c r="I256" s="72"/>
      <c r="J256" s="564" t="s">
        <v>1501</v>
      </c>
      <c r="K256" s="72"/>
      <c r="L256" s="607">
        <v>28</v>
      </c>
      <c r="M256" s="607"/>
      <c r="N256" s="607">
        <v>39</v>
      </c>
      <c r="O256" s="493"/>
      <c r="P256" s="493">
        <v>86</v>
      </c>
      <c r="Q256" s="493"/>
      <c r="R256" s="493">
        <v>71</v>
      </c>
      <c r="S256" s="493"/>
      <c r="T256" s="493">
        <v>54</v>
      </c>
      <c r="U256" s="493"/>
      <c r="V256" s="493">
        <v>65</v>
      </c>
    </row>
    <row r="257" spans="1:22" x14ac:dyDescent="0.2">
      <c r="A257" s="72"/>
      <c r="B257" s="72"/>
      <c r="C257" s="72" t="s">
        <v>1037</v>
      </c>
      <c r="D257" s="72" t="s">
        <v>1038</v>
      </c>
      <c r="E257" s="72"/>
      <c r="F257" s="72" t="s">
        <v>1039</v>
      </c>
      <c r="G257" s="72"/>
      <c r="H257" s="493">
        <v>467</v>
      </c>
      <c r="I257" s="72"/>
      <c r="J257" s="564" t="s">
        <v>1714</v>
      </c>
      <c r="K257" s="72"/>
      <c r="L257" s="607">
        <v>21</v>
      </c>
      <c r="M257" s="607"/>
      <c r="N257" s="607">
        <v>55</v>
      </c>
      <c r="O257" s="493"/>
      <c r="P257" s="493">
        <v>97</v>
      </c>
      <c r="Q257" s="493"/>
      <c r="R257" s="493">
        <v>118</v>
      </c>
      <c r="S257" s="493"/>
      <c r="T257" s="493">
        <v>76</v>
      </c>
      <c r="U257" s="493"/>
      <c r="V257" s="493">
        <v>100</v>
      </c>
    </row>
    <row r="258" spans="1:22" x14ac:dyDescent="0.2">
      <c r="A258" s="72"/>
      <c r="B258" s="72"/>
      <c r="C258" s="72" t="s">
        <v>1040</v>
      </c>
      <c r="D258" s="72" t="s">
        <v>1041</v>
      </c>
      <c r="E258" s="72"/>
      <c r="F258" s="72" t="s">
        <v>1042</v>
      </c>
      <c r="G258" s="72"/>
      <c r="H258" s="493">
        <v>1082</v>
      </c>
      <c r="I258" s="72"/>
      <c r="J258" s="564" t="s">
        <v>2004</v>
      </c>
      <c r="K258" s="72"/>
      <c r="L258" s="607">
        <v>41</v>
      </c>
      <c r="M258" s="607"/>
      <c r="N258" s="607">
        <v>78</v>
      </c>
      <c r="O258" s="493"/>
      <c r="P258" s="493">
        <v>313</v>
      </c>
      <c r="Q258" s="493"/>
      <c r="R258" s="493">
        <v>256</v>
      </c>
      <c r="S258" s="493"/>
      <c r="T258" s="493">
        <v>184</v>
      </c>
      <c r="U258" s="493"/>
      <c r="V258" s="493">
        <v>210</v>
      </c>
    </row>
    <row r="259" spans="1:22" x14ac:dyDescent="0.2">
      <c r="A259" s="72"/>
      <c r="B259" s="72"/>
      <c r="C259" s="72" t="s">
        <v>1043</v>
      </c>
      <c r="D259" s="72" t="s">
        <v>1044</v>
      </c>
      <c r="E259" s="72"/>
      <c r="F259" s="72" t="s">
        <v>1045</v>
      </c>
      <c r="G259" s="72"/>
      <c r="H259" s="493">
        <v>708</v>
      </c>
      <c r="I259" s="72"/>
      <c r="J259" s="564" t="s">
        <v>1676</v>
      </c>
      <c r="K259" s="72"/>
      <c r="L259" s="607">
        <v>37</v>
      </c>
      <c r="M259" s="607"/>
      <c r="N259" s="607">
        <v>61</v>
      </c>
      <c r="O259" s="493"/>
      <c r="P259" s="493">
        <v>176</v>
      </c>
      <c r="Q259" s="493"/>
      <c r="R259" s="493">
        <v>137</v>
      </c>
      <c r="S259" s="493"/>
      <c r="T259" s="493">
        <v>129</v>
      </c>
      <c r="U259" s="493"/>
      <c r="V259" s="493">
        <v>168</v>
      </c>
    </row>
    <row r="260" spans="1:22" x14ac:dyDescent="0.2">
      <c r="A260" s="72"/>
      <c r="B260" s="72"/>
      <c r="C260" s="72" t="s">
        <v>1046</v>
      </c>
      <c r="D260" s="72" t="s">
        <v>1047</v>
      </c>
      <c r="E260" s="72"/>
      <c r="F260" s="72" t="s">
        <v>1048</v>
      </c>
      <c r="G260" s="72"/>
      <c r="H260" s="493">
        <v>234</v>
      </c>
      <c r="I260" s="72"/>
      <c r="J260" s="564" t="s">
        <v>1715</v>
      </c>
      <c r="K260" s="72"/>
      <c r="L260" s="441" t="s">
        <v>1431</v>
      </c>
      <c r="M260" s="607"/>
      <c r="N260" s="441" t="s">
        <v>1431</v>
      </c>
      <c r="O260" s="493"/>
      <c r="P260" s="493">
        <v>54</v>
      </c>
      <c r="Q260" s="493"/>
      <c r="R260" s="493">
        <v>57</v>
      </c>
      <c r="S260" s="493"/>
      <c r="T260" s="493">
        <v>37</v>
      </c>
      <c r="U260" s="493"/>
      <c r="V260" s="493">
        <v>47</v>
      </c>
    </row>
    <row r="261" spans="1:22" x14ac:dyDescent="0.2">
      <c r="A261" s="72"/>
      <c r="B261" s="72"/>
      <c r="C261" s="72"/>
      <c r="D261" s="72"/>
      <c r="E261" s="72"/>
      <c r="F261" s="72"/>
      <c r="G261" s="72"/>
      <c r="H261" s="493"/>
      <c r="I261" s="72"/>
      <c r="J261" s="564"/>
      <c r="K261" s="72"/>
      <c r="L261" s="493"/>
      <c r="M261" s="493"/>
      <c r="N261" s="493"/>
      <c r="O261" s="493"/>
      <c r="P261" s="493"/>
      <c r="Q261" s="493"/>
      <c r="R261" s="493"/>
      <c r="S261" s="493"/>
      <c r="T261" s="493"/>
      <c r="U261" s="493"/>
      <c r="V261" s="493"/>
    </row>
    <row r="262" spans="1:22" ht="15" x14ac:dyDescent="0.25">
      <c r="A262" s="518"/>
      <c r="B262" s="518"/>
      <c r="C262" s="518" t="s">
        <v>1049</v>
      </c>
      <c r="D262" s="518" t="s">
        <v>1050</v>
      </c>
      <c r="E262" s="518" t="s">
        <v>1051</v>
      </c>
      <c r="F262" s="518"/>
      <c r="G262" s="72"/>
      <c r="H262" s="562">
        <v>6018</v>
      </c>
      <c r="I262" s="72"/>
      <c r="J262" s="563" t="s">
        <v>2005</v>
      </c>
      <c r="K262" s="72"/>
      <c r="L262" s="562">
        <v>267</v>
      </c>
      <c r="M262" s="493"/>
      <c r="N262" s="562">
        <v>530</v>
      </c>
      <c r="O262" s="493"/>
      <c r="P262" s="562">
        <v>1579</v>
      </c>
      <c r="Q262" s="493"/>
      <c r="R262" s="562">
        <v>1335</v>
      </c>
      <c r="S262" s="493"/>
      <c r="T262" s="562">
        <v>1143</v>
      </c>
      <c r="U262" s="493"/>
      <c r="V262" s="562">
        <v>1164</v>
      </c>
    </row>
    <row r="263" spans="1:22" x14ac:dyDescent="0.2">
      <c r="A263" s="72"/>
      <c r="B263" s="72"/>
      <c r="C263" s="72" t="s">
        <v>1052</v>
      </c>
      <c r="D263" s="72" t="s">
        <v>1053</v>
      </c>
      <c r="E263" s="72"/>
      <c r="F263" s="72" t="s">
        <v>1054</v>
      </c>
      <c r="G263" s="72"/>
      <c r="H263" s="493">
        <v>523</v>
      </c>
      <c r="I263" s="72"/>
      <c r="J263" s="564" t="s">
        <v>1716</v>
      </c>
      <c r="K263" s="72"/>
      <c r="L263" s="493">
        <v>32</v>
      </c>
      <c r="M263" s="493"/>
      <c r="N263" s="493">
        <v>39</v>
      </c>
      <c r="O263" s="493"/>
      <c r="P263" s="493">
        <v>136</v>
      </c>
      <c r="Q263" s="493"/>
      <c r="R263" s="493">
        <v>94</v>
      </c>
      <c r="S263" s="493"/>
      <c r="T263" s="493">
        <v>110</v>
      </c>
      <c r="U263" s="493"/>
      <c r="V263" s="493">
        <v>112</v>
      </c>
    </row>
    <row r="264" spans="1:22" x14ac:dyDescent="0.2">
      <c r="A264" s="72"/>
      <c r="B264" s="72"/>
      <c r="C264" s="72" t="s">
        <v>1055</v>
      </c>
      <c r="D264" s="72" t="s">
        <v>1056</v>
      </c>
      <c r="E264" s="72"/>
      <c r="F264" s="72" t="s">
        <v>1057</v>
      </c>
      <c r="G264" s="72"/>
      <c r="H264" s="493">
        <v>372</v>
      </c>
      <c r="I264" s="72"/>
      <c r="J264" s="564" t="s">
        <v>1497</v>
      </c>
      <c r="K264" s="72"/>
      <c r="L264" s="493">
        <v>19</v>
      </c>
      <c r="M264" s="493"/>
      <c r="N264" s="493">
        <v>27</v>
      </c>
      <c r="O264" s="493"/>
      <c r="P264" s="493">
        <v>77</v>
      </c>
      <c r="Q264" s="493"/>
      <c r="R264" s="493">
        <v>86</v>
      </c>
      <c r="S264" s="493"/>
      <c r="T264" s="493">
        <v>78</v>
      </c>
      <c r="U264" s="493"/>
      <c r="V264" s="493">
        <v>85</v>
      </c>
    </row>
    <row r="265" spans="1:22" x14ac:dyDescent="0.2">
      <c r="A265" s="72"/>
      <c r="B265" s="72"/>
      <c r="C265" s="72" t="s">
        <v>1058</v>
      </c>
      <c r="D265" s="72" t="s">
        <v>1059</v>
      </c>
      <c r="E265" s="72"/>
      <c r="F265" s="72" t="s">
        <v>1060</v>
      </c>
      <c r="G265" s="72"/>
      <c r="H265" s="493">
        <v>906</v>
      </c>
      <c r="I265" s="72"/>
      <c r="J265" s="564" t="s">
        <v>1717</v>
      </c>
      <c r="K265" s="72"/>
      <c r="L265" s="493">
        <v>28</v>
      </c>
      <c r="M265" s="493"/>
      <c r="N265" s="493">
        <v>99</v>
      </c>
      <c r="O265" s="493"/>
      <c r="P265" s="493">
        <v>264</v>
      </c>
      <c r="Q265" s="493"/>
      <c r="R265" s="493">
        <v>166</v>
      </c>
      <c r="S265" s="493"/>
      <c r="T265" s="493">
        <v>154</v>
      </c>
      <c r="U265" s="493"/>
      <c r="V265" s="493">
        <v>195</v>
      </c>
    </row>
    <row r="266" spans="1:22" x14ac:dyDescent="0.2">
      <c r="A266" s="72"/>
      <c r="B266" s="72"/>
      <c r="C266" s="72" t="s">
        <v>1061</v>
      </c>
      <c r="D266" s="72" t="s">
        <v>1062</v>
      </c>
      <c r="E266" s="72"/>
      <c r="F266" s="72" t="s">
        <v>1063</v>
      </c>
      <c r="G266" s="72"/>
      <c r="H266" s="493">
        <v>219</v>
      </c>
      <c r="I266" s="72"/>
      <c r="J266" s="564" t="s">
        <v>1718</v>
      </c>
      <c r="K266" s="72"/>
      <c r="L266" s="493">
        <v>8</v>
      </c>
      <c r="M266" s="493"/>
      <c r="N266" s="493">
        <v>21</v>
      </c>
      <c r="O266" s="493"/>
      <c r="P266" s="493">
        <v>53</v>
      </c>
      <c r="Q266" s="493"/>
      <c r="R266" s="493">
        <v>52</v>
      </c>
      <c r="S266" s="493"/>
      <c r="T266" s="493">
        <v>35</v>
      </c>
      <c r="U266" s="493"/>
      <c r="V266" s="493">
        <v>50</v>
      </c>
    </row>
    <row r="267" spans="1:22" x14ac:dyDescent="0.2">
      <c r="A267" s="72"/>
      <c r="B267" s="72"/>
      <c r="C267" s="72" t="s">
        <v>1064</v>
      </c>
      <c r="D267" s="72" t="s">
        <v>1065</v>
      </c>
      <c r="E267" s="72"/>
      <c r="F267" s="72" t="s">
        <v>1066</v>
      </c>
      <c r="G267" s="72"/>
      <c r="H267" s="493">
        <v>305</v>
      </c>
      <c r="I267" s="72"/>
      <c r="J267" s="564" t="s">
        <v>1719</v>
      </c>
      <c r="K267" s="72"/>
      <c r="L267" s="493">
        <v>21</v>
      </c>
      <c r="M267" s="493"/>
      <c r="N267" s="493">
        <v>26</v>
      </c>
      <c r="O267" s="493"/>
      <c r="P267" s="493">
        <v>78</v>
      </c>
      <c r="Q267" s="493"/>
      <c r="R267" s="493">
        <v>72</v>
      </c>
      <c r="S267" s="493"/>
      <c r="T267" s="493">
        <v>55</v>
      </c>
      <c r="U267" s="493"/>
      <c r="V267" s="493">
        <v>53</v>
      </c>
    </row>
    <row r="268" spans="1:22" x14ac:dyDescent="0.2">
      <c r="A268" s="72"/>
      <c r="B268" s="72"/>
      <c r="C268" s="72" t="s">
        <v>1067</v>
      </c>
      <c r="D268" s="72" t="s">
        <v>1068</v>
      </c>
      <c r="E268" s="72"/>
      <c r="F268" s="72" t="s">
        <v>1069</v>
      </c>
      <c r="G268" s="72"/>
      <c r="H268" s="493">
        <v>1657</v>
      </c>
      <c r="I268" s="72"/>
      <c r="J268" s="564" t="s">
        <v>2006</v>
      </c>
      <c r="K268" s="72"/>
      <c r="L268" s="493">
        <v>72</v>
      </c>
      <c r="M268" s="493"/>
      <c r="N268" s="493">
        <v>159</v>
      </c>
      <c r="O268" s="493"/>
      <c r="P268" s="493">
        <v>453</v>
      </c>
      <c r="Q268" s="493"/>
      <c r="R268" s="493">
        <v>369</v>
      </c>
      <c r="S268" s="493"/>
      <c r="T268" s="493">
        <v>305</v>
      </c>
      <c r="U268" s="493"/>
      <c r="V268" s="493">
        <v>299</v>
      </c>
    </row>
    <row r="269" spans="1:22" x14ac:dyDescent="0.2">
      <c r="A269" s="72"/>
      <c r="B269" s="72"/>
      <c r="C269" s="72" t="s">
        <v>1070</v>
      </c>
      <c r="D269" s="72" t="s">
        <v>1071</v>
      </c>
      <c r="E269" s="72"/>
      <c r="F269" s="72" t="s">
        <v>1072</v>
      </c>
      <c r="G269" s="72"/>
      <c r="H269" s="493">
        <v>744</v>
      </c>
      <c r="I269" s="72"/>
      <c r="J269" s="564" t="s">
        <v>1720</v>
      </c>
      <c r="K269" s="72"/>
      <c r="L269" s="493">
        <v>30</v>
      </c>
      <c r="M269" s="493"/>
      <c r="N269" s="493">
        <v>55</v>
      </c>
      <c r="O269" s="493"/>
      <c r="P269" s="493">
        <v>155</v>
      </c>
      <c r="Q269" s="493"/>
      <c r="R269" s="493">
        <v>196</v>
      </c>
      <c r="S269" s="493"/>
      <c r="T269" s="493">
        <v>171</v>
      </c>
      <c r="U269" s="493"/>
      <c r="V269" s="493">
        <v>137</v>
      </c>
    </row>
    <row r="270" spans="1:22" x14ac:dyDescent="0.2">
      <c r="A270" s="72"/>
      <c r="B270" s="72"/>
      <c r="C270" s="72" t="s">
        <v>1073</v>
      </c>
      <c r="D270" s="72" t="s">
        <v>1074</v>
      </c>
      <c r="E270" s="72"/>
      <c r="F270" s="72" t="s">
        <v>1075</v>
      </c>
      <c r="G270" s="72"/>
      <c r="H270" s="493">
        <v>551</v>
      </c>
      <c r="I270" s="72"/>
      <c r="J270" s="564" t="s">
        <v>1721</v>
      </c>
      <c r="K270" s="72"/>
      <c r="L270" s="441" t="s">
        <v>1431</v>
      </c>
      <c r="M270" s="607"/>
      <c r="N270" s="441" t="s">
        <v>1431</v>
      </c>
      <c r="O270" s="493"/>
      <c r="P270" s="493">
        <v>154</v>
      </c>
      <c r="Q270" s="493"/>
      <c r="R270" s="493">
        <v>150</v>
      </c>
      <c r="S270" s="493"/>
      <c r="T270" s="493">
        <v>104</v>
      </c>
      <c r="U270" s="493"/>
      <c r="V270" s="493">
        <v>85</v>
      </c>
    </row>
    <row r="271" spans="1:22" x14ac:dyDescent="0.2">
      <c r="A271" s="72"/>
      <c r="B271" s="72"/>
      <c r="C271" s="72" t="s">
        <v>1076</v>
      </c>
      <c r="D271" s="72" t="s">
        <v>1077</v>
      </c>
      <c r="E271" s="72"/>
      <c r="F271" s="72" t="s">
        <v>1078</v>
      </c>
      <c r="G271" s="72"/>
      <c r="H271" s="493">
        <v>391</v>
      </c>
      <c r="I271" s="72"/>
      <c r="J271" s="564" t="s">
        <v>1481</v>
      </c>
      <c r="K271" s="72"/>
      <c r="L271" s="607">
        <v>20</v>
      </c>
      <c r="M271" s="607"/>
      <c r="N271" s="607">
        <v>41</v>
      </c>
      <c r="O271" s="493"/>
      <c r="P271" s="493">
        <v>104</v>
      </c>
      <c r="Q271" s="493"/>
      <c r="R271" s="493">
        <v>90</v>
      </c>
      <c r="S271" s="493"/>
      <c r="T271" s="493">
        <v>71</v>
      </c>
      <c r="U271" s="493"/>
      <c r="V271" s="493">
        <v>65</v>
      </c>
    </row>
    <row r="272" spans="1:22" x14ac:dyDescent="0.2">
      <c r="A272" s="72"/>
      <c r="B272" s="72"/>
      <c r="C272" s="72" t="s">
        <v>1079</v>
      </c>
      <c r="D272" s="72" t="s">
        <v>1080</v>
      </c>
      <c r="E272" s="72"/>
      <c r="F272" s="72" t="s">
        <v>1081</v>
      </c>
      <c r="G272" s="72"/>
      <c r="H272" s="493">
        <v>350</v>
      </c>
      <c r="I272" s="72"/>
      <c r="J272" s="564" t="s">
        <v>1502</v>
      </c>
      <c r="K272" s="72"/>
      <c r="L272" s="441" t="s">
        <v>1431</v>
      </c>
      <c r="M272" s="607"/>
      <c r="N272" s="441" t="s">
        <v>1431</v>
      </c>
      <c r="O272" s="493"/>
      <c r="P272" s="493">
        <v>105</v>
      </c>
      <c r="Q272" s="493"/>
      <c r="R272" s="493">
        <v>60</v>
      </c>
      <c r="S272" s="493"/>
      <c r="T272" s="493">
        <v>60</v>
      </c>
      <c r="U272" s="493"/>
      <c r="V272" s="493">
        <v>83</v>
      </c>
    </row>
    <row r="273" spans="1:22" x14ac:dyDescent="0.2">
      <c r="A273" s="72"/>
      <c r="B273" s="72"/>
      <c r="C273" s="72"/>
      <c r="D273" s="72"/>
      <c r="E273" s="72"/>
      <c r="F273" s="72"/>
      <c r="G273" s="72"/>
      <c r="H273" s="493"/>
      <c r="I273" s="72"/>
      <c r="J273" s="564"/>
      <c r="K273" s="72"/>
      <c r="L273" s="493"/>
      <c r="M273" s="493"/>
      <c r="N273" s="493"/>
      <c r="O273" s="493"/>
      <c r="P273" s="493"/>
      <c r="Q273" s="493"/>
      <c r="R273" s="493"/>
      <c r="S273" s="493"/>
      <c r="T273" s="493"/>
      <c r="U273" s="493"/>
      <c r="V273" s="493"/>
    </row>
    <row r="274" spans="1:22" ht="15" x14ac:dyDescent="0.25">
      <c r="A274" s="518"/>
      <c r="B274" s="518"/>
      <c r="C274" s="518" t="s">
        <v>1082</v>
      </c>
      <c r="D274" s="518" t="s">
        <v>1083</v>
      </c>
      <c r="E274" s="518" t="s">
        <v>1084</v>
      </c>
      <c r="F274" s="518"/>
      <c r="G274" s="72"/>
      <c r="H274" s="562">
        <v>7443</v>
      </c>
      <c r="I274" s="72"/>
      <c r="J274" s="563" t="s">
        <v>2007</v>
      </c>
      <c r="K274" s="72"/>
      <c r="L274" s="562">
        <v>371</v>
      </c>
      <c r="M274" s="493"/>
      <c r="N274" s="562">
        <v>745</v>
      </c>
      <c r="O274" s="493"/>
      <c r="P274" s="562">
        <v>2116</v>
      </c>
      <c r="Q274" s="493"/>
      <c r="R274" s="562">
        <v>1722</v>
      </c>
      <c r="S274" s="493"/>
      <c r="T274" s="562">
        <v>1279</v>
      </c>
      <c r="U274" s="493"/>
      <c r="V274" s="562">
        <v>1210</v>
      </c>
    </row>
    <row r="275" spans="1:22" x14ac:dyDescent="0.2">
      <c r="A275" s="72"/>
      <c r="B275" s="72"/>
      <c r="C275" s="72" t="s">
        <v>1085</v>
      </c>
      <c r="D275" s="72" t="s">
        <v>1086</v>
      </c>
      <c r="E275" s="72"/>
      <c r="F275" s="72" t="s">
        <v>1087</v>
      </c>
      <c r="G275" s="72"/>
      <c r="H275" s="493">
        <v>1962</v>
      </c>
      <c r="I275" s="72"/>
      <c r="J275" s="564" t="s">
        <v>2008</v>
      </c>
      <c r="K275" s="72"/>
      <c r="L275" s="493">
        <v>104</v>
      </c>
      <c r="M275" s="493"/>
      <c r="N275" s="493">
        <v>189</v>
      </c>
      <c r="O275" s="493"/>
      <c r="P275" s="493">
        <v>564</v>
      </c>
      <c r="Q275" s="493"/>
      <c r="R275" s="493">
        <v>464</v>
      </c>
      <c r="S275" s="493"/>
      <c r="T275" s="493">
        <v>323</v>
      </c>
      <c r="U275" s="493"/>
      <c r="V275" s="493">
        <v>318</v>
      </c>
    </row>
    <row r="276" spans="1:22" x14ac:dyDescent="0.2">
      <c r="A276" s="72"/>
      <c r="B276" s="72"/>
      <c r="C276" s="72" t="s">
        <v>1088</v>
      </c>
      <c r="D276" s="72" t="s">
        <v>1089</v>
      </c>
      <c r="E276" s="72"/>
      <c r="F276" s="72" t="s">
        <v>1090</v>
      </c>
      <c r="G276" s="72"/>
      <c r="H276" s="493">
        <v>473</v>
      </c>
      <c r="I276" s="72"/>
      <c r="J276" s="564" t="s">
        <v>1722</v>
      </c>
      <c r="K276" s="72"/>
      <c r="L276" s="493">
        <v>35</v>
      </c>
      <c r="M276" s="493"/>
      <c r="N276" s="493">
        <v>41</v>
      </c>
      <c r="O276" s="493"/>
      <c r="P276" s="493">
        <v>116</v>
      </c>
      <c r="Q276" s="493"/>
      <c r="R276" s="493">
        <v>105</v>
      </c>
      <c r="S276" s="493"/>
      <c r="T276" s="493">
        <v>104</v>
      </c>
      <c r="U276" s="493"/>
      <c r="V276" s="493">
        <v>72</v>
      </c>
    </row>
    <row r="277" spans="1:22" x14ac:dyDescent="0.2">
      <c r="A277" s="72"/>
      <c r="B277" s="72"/>
      <c r="C277" s="72" t="s">
        <v>1091</v>
      </c>
      <c r="D277" s="72" t="s">
        <v>1092</v>
      </c>
      <c r="E277" s="72"/>
      <c r="F277" s="72" t="s">
        <v>1093</v>
      </c>
      <c r="G277" s="72"/>
      <c r="H277" s="493">
        <v>275</v>
      </c>
      <c r="I277" s="72"/>
      <c r="J277" s="564" t="s">
        <v>1723</v>
      </c>
      <c r="K277" s="72"/>
      <c r="L277" s="493">
        <v>19</v>
      </c>
      <c r="M277" s="493"/>
      <c r="N277" s="493">
        <v>38</v>
      </c>
      <c r="O277" s="493"/>
      <c r="P277" s="493">
        <v>72</v>
      </c>
      <c r="Q277" s="493"/>
      <c r="R277" s="493">
        <v>43</v>
      </c>
      <c r="S277" s="493"/>
      <c r="T277" s="493">
        <v>50</v>
      </c>
      <c r="U277" s="493"/>
      <c r="V277" s="493">
        <v>53</v>
      </c>
    </row>
    <row r="278" spans="1:22" x14ac:dyDescent="0.2">
      <c r="A278" s="72"/>
      <c r="B278" s="72"/>
      <c r="C278" s="72" t="s">
        <v>1094</v>
      </c>
      <c r="D278" s="72" t="s">
        <v>1095</v>
      </c>
      <c r="E278" s="72"/>
      <c r="F278" s="72" t="s">
        <v>1096</v>
      </c>
      <c r="G278" s="72"/>
      <c r="H278" s="493">
        <v>574</v>
      </c>
      <c r="I278" s="72"/>
      <c r="J278" s="564" t="s">
        <v>1724</v>
      </c>
      <c r="K278" s="72"/>
      <c r="L278" s="493">
        <v>19</v>
      </c>
      <c r="M278" s="493"/>
      <c r="N278" s="493">
        <v>46</v>
      </c>
      <c r="O278" s="493"/>
      <c r="P278" s="493">
        <v>125</v>
      </c>
      <c r="Q278" s="493"/>
      <c r="R278" s="493">
        <v>154</v>
      </c>
      <c r="S278" s="493"/>
      <c r="T278" s="493">
        <v>102</v>
      </c>
      <c r="U278" s="493"/>
      <c r="V278" s="493">
        <v>128</v>
      </c>
    </row>
    <row r="279" spans="1:22" x14ac:dyDescent="0.2">
      <c r="A279" s="72"/>
      <c r="B279" s="72"/>
      <c r="C279" s="72" t="s">
        <v>1097</v>
      </c>
      <c r="D279" s="72" t="s">
        <v>1098</v>
      </c>
      <c r="E279" s="72"/>
      <c r="F279" s="72" t="s">
        <v>1099</v>
      </c>
      <c r="G279" s="72"/>
      <c r="H279" s="493">
        <v>534</v>
      </c>
      <c r="I279" s="72"/>
      <c r="J279" s="564" t="s">
        <v>1725</v>
      </c>
      <c r="K279" s="72"/>
      <c r="L279" s="493">
        <v>25</v>
      </c>
      <c r="M279" s="493"/>
      <c r="N279" s="493">
        <v>61</v>
      </c>
      <c r="O279" s="493"/>
      <c r="P279" s="493">
        <v>128</v>
      </c>
      <c r="Q279" s="493"/>
      <c r="R279" s="493">
        <v>126</v>
      </c>
      <c r="S279" s="493"/>
      <c r="T279" s="493">
        <v>88</v>
      </c>
      <c r="U279" s="493"/>
      <c r="V279" s="493">
        <v>106</v>
      </c>
    </row>
    <row r="280" spans="1:22" x14ac:dyDescent="0.2">
      <c r="A280" s="72"/>
      <c r="B280" s="72"/>
      <c r="C280" s="72" t="s">
        <v>1100</v>
      </c>
      <c r="D280" s="72" t="s">
        <v>1101</v>
      </c>
      <c r="E280" s="72"/>
      <c r="F280" s="72" t="s">
        <v>1102</v>
      </c>
      <c r="G280" s="72"/>
      <c r="H280" s="493">
        <v>855</v>
      </c>
      <c r="I280" s="72"/>
      <c r="J280" s="564" t="s">
        <v>1726</v>
      </c>
      <c r="K280" s="72"/>
      <c r="L280" s="493">
        <v>32</v>
      </c>
      <c r="M280" s="493"/>
      <c r="N280" s="493">
        <v>82</v>
      </c>
      <c r="O280" s="493"/>
      <c r="P280" s="493">
        <v>275</v>
      </c>
      <c r="Q280" s="493"/>
      <c r="R280" s="493">
        <v>219</v>
      </c>
      <c r="S280" s="493"/>
      <c r="T280" s="493">
        <v>148</v>
      </c>
      <c r="U280" s="493"/>
      <c r="V280" s="493">
        <v>99</v>
      </c>
    </row>
    <row r="281" spans="1:22" x14ac:dyDescent="0.2">
      <c r="A281" s="72"/>
      <c r="B281" s="72"/>
      <c r="C281" s="72" t="s">
        <v>1103</v>
      </c>
      <c r="D281" s="72" t="s">
        <v>1104</v>
      </c>
      <c r="E281" s="72"/>
      <c r="F281" s="72" t="s">
        <v>1105</v>
      </c>
      <c r="G281" s="72"/>
      <c r="H281" s="493">
        <v>525</v>
      </c>
      <c r="I281" s="72"/>
      <c r="J281" s="564" t="s">
        <v>1683</v>
      </c>
      <c r="K281" s="72"/>
      <c r="L281" s="493">
        <v>28</v>
      </c>
      <c r="M281" s="493"/>
      <c r="N281" s="493">
        <v>57</v>
      </c>
      <c r="O281" s="493"/>
      <c r="P281" s="493">
        <v>151</v>
      </c>
      <c r="Q281" s="493"/>
      <c r="R281" s="493">
        <v>120</v>
      </c>
      <c r="S281" s="493"/>
      <c r="T281" s="493">
        <v>105</v>
      </c>
      <c r="U281" s="493"/>
      <c r="V281" s="493">
        <v>64</v>
      </c>
    </row>
    <row r="282" spans="1:22" x14ac:dyDescent="0.2">
      <c r="A282" s="72"/>
      <c r="B282" s="72"/>
      <c r="C282" s="72" t="s">
        <v>1106</v>
      </c>
      <c r="D282" s="72" t="s">
        <v>1107</v>
      </c>
      <c r="E282" s="72"/>
      <c r="F282" s="72" t="s">
        <v>1108</v>
      </c>
      <c r="G282" s="72"/>
      <c r="H282" s="493">
        <v>999</v>
      </c>
      <c r="I282" s="72"/>
      <c r="J282" s="564" t="s">
        <v>2009</v>
      </c>
      <c r="K282" s="72"/>
      <c r="L282" s="493">
        <v>37</v>
      </c>
      <c r="M282" s="493"/>
      <c r="N282" s="493">
        <v>98</v>
      </c>
      <c r="O282" s="493"/>
      <c r="P282" s="493">
        <v>318</v>
      </c>
      <c r="Q282" s="493"/>
      <c r="R282" s="493">
        <v>254</v>
      </c>
      <c r="S282" s="493"/>
      <c r="T282" s="493">
        <v>172</v>
      </c>
      <c r="U282" s="493"/>
      <c r="V282" s="493">
        <v>120</v>
      </c>
    </row>
    <row r="283" spans="1:22" x14ac:dyDescent="0.2">
      <c r="A283" s="72"/>
      <c r="B283" s="72"/>
      <c r="C283" s="72" t="s">
        <v>1109</v>
      </c>
      <c r="D283" s="72" t="s">
        <v>1110</v>
      </c>
      <c r="E283" s="72"/>
      <c r="F283" s="72" t="s">
        <v>1111</v>
      </c>
      <c r="G283" s="72"/>
      <c r="H283" s="493">
        <v>1246</v>
      </c>
      <c r="I283" s="72"/>
      <c r="J283" s="564" t="s">
        <v>2010</v>
      </c>
      <c r="K283" s="72"/>
      <c r="L283" s="493">
        <v>72</v>
      </c>
      <c r="M283" s="493"/>
      <c r="N283" s="493">
        <v>133</v>
      </c>
      <c r="O283" s="493"/>
      <c r="P283" s="493">
        <v>367</v>
      </c>
      <c r="Q283" s="493"/>
      <c r="R283" s="493">
        <v>237</v>
      </c>
      <c r="S283" s="493"/>
      <c r="T283" s="493">
        <v>187</v>
      </c>
      <c r="U283" s="493"/>
      <c r="V283" s="493">
        <v>250</v>
      </c>
    </row>
    <row r="284" spans="1:22" x14ac:dyDescent="0.2">
      <c r="A284" s="72"/>
      <c r="B284" s="72"/>
      <c r="C284" s="72"/>
      <c r="D284" s="72"/>
      <c r="E284" s="72"/>
      <c r="F284" s="72"/>
      <c r="G284" s="72"/>
      <c r="H284" s="493"/>
      <c r="I284" s="72"/>
      <c r="J284" s="564"/>
      <c r="K284" s="72"/>
      <c r="L284" s="493"/>
      <c r="M284" s="493"/>
      <c r="N284" s="493"/>
      <c r="O284" s="493"/>
      <c r="P284" s="493"/>
      <c r="Q284" s="493"/>
      <c r="R284" s="493"/>
      <c r="S284" s="493"/>
      <c r="T284" s="493"/>
      <c r="U284" s="493"/>
      <c r="V284" s="493"/>
    </row>
    <row r="285" spans="1:22" ht="15" x14ac:dyDescent="0.25">
      <c r="A285" s="518"/>
      <c r="B285" s="518" t="s">
        <v>1112</v>
      </c>
      <c r="C285" s="518"/>
      <c r="D285" s="518"/>
      <c r="E285" s="518"/>
      <c r="F285" s="518"/>
      <c r="G285" s="72"/>
      <c r="H285" s="562">
        <v>8289</v>
      </c>
      <c r="I285" s="72"/>
      <c r="J285" s="563" t="s">
        <v>2011</v>
      </c>
      <c r="K285" s="72"/>
      <c r="L285" s="562">
        <v>549</v>
      </c>
      <c r="M285" s="493"/>
      <c r="N285" s="562">
        <v>859</v>
      </c>
      <c r="O285" s="493"/>
      <c r="P285" s="562">
        <v>2463</v>
      </c>
      <c r="Q285" s="493"/>
      <c r="R285" s="562">
        <v>1954</v>
      </c>
      <c r="S285" s="493"/>
      <c r="T285" s="562">
        <v>1363</v>
      </c>
      <c r="U285" s="493"/>
      <c r="V285" s="562">
        <v>1101</v>
      </c>
    </row>
    <row r="286" spans="1:22" ht="8.4499999999999993" customHeight="1" x14ac:dyDescent="0.2">
      <c r="A286" s="72"/>
      <c r="B286" s="72"/>
      <c r="C286" s="72"/>
      <c r="D286" s="72"/>
      <c r="E286" s="72"/>
      <c r="F286" s="72"/>
      <c r="G286" s="72"/>
      <c r="H286" s="493"/>
      <c r="I286" s="72"/>
      <c r="J286" s="564"/>
      <c r="K286" s="72"/>
      <c r="L286" s="493"/>
      <c r="M286" s="493"/>
      <c r="N286" s="493"/>
      <c r="O286" s="493"/>
      <c r="P286" s="493"/>
      <c r="Q286" s="493"/>
      <c r="R286" s="493"/>
      <c r="S286" s="493"/>
      <c r="T286" s="493"/>
      <c r="U286" s="493"/>
      <c r="V286" s="493"/>
    </row>
    <row r="287" spans="1:22" x14ac:dyDescent="0.2">
      <c r="A287" s="72"/>
      <c r="B287" s="72"/>
      <c r="C287" s="72" t="s">
        <v>1730</v>
      </c>
      <c r="D287" s="72"/>
      <c r="E287" s="72"/>
      <c r="F287" s="72" t="s">
        <v>1731</v>
      </c>
      <c r="G287" s="72"/>
      <c r="H287" s="493">
        <v>181</v>
      </c>
      <c r="I287" s="72"/>
      <c r="J287" s="564" t="s">
        <v>1732</v>
      </c>
      <c r="K287" s="72"/>
      <c r="L287" s="493">
        <v>11</v>
      </c>
      <c r="M287" s="493"/>
      <c r="N287" s="493">
        <v>12</v>
      </c>
      <c r="O287" s="493"/>
      <c r="P287" s="493">
        <v>54</v>
      </c>
      <c r="Q287" s="493"/>
      <c r="R287" s="493">
        <v>41</v>
      </c>
      <c r="S287" s="493"/>
      <c r="T287" s="493">
        <v>31</v>
      </c>
      <c r="U287" s="493"/>
      <c r="V287" s="493">
        <v>32</v>
      </c>
    </row>
    <row r="288" spans="1:22" x14ac:dyDescent="0.2">
      <c r="A288" s="72"/>
      <c r="B288" s="72"/>
      <c r="C288" s="72" t="s">
        <v>1755</v>
      </c>
      <c r="D288" s="72"/>
      <c r="E288" s="72"/>
      <c r="F288" s="72" t="s">
        <v>1756</v>
      </c>
      <c r="G288" s="72"/>
      <c r="H288" s="493">
        <v>179</v>
      </c>
      <c r="I288" s="72"/>
      <c r="J288" s="564" t="s">
        <v>1757</v>
      </c>
      <c r="K288" s="72"/>
      <c r="L288" s="493">
        <v>7</v>
      </c>
      <c r="M288" s="493"/>
      <c r="N288" s="493">
        <v>17</v>
      </c>
      <c r="O288" s="493"/>
      <c r="P288" s="493">
        <v>53</v>
      </c>
      <c r="Q288" s="493"/>
      <c r="R288" s="493">
        <v>47</v>
      </c>
      <c r="S288" s="493"/>
      <c r="T288" s="493">
        <v>33</v>
      </c>
      <c r="U288" s="493"/>
      <c r="V288" s="493">
        <v>22</v>
      </c>
    </row>
    <row r="289" spans="1:22" x14ac:dyDescent="0.2">
      <c r="A289" s="72"/>
      <c r="B289" s="72"/>
      <c r="C289" s="72" t="s">
        <v>1766</v>
      </c>
      <c r="D289" s="72"/>
      <c r="E289" s="72"/>
      <c r="F289" s="72" t="s">
        <v>1767</v>
      </c>
      <c r="G289" s="72"/>
      <c r="H289" s="493">
        <v>397</v>
      </c>
      <c r="I289" s="72"/>
      <c r="J289" s="564" t="s">
        <v>1705</v>
      </c>
      <c r="K289" s="72"/>
      <c r="L289" s="493">
        <v>28</v>
      </c>
      <c r="M289" s="493"/>
      <c r="N289" s="493">
        <v>40</v>
      </c>
      <c r="O289" s="493"/>
      <c r="P289" s="493">
        <v>113</v>
      </c>
      <c r="Q289" s="493"/>
      <c r="R289" s="493">
        <v>91</v>
      </c>
      <c r="S289" s="493"/>
      <c r="T289" s="493">
        <v>78</v>
      </c>
      <c r="U289" s="493"/>
      <c r="V289" s="493">
        <v>47</v>
      </c>
    </row>
    <row r="290" spans="1:22" x14ac:dyDescent="0.2">
      <c r="A290" s="72"/>
      <c r="B290" s="72"/>
      <c r="C290" s="72" t="s">
        <v>1768</v>
      </c>
      <c r="D290" s="72"/>
      <c r="E290" s="72"/>
      <c r="F290" s="72" t="s">
        <v>222</v>
      </c>
      <c r="G290" s="72"/>
      <c r="H290" s="493">
        <v>443</v>
      </c>
      <c r="I290" s="72"/>
      <c r="J290" s="564" t="s">
        <v>1692</v>
      </c>
      <c r="K290" s="72"/>
      <c r="L290" s="493">
        <v>25</v>
      </c>
      <c r="M290" s="493"/>
      <c r="N290" s="493">
        <v>39</v>
      </c>
      <c r="O290" s="493"/>
      <c r="P290" s="493">
        <v>121</v>
      </c>
      <c r="Q290" s="493"/>
      <c r="R290" s="493">
        <v>103</v>
      </c>
      <c r="S290" s="493"/>
      <c r="T290" s="493">
        <v>82</v>
      </c>
      <c r="U290" s="493"/>
      <c r="V290" s="493">
        <v>73</v>
      </c>
    </row>
    <row r="291" spans="1:22" x14ac:dyDescent="0.2">
      <c r="A291" s="72"/>
      <c r="B291" s="72"/>
      <c r="C291" s="72" t="s">
        <v>1769</v>
      </c>
      <c r="D291" s="72"/>
      <c r="E291" s="72"/>
      <c r="F291" s="72" t="s">
        <v>1770</v>
      </c>
      <c r="G291" s="72"/>
      <c r="H291" s="493">
        <v>1264</v>
      </c>
      <c r="I291" s="72"/>
      <c r="J291" s="564" t="s">
        <v>2012</v>
      </c>
      <c r="K291" s="72"/>
      <c r="L291" s="493">
        <v>53</v>
      </c>
      <c r="M291" s="493"/>
      <c r="N291" s="493">
        <v>111</v>
      </c>
      <c r="O291" s="493"/>
      <c r="P291" s="493">
        <v>374</v>
      </c>
      <c r="Q291" s="493"/>
      <c r="R291" s="493">
        <v>353</v>
      </c>
      <c r="S291" s="493"/>
      <c r="T291" s="493">
        <v>211</v>
      </c>
      <c r="U291" s="493"/>
      <c r="V291" s="493">
        <v>162</v>
      </c>
    </row>
    <row r="292" spans="1:22" x14ac:dyDescent="0.2">
      <c r="A292" s="72"/>
      <c r="B292" s="72"/>
      <c r="C292" s="72" t="s">
        <v>1771</v>
      </c>
      <c r="D292" s="72"/>
      <c r="E292" s="72"/>
      <c r="F292" s="72" t="s">
        <v>1772</v>
      </c>
      <c r="G292" s="72"/>
      <c r="H292" s="493">
        <v>391</v>
      </c>
      <c r="I292" s="72"/>
      <c r="J292" s="564" t="s">
        <v>1481</v>
      </c>
      <c r="K292" s="72"/>
      <c r="L292" s="493">
        <v>23</v>
      </c>
      <c r="M292" s="493"/>
      <c r="N292" s="493">
        <v>37</v>
      </c>
      <c r="O292" s="493"/>
      <c r="P292" s="493">
        <v>117</v>
      </c>
      <c r="Q292" s="493"/>
      <c r="R292" s="493">
        <v>87</v>
      </c>
      <c r="S292" s="493"/>
      <c r="T292" s="493">
        <v>73</v>
      </c>
      <c r="U292" s="493"/>
      <c r="V292" s="493">
        <v>54</v>
      </c>
    </row>
    <row r="293" spans="1:22" x14ac:dyDescent="0.2">
      <c r="A293" s="72"/>
      <c r="B293" s="72"/>
      <c r="C293" s="72" t="s">
        <v>1773</v>
      </c>
      <c r="D293" s="72"/>
      <c r="E293" s="72"/>
      <c r="F293" s="72" t="s">
        <v>1774</v>
      </c>
      <c r="G293" s="72"/>
      <c r="H293" s="493">
        <v>114</v>
      </c>
      <c r="I293" s="72"/>
      <c r="J293" s="564" t="s">
        <v>1775</v>
      </c>
      <c r="K293" s="72"/>
      <c r="L293" s="493">
        <v>7</v>
      </c>
      <c r="M293" s="493"/>
      <c r="N293" s="493">
        <v>16</v>
      </c>
      <c r="O293" s="493"/>
      <c r="P293" s="493">
        <v>37</v>
      </c>
      <c r="Q293" s="493"/>
      <c r="R293" s="493">
        <v>21</v>
      </c>
      <c r="S293" s="493"/>
      <c r="T293" s="493">
        <v>19</v>
      </c>
      <c r="U293" s="493"/>
      <c r="V293" s="493">
        <v>14</v>
      </c>
    </row>
    <row r="294" spans="1:22" x14ac:dyDescent="0.2">
      <c r="A294" s="72"/>
      <c r="B294" s="72"/>
      <c r="C294" s="72" t="s">
        <v>1776</v>
      </c>
      <c r="D294" s="72"/>
      <c r="E294" s="72"/>
      <c r="F294" s="72" t="s">
        <v>1777</v>
      </c>
      <c r="G294" s="72"/>
      <c r="H294" s="493">
        <v>279</v>
      </c>
      <c r="I294" s="72"/>
      <c r="J294" s="564" t="s">
        <v>1778</v>
      </c>
      <c r="K294" s="72"/>
      <c r="L294" s="493">
        <v>20</v>
      </c>
      <c r="M294" s="493"/>
      <c r="N294" s="493">
        <v>33</v>
      </c>
      <c r="O294" s="493"/>
      <c r="P294" s="493">
        <v>75</v>
      </c>
      <c r="Q294" s="493"/>
      <c r="R294" s="493">
        <v>73</v>
      </c>
      <c r="S294" s="493"/>
      <c r="T294" s="493">
        <v>38</v>
      </c>
      <c r="U294" s="493"/>
      <c r="V294" s="493">
        <v>40</v>
      </c>
    </row>
    <row r="295" spans="1:22" x14ac:dyDescent="0.2">
      <c r="A295" s="72"/>
      <c r="B295" s="72"/>
      <c r="C295" s="72" t="s">
        <v>1779</v>
      </c>
      <c r="D295" s="72"/>
      <c r="E295" s="72"/>
      <c r="F295" s="72" t="s">
        <v>1780</v>
      </c>
      <c r="G295" s="72"/>
      <c r="H295" s="493">
        <v>253</v>
      </c>
      <c r="I295" s="72"/>
      <c r="J295" s="564" t="s">
        <v>1445</v>
      </c>
      <c r="K295" s="72"/>
      <c r="L295" s="493">
        <v>28</v>
      </c>
      <c r="M295" s="493"/>
      <c r="N295" s="493">
        <v>35</v>
      </c>
      <c r="O295" s="493"/>
      <c r="P295" s="493">
        <v>70</v>
      </c>
      <c r="Q295" s="493"/>
      <c r="R295" s="493">
        <v>64</v>
      </c>
      <c r="S295" s="493"/>
      <c r="T295" s="493">
        <v>26</v>
      </c>
      <c r="U295" s="493"/>
      <c r="V295" s="493">
        <v>30</v>
      </c>
    </row>
    <row r="296" spans="1:22" x14ac:dyDescent="0.2">
      <c r="A296" s="72"/>
      <c r="B296" s="72"/>
      <c r="C296" s="72" t="s">
        <v>1733</v>
      </c>
      <c r="D296" s="72"/>
      <c r="E296" s="72"/>
      <c r="F296" s="72" t="s">
        <v>1734</v>
      </c>
      <c r="G296" s="72"/>
      <c r="H296" s="493">
        <v>421</v>
      </c>
      <c r="I296" s="72"/>
      <c r="J296" s="564" t="s">
        <v>1482</v>
      </c>
      <c r="K296" s="72"/>
      <c r="L296" s="493">
        <v>37</v>
      </c>
      <c r="M296" s="493"/>
      <c r="N296" s="493">
        <v>52</v>
      </c>
      <c r="O296" s="493"/>
      <c r="P296" s="493">
        <v>128</v>
      </c>
      <c r="Q296" s="493"/>
      <c r="R296" s="493">
        <v>79</v>
      </c>
      <c r="S296" s="493"/>
      <c r="T296" s="493">
        <v>64</v>
      </c>
      <c r="U296" s="493"/>
      <c r="V296" s="493">
        <v>61</v>
      </c>
    </row>
    <row r="297" spans="1:22" x14ac:dyDescent="0.2">
      <c r="A297" s="72"/>
      <c r="B297" s="72"/>
      <c r="C297" s="72" t="s">
        <v>1735</v>
      </c>
      <c r="D297" s="72"/>
      <c r="E297" s="72"/>
      <c r="F297" s="72" t="s">
        <v>1736</v>
      </c>
      <c r="G297" s="72"/>
      <c r="H297" s="493">
        <v>282</v>
      </c>
      <c r="I297" s="72"/>
      <c r="J297" s="564" t="s">
        <v>1737</v>
      </c>
      <c r="K297" s="72"/>
      <c r="L297" s="493">
        <v>19</v>
      </c>
      <c r="M297" s="493"/>
      <c r="N297" s="493">
        <v>36</v>
      </c>
      <c r="O297" s="493"/>
      <c r="P297" s="493">
        <v>95</v>
      </c>
      <c r="Q297" s="493"/>
      <c r="R297" s="493">
        <v>59</v>
      </c>
      <c r="S297" s="493"/>
      <c r="T297" s="493">
        <v>35</v>
      </c>
      <c r="U297" s="493"/>
      <c r="V297" s="493">
        <v>38</v>
      </c>
    </row>
    <row r="298" spans="1:22" x14ac:dyDescent="0.2">
      <c r="A298" s="72"/>
      <c r="B298" s="72"/>
      <c r="C298" s="72" t="s">
        <v>1738</v>
      </c>
      <c r="D298" s="72"/>
      <c r="E298" s="72"/>
      <c r="F298" s="72" t="s">
        <v>223</v>
      </c>
      <c r="G298" s="72"/>
      <c r="H298" s="493">
        <v>176</v>
      </c>
      <c r="I298" s="72"/>
      <c r="J298" s="564" t="s">
        <v>1739</v>
      </c>
      <c r="K298" s="72"/>
      <c r="L298" s="493">
        <v>6</v>
      </c>
      <c r="M298" s="493"/>
      <c r="N298" s="493">
        <v>18</v>
      </c>
      <c r="O298" s="493"/>
      <c r="P298" s="493">
        <v>63</v>
      </c>
      <c r="Q298" s="493"/>
      <c r="R298" s="493">
        <v>45</v>
      </c>
      <c r="S298" s="493"/>
      <c r="T298" s="493">
        <v>25</v>
      </c>
      <c r="U298" s="493"/>
      <c r="V298" s="493">
        <v>19</v>
      </c>
    </row>
    <row r="299" spans="1:22" x14ac:dyDescent="0.2">
      <c r="A299" s="72"/>
      <c r="B299" s="72"/>
      <c r="C299" s="72" t="s">
        <v>1727</v>
      </c>
      <c r="D299" s="72"/>
      <c r="E299" s="72"/>
      <c r="F299" s="72" t="s">
        <v>1728</v>
      </c>
      <c r="G299" s="72"/>
      <c r="H299" s="493">
        <v>156</v>
      </c>
      <c r="I299" s="72"/>
      <c r="J299" s="564" t="s">
        <v>1729</v>
      </c>
      <c r="K299" s="72"/>
      <c r="L299" s="493">
        <v>14</v>
      </c>
      <c r="M299" s="493"/>
      <c r="N299" s="493">
        <v>11</v>
      </c>
      <c r="O299" s="493"/>
      <c r="P299" s="493">
        <v>54</v>
      </c>
      <c r="Q299" s="493"/>
      <c r="R299" s="493">
        <v>23</v>
      </c>
      <c r="S299" s="493"/>
      <c r="T299" s="493">
        <v>24</v>
      </c>
      <c r="U299" s="493"/>
      <c r="V299" s="493">
        <v>30</v>
      </c>
    </row>
    <row r="300" spans="1:22" x14ac:dyDescent="0.2">
      <c r="A300" s="72"/>
      <c r="B300" s="72"/>
      <c r="C300" s="72" t="s">
        <v>1740</v>
      </c>
      <c r="D300" s="72"/>
      <c r="E300" s="72"/>
      <c r="F300" s="72" t="s">
        <v>1741</v>
      </c>
      <c r="G300" s="72"/>
      <c r="H300" s="493">
        <v>362</v>
      </c>
      <c r="I300" s="72"/>
      <c r="J300" s="564" t="s">
        <v>1742</v>
      </c>
      <c r="K300" s="72"/>
      <c r="L300" s="493">
        <v>25</v>
      </c>
      <c r="M300" s="493"/>
      <c r="N300" s="493">
        <v>45</v>
      </c>
      <c r="O300" s="493"/>
      <c r="P300" s="493">
        <v>118</v>
      </c>
      <c r="Q300" s="493"/>
      <c r="R300" s="493">
        <v>74</v>
      </c>
      <c r="S300" s="493"/>
      <c r="T300" s="493">
        <v>59</v>
      </c>
      <c r="U300" s="493"/>
      <c r="V300" s="493">
        <v>41</v>
      </c>
    </row>
    <row r="301" spans="1:22" x14ac:dyDescent="0.2">
      <c r="A301" s="72"/>
      <c r="B301" s="72"/>
      <c r="C301" s="72" t="s">
        <v>1743</v>
      </c>
      <c r="D301" s="72"/>
      <c r="E301" s="72"/>
      <c r="F301" s="72" t="s">
        <v>1744</v>
      </c>
      <c r="G301" s="72"/>
      <c r="H301" s="493">
        <v>428</v>
      </c>
      <c r="I301" s="72"/>
      <c r="J301" s="564" t="s">
        <v>1745</v>
      </c>
      <c r="K301" s="72"/>
      <c r="L301" s="493">
        <v>24</v>
      </c>
      <c r="M301" s="493"/>
      <c r="N301" s="493">
        <v>41</v>
      </c>
      <c r="O301" s="493"/>
      <c r="P301" s="493">
        <v>120</v>
      </c>
      <c r="Q301" s="493"/>
      <c r="R301" s="493">
        <v>110</v>
      </c>
      <c r="S301" s="493"/>
      <c r="T301" s="493">
        <v>72</v>
      </c>
      <c r="U301" s="493"/>
      <c r="V301" s="493">
        <v>61</v>
      </c>
    </row>
    <row r="302" spans="1:22" x14ac:dyDescent="0.2">
      <c r="A302" s="72"/>
      <c r="B302" s="72"/>
      <c r="C302" s="72" t="s">
        <v>1746</v>
      </c>
      <c r="D302" s="72"/>
      <c r="E302" s="72"/>
      <c r="F302" s="72" t="s">
        <v>1747</v>
      </c>
      <c r="G302" s="72"/>
      <c r="H302" s="493">
        <v>246</v>
      </c>
      <c r="I302" s="72"/>
      <c r="J302" s="564" t="s">
        <v>1681</v>
      </c>
      <c r="K302" s="72"/>
      <c r="L302" s="493">
        <v>14</v>
      </c>
      <c r="M302" s="493"/>
      <c r="N302" s="493">
        <v>35</v>
      </c>
      <c r="O302" s="493"/>
      <c r="P302" s="493">
        <v>80</v>
      </c>
      <c r="Q302" s="493"/>
      <c r="R302" s="493">
        <v>59</v>
      </c>
      <c r="S302" s="493"/>
      <c r="T302" s="493">
        <v>39</v>
      </c>
      <c r="U302" s="493"/>
      <c r="V302" s="493">
        <v>19</v>
      </c>
    </row>
    <row r="303" spans="1:22" x14ac:dyDescent="0.2">
      <c r="A303" s="72"/>
      <c r="B303" s="72"/>
      <c r="C303" s="72" t="s">
        <v>1748</v>
      </c>
      <c r="D303" s="72"/>
      <c r="E303" s="72"/>
      <c r="F303" s="72" t="s">
        <v>225</v>
      </c>
      <c r="G303" s="72"/>
      <c r="H303" s="493">
        <v>269</v>
      </c>
      <c r="I303" s="72"/>
      <c r="J303" s="564" t="s">
        <v>1749</v>
      </c>
      <c r="K303" s="72"/>
      <c r="L303" s="493">
        <v>26</v>
      </c>
      <c r="M303" s="493"/>
      <c r="N303" s="493">
        <v>27</v>
      </c>
      <c r="O303" s="493"/>
      <c r="P303" s="493">
        <v>88</v>
      </c>
      <c r="Q303" s="493"/>
      <c r="R303" s="493">
        <v>44</v>
      </c>
      <c r="S303" s="493"/>
      <c r="T303" s="493">
        <v>48</v>
      </c>
      <c r="U303" s="493"/>
      <c r="V303" s="493">
        <v>36</v>
      </c>
    </row>
    <row r="304" spans="1:22" x14ac:dyDescent="0.2">
      <c r="A304" s="72"/>
      <c r="B304" s="72"/>
      <c r="C304" s="72" t="s">
        <v>1750</v>
      </c>
      <c r="D304" s="72"/>
      <c r="E304" s="72"/>
      <c r="F304" s="72" t="s">
        <v>1751</v>
      </c>
      <c r="G304" s="72"/>
      <c r="H304" s="493">
        <v>702</v>
      </c>
      <c r="I304" s="72"/>
      <c r="J304" s="564" t="s">
        <v>1752</v>
      </c>
      <c r="K304" s="72"/>
      <c r="L304" s="493">
        <v>56</v>
      </c>
      <c r="M304" s="493"/>
      <c r="N304" s="493">
        <v>78</v>
      </c>
      <c r="O304" s="493"/>
      <c r="P304" s="493">
        <v>209</v>
      </c>
      <c r="Q304" s="493"/>
      <c r="R304" s="493">
        <v>172</v>
      </c>
      <c r="S304" s="493"/>
      <c r="T304" s="493">
        <v>110</v>
      </c>
      <c r="U304" s="493"/>
      <c r="V304" s="493">
        <v>77</v>
      </c>
    </row>
    <row r="305" spans="1:22" x14ac:dyDescent="0.2">
      <c r="A305" s="72"/>
      <c r="B305" s="72"/>
      <c r="C305" s="72" t="s">
        <v>1753</v>
      </c>
      <c r="D305" s="72"/>
      <c r="E305" s="72"/>
      <c r="F305" s="72" t="s">
        <v>1754</v>
      </c>
      <c r="G305" s="72"/>
      <c r="H305" s="493">
        <v>711</v>
      </c>
      <c r="I305" s="72"/>
      <c r="J305" s="564" t="s">
        <v>1488</v>
      </c>
      <c r="K305" s="72"/>
      <c r="L305" s="493">
        <v>45</v>
      </c>
      <c r="M305" s="493"/>
      <c r="N305" s="493">
        <v>70</v>
      </c>
      <c r="O305" s="493"/>
      <c r="P305" s="493">
        <v>213</v>
      </c>
      <c r="Q305" s="493"/>
      <c r="R305" s="493">
        <v>171</v>
      </c>
      <c r="S305" s="493"/>
      <c r="T305" s="493">
        <v>118</v>
      </c>
      <c r="U305" s="493"/>
      <c r="V305" s="493">
        <v>94</v>
      </c>
    </row>
    <row r="306" spans="1:22" x14ac:dyDescent="0.2">
      <c r="A306" s="72"/>
      <c r="B306" s="72"/>
      <c r="C306" s="72" t="s">
        <v>1758</v>
      </c>
      <c r="D306" s="72"/>
      <c r="E306" s="72"/>
      <c r="F306" s="72" t="s">
        <v>1759</v>
      </c>
      <c r="G306" s="72"/>
      <c r="H306" s="493">
        <v>340</v>
      </c>
      <c r="I306" s="72"/>
      <c r="J306" s="564" t="s">
        <v>1760</v>
      </c>
      <c r="K306" s="72"/>
      <c r="L306" s="493">
        <v>25</v>
      </c>
      <c r="M306" s="493"/>
      <c r="N306" s="493">
        <v>33</v>
      </c>
      <c r="O306" s="493"/>
      <c r="P306" s="493">
        <v>85</v>
      </c>
      <c r="Q306" s="493"/>
      <c r="R306" s="493">
        <v>69</v>
      </c>
      <c r="S306" s="493"/>
      <c r="T306" s="493">
        <v>61</v>
      </c>
      <c r="U306" s="493"/>
      <c r="V306" s="493">
        <v>67</v>
      </c>
    </row>
    <row r="307" spans="1:22" x14ac:dyDescent="0.2">
      <c r="A307" s="72"/>
      <c r="B307" s="72"/>
      <c r="C307" s="72" t="s">
        <v>1761</v>
      </c>
      <c r="D307" s="72"/>
      <c r="E307" s="72"/>
      <c r="F307" s="72" t="s">
        <v>1762</v>
      </c>
      <c r="G307" s="72"/>
      <c r="H307" s="493">
        <v>261</v>
      </c>
      <c r="I307" s="72"/>
      <c r="J307" s="564" t="s">
        <v>1763</v>
      </c>
      <c r="K307" s="72"/>
      <c r="L307" s="493">
        <v>17</v>
      </c>
      <c r="M307" s="493"/>
      <c r="N307" s="493">
        <v>19</v>
      </c>
      <c r="O307" s="493"/>
      <c r="P307" s="493">
        <v>81</v>
      </c>
      <c r="Q307" s="493"/>
      <c r="R307" s="493">
        <v>73</v>
      </c>
      <c r="S307" s="493"/>
      <c r="T307" s="493">
        <v>46</v>
      </c>
      <c r="U307" s="493"/>
      <c r="V307" s="493">
        <v>25</v>
      </c>
    </row>
    <row r="308" spans="1:22" x14ac:dyDescent="0.2">
      <c r="A308" s="72"/>
      <c r="B308" s="72"/>
      <c r="C308" s="72" t="s">
        <v>1764</v>
      </c>
      <c r="D308" s="72"/>
      <c r="E308" s="72"/>
      <c r="F308" s="72" t="s">
        <v>1765</v>
      </c>
      <c r="G308" s="72"/>
      <c r="H308" s="493">
        <v>434</v>
      </c>
      <c r="I308" s="72"/>
      <c r="J308" s="564" t="s">
        <v>1492</v>
      </c>
      <c r="K308" s="72"/>
      <c r="L308" s="493">
        <v>39</v>
      </c>
      <c r="M308" s="493"/>
      <c r="N308" s="493">
        <v>54</v>
      </c>
      <c r="O308" s="493"/>
      <c r="P308" s="493">
        <v>115</v>
      </c>
      <c r="Q308" s="493"/>
      <c r="R308" s="493">
        <v>96</v>
      </c>
      <c r="S308" s="493"/>
      <c r="T308" s="493">
        <v>71</v>
      </c>
      <c r="U308" s="493"/>
      <c r="V308" s="493">
        <v>59</v>
      </c>
    </row>
    <row r="309" spans="1:22" x14ac:dyDescent="0.2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</row>
    <row r="310" spans="1:22" x14ac:dyDescent="0.2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</row>
    <row r="311" spans="1:22" x14ac:dyDescent="0.2">
      <c r="A311" s="72"/>
      <c r="B311" s="283" t="s">
        <v>1435</v>
      </c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</row>
    <row r="312" spans="1:22" x14ac:dyDescent="0.2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</row>
  </sheetData>
  <sortState ref="C287:V308">
    <sortCondition ref="F287:F308"/>
  </sortState>
  <pageMargins left="0.70866141732283472" right="0.70866141732283472" top="0.74803149606299213" bottom="0.74803149606299213" header="0.31496062992125984" footer="0.31496062992125984"/>
  <pageSetup paperSize="9" scale="60" fitToHeight="0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1"/>
  <sheetViews>
    <sheetView topLeftCell="A106" zoomScaleNormal="100" workbookViewId="0">
      <selection activeCell="F211" sqref="F211"/>
    </sheetView>
  </sheetViews>
  <sheetFormatPr defaultRowHeight="12.75" x14ac:dyDescent="0.2"/>
  <cols>
    <col min="1" max="1" width="1.85546875" customWidth="1"/>
    <col min="2" max="2" width="10.85546875" customWidth="1"/>
    <col min="3" max="3" width="4.85546875" customWidth="1"/>
    <col min="7" max="7" width="27.5703125" customWidth="1"/>
    <col min="8" max="8" width="1.85546875" customWidth="1"/>
    <col min="9" max="9" width="10.5703125" customWidth="1"/>
    <col min="10" max="10" width="1.42578125" customWidth="1"/>
    <col min="12" max="12" width="0.85546875" customWidth="1"/>
    <col min="14" max="14" width="1.5703125" customWidth="1"/>
    <col min="15" max="15" width="6.5703125" style="801" bestFit="1" customWidth="1"/>
    <col min="16" max="16" width="6.28515625" style="801" bestFit="1" customWidth="1"/>
    <col min="17" max="17" width="6" style="801" customWidth="1"/>
    <col min="18" max="19" width="6.28515625" style="801" bestFit="1" customWidth="1"/>
    <col min="20" max="20" width="5.28515625" style="801" customWidth="1"/>
  </cols>
  <sheetData>
    <row r="1" spans="1:21" s="262" customFormat="1" ht="15.75" customHeight="1" x14ac:dyDescent="0.25">
      <c r="A1" s="71" t="s">
        <v>1915</v>
      </c>
      <c r="B1" s="783"/>
      <c r="C1" s="783"/>
      <c r="D1" s="783"/>
      <c r="E1" s="783"/>
      <c r="F1" s="783"/>
      <c r="G1" s="783"/>
      <c r="H1" s="783"/>
      <c r="I1" s="184"/>
      <c r="J1" s="111"/>
      <c r="K1" s="784"/>
      <c r="L1" s="598"/>
      <c r="M1" s="598"/>
      <c r="N1" s="111"/>
      <c r="O1" s="568"/>
      <c r="P1" s="568"/>
      <c r="Q1" s="568"/>
      <c r="R1" s="568"/>
      <c r="S1" s="568"/>
      <c r="T1" s="568"/>
      <c r="U1" s="794"/>
    </row>
    <row r="2" spans="1:21" s="61" customFormat="1" ht="5.25" customHeight="1" x14ac:dyDescent="0.25">
      <c r="A2" s="111"/>
      <c r="B2" s="111"/>
      <c r="C2" s="111"/>
      <c r="D2" s="111"/>
      <c r="E2" s="111"/>
      <c r="F2" s="111"/>
      <c r="G2" s="111"/>
      <c r="H2" s="111"/>
      <c r="I2" s="184"/>
      <c r="J2" s="111"/>
      <c r="K2" s="784"/>
      <c r="L2" s="598"/>
      <c r="M2" s="598"/>
      <c r="N2" s="111"/>
      <c r="O2" s="568"/>
      <c r="P2" s="568"/>
      <c r="Q2" s="568"/>
      <c r="R2" s="568"/>
      <c r="S2" s="568"/>
      <c r="T2" s="568"/>
      <c r="U2" s="114"/>
    </row>
    <row r="3" spans="1:21" s="61" customFormat="1" ht="13.5" customHeight="1" x14ac:dyDescent="0.2">
      <c r="A3" s="178" t="s">
        <v>8</v>
      </c>
      <c r="B3" s="104"/>
      <c r="C3" s="104"/>
      <c r="D3" s="104"/>
      <c r="E3" s="104"/>
      <c r="F3" s="104"/>
      <c r="G3" s="104"/>
      <c r="H3" s="104"/>
      <c r="I3" s="142"/>
      <c r="J3" s="104"/>
      <c r="K3" s="576"/>
      <c r="L3" s="780"/>
      <c r="M3" s="780"/>
      <c r="N3" s="104"/>
      <c r="O3" s="106"/>
      <c r="P3" s="106"/>
      <c r="Q3" s="795"/>
      <c r="R3" s="795"/>
      <c r="S3" s="795"/>
      <c r="T3" s="106" t="s">
        <v>197</v>
      </c>
      <c r="U3" s="114"/>
    </row>
    <row r="4" spans="1:21" s="61" customFormat="1" ht="6.75" customHeight="1" x14ac:dyDescent="0.2">
      <c r="A4" s="108"/>
      <c r="B4" s="108"/>
      <c r="C4" s="108"/>
      <c r="D4" s="108"/>
      <c r="E4" s="108"/>
      <c r="F4" s="108"/>
      <c r="G4" s="108"/>
      <c r="H4" s="108"/>
      <c r="I4" s="170"/>
      <c r="J4" s="108"/>
      <c r="K4" s="785"/>
      <c r="L4" s="109"/>
      <c r="M4" s="109"/>
      <c r="N4" s="108"/>
      <c r="O4" s="110"/>
      <c r="P4" s="110"/>
      <c r="Q4" s="110"/>
      <c r="R4" s="110"/>
      <c r="S4" s="110"/>
      <c r="T4" s="110"/>
      <c r="U4" s="114"/>
    </row>
    <row r="5" spans="1:21" s="61" customFormat="1" ht="6.75" customHeight="1" x14ac:dyDescent="0.2">
      <c r="A5" s="104"/>
      <c r="B5" s="104"/>
      <c r="C5" s="104"/>
      <c r="D5" s="104"/>
      <c r="E5" s="104"/>
      <c r="F5" s="104"/>
      <c r="G5" s="104"/>
      <c r="H5" s="104"/>
      <c r="I5" s="643"/>
      <c r="J5" s="114"/>
      <c r="K5" s="576"/>
      <c r="L5" s="781"/>
      <c r="M5" s="780"/>
      <c r="N5" s="114"/>
      <c r="O5" s="106"/>
      <c r="P5" s="106"/>
      <c r="Q5" s="106"/>
      <c r="R5" s="106"/>
      <c r="S5" s="106"/>
      <c r="T5" s="106"/>
      <c r="U5" s="114"/>
    </row>
    <row r="6" spans="1:21" s="61" customFormat="1" ht="13.5" customHeight="1" x14ac:dyDescent="0.2">
      <c r="A6" s="104"/>
      <c r="B6" s="104"/>
      <c r="C6" s="104"/>
      <c r="D6" s="104"/>
      <c r="E6" s="106"/>
      <c r="F6" s="106"/>
      <c r="G6" s="106"/>
      <c r="H6" s="106"/>
      <c r="I6" s="643"/>
      <c r="J6" s="114"/>
      <c r="K6" s="786" t="s">
        <v>166</v>
      </c>
      <c r="L6" s="781"/>
      <c r="N6" s="781"/>
      <c r="O6" s="781"/>
      <c r="P6" s="112"/>
      <c r="Q6" s="781" t="s">
        <v>1429</v>
      </c>
      <c r="R6" s="112"/>
      <c r="S6" s="112"/>
      <c r="T6" s="112"/>
      <c r="U6" s="114"/>
    </row>
    <row r="7" spans="1:21" s="61" customFormat="1" ht="13.5" customHeight="1" x14ac:dyDescent="0.2">
      <c r="A7" s="104"/>
      <c r="B7" s="104"/>
      <c r="C7" s="104"/>
      <c r="D7" s="104"/>
      <c r="E7" s="104"/>
      <c r="F7" s="104"/>
      <c r="G7" s="104"/>
      <c r="H7" s="104"/>
      <c r="I7" s="643"/>
      <c r="J7" s="114"/>
      <c r="K7" s="786" t="s">
        <v>295</v>
      </c>
      <c r="L7" s="781"/>
      <c r="M7" s="781"/>
      <c r="N7" s="781"/>
      <c r="O7" s="112"/>
      <c r="P7" s="112"/>
      <c r="Q7" s="112"/>
      <c r="R7" s="112"/>
      <c r="S7" s="112"/>
      <c r="T7" s="112"/>
      <c r="U7" s="114"/>
    </row>
    <row r="8" spans="1:21" s="61" customFormat="1" ht="13.5" customHeight="1" x14ac:dyDescent="0.25">
      <c r="A8" s="104"/>
      <c r="B8" s="104" t="s">
        <v>1908</v>
      </c>
      <c r="C8" s="104"/>
      <c r="D8" s="104"/>
      <c r="E8" s="106"/>
      <c r="F8" s="780"/>
      <c r="G8" s="780"/>
      <c r="H8" s="780"/>
      <c r="I8" s="310" t="s">
        <v>2</v>
      </c>
      <c r="J8" s="114"/>
      <c r="K8" s="786" t="s">
        <v>296</v>
      </c>
      <c r="L8" s="781"/>
      <c r="M8" s="781"/>
      <c r="N8" s="781"/>
      <c r="O8" s="110"/>
      <c r="P8" s="110"/>
      <c r="Q8" s="110" t="s">
        <v>101</v>
      </c>
      <c r="R8" s="110"/>
      <c r="S8" s="110"/>
      <c r="T8" s="110"/>
      <c r="U8" s="114"/>
    </row>
    <row r="9" spans="1:21" s="147" customFormat="1" ht="13.5" customHeight="1" x14ac:dyDescent="0.25">
      <c r="A9" s="106"/>
      <c r="B9" s="104" t="s">
        <v>1114</v>
      </c>
      <c r="C9" s="779"/>
      <c r="D9" s="112"/>
      <c r="E9" s="106"/>
      <c r="F9" s="780"/>
      <c r="G9" s="780"/>
      <c r="H9" s="780"/>
      <c r="I9" s="310" t="s">
        <v>108</v>
      </c>
      <c r="J9" s="112"/>
      <c r="K9" s="786" t="s">
        <v>167</v>
      </c>
      <c r="L9" s="781"/>
      <c r="M9" s="570">
        <v>0.95</v>
      </c>
      <c r="N9" s="781"/>
      <c r="O9" s="112"/>
      <c r="P9" s="112"/>
      <c r="Q9" s="112"/>
      <c r="R9" s="112"/>
      <c r="S9" s="112"/>
      <c r="T9" s="112"/>
      <c r="U9" s="112"/>
    </row>
    <row r="10" spans="1:21" s="147" customFormat="1" ht="13.5" customHeight="1" x14ac:dyDescent="0.25">
      <c r="A10" s="106"/>
      <c r="B10" s="106"/>
      <c r="C10" s="106"/>
      <c r="D10" s="106"/>
      <c r="E10" s="106"/>
      <c r="F10" s="780"/>
      <c r="G10" s="780"/>
      <c r="H10" s="780"/>
      <c r="I10" s="310" t="s">
        <v>109</v>
      </c>
      <c r="J10" s="112"/>
      <c r="K10" s="786" t="s">
        <v>168</v>
      </c>
      <c r="L10" s="781"/>
      <c r="M10" s="781" t="s">
        <v>293</v>
      </c>
      <c r="N10" s="781"/>
      <c r="O10" s="112" t="s">
        <v>102</v>
      </c>
      <c r="P10" s="112"/>
      <c r="Q10" s="112"/>
      <c r="R10" s="112"/>
      <c r="S10" s="112"/>
      <c r="T10" s="112"/>
      <c r="U10" s="112"/>
    </row>
    <row r="11" spans="1:21" s="147" customFormat="1" ht="13.5" customHeight="1" x14ac:dyDescent="0.25">
      <c r="A11" s="106"/>
      <c r="B11" s="110"/>
      <c r="C11" s="110"/>
      <c r="D11" s="110"/>
      <c r="E11" s="110"/>
      <c r="F11" s="109"/>
      <c r="G11" s="109"/>
      <c r="H11" s="781"/>
      <c r="I11" s="556" t="s">
        <v>110</v>
      </c>
      <c r="J11" s="112"/>
      <c r="K11" s="802" t="s">
        <v>1430</v>
      </c>
      <c r="L11" s="781"/>
      <c r="M11" s="109" t="s">
        <v>294</v>
      </c>
      <c r="N11" s="781"/>
      <c r="O11" s="110">
        <v>18</v>
      </c>
      <c r="P11" s="110" t="s">
        <v>111</v>
      </c>
      <c r="Q11" s="110" t="s">
        <v>112</v>
      </c>
      <c r="R11" s="110" t="s">
        <v>113</v>
      </c>
      <c r="S11" s="110" t="s">
        <v>114</v>
      </c>
      <c r="T11" s="110" t="s">
        <v>107</v>
      </c>
      <c r="U11" s="112"/>
    </row>
    <row r="12" spans="1:21" s="148" customFormat="1" ht="5.25" customHeight="1" x14ac:dyDescent="0.25">
      <c r="A12" s="437"/>
      <c r="B12" s="437"/>
      <c r="C12" s="437"/>
      <c r="D12" s="296"/>
      <c r="E12" s="781"/>
      <c r="F12" s="781"/>
      <c r="G12" s="781"/>
      <c r="H12" s="781"/>
      <c r="I12" s="787"/>
      <c r="J12" s="112"/>
      <c r="K12" s="788"/>
      <c r="L12" s="781"/>
      <c r="M12" s="781"/>
      <c r="N12" s="112"/>
      <c r="O12" s="112"/>
      <c r="P12" s="112"/>
      <c r="Q12" s="112"/>
      <c r="R12" s="112"/>
      <c r="S12" s="112"/>
      <c r="T12" s="112"/>
      <c r="U12" s="437"/>
    </row>
    <row r="13" spans="1:21" ht="15" x14ac:dyDescent="0.25">
      <c r="A13" s="518" t="s">
        <v>401</v>
      </c>
      <c r="B13" s="518"/>
      <c r="C13" s="518"/>
      <c r="D13" s="518"/>
      <c r="E13" s="518"/>
      <c r="F13" s="518"/>
      <c r="G13" s="518"/>
      <c r="H13" s="518"/>
      <c r="I13" s="789">
        <v>185824</v>
      </c>
      <c r="J13" s="518"/>
      <c r="K13" s="790">
        <v>16.047715108304779</v>
      </c>
      <c r="L13" s="599"/>
      <c r="M13" s="599" t="s">
        <v>2209</v>
      </c>
      <c r="N13" s="518"/>
      <c r="O13" s="796">
        <v>9.9492457780794439</v>
      </c>
      <c r="P13" s="796">
        <v>24.15767461869725</v>
      </c>
      <c r="Q13" s="796">
        <v>27.485746353370946</v>
      </c>
      <c r="R13" s="796">
        <v>23.210058716837281</v>
      </c>
      <c r="S13" s="796">
        <v>17.074868225781689</v>
      </c>
      <c r="T13" s="796">
        <v>7.8484687083888156</v>
      </c>
      <c r="U13" s="72"/>
    </row>
    <row r="14" spans="1:21" x14ac:dyDescent="0.2">
      <c r="A14" s="72"/>
      <c r="B14" s="72"/>
      <c r="C14" s="72"/>
      <c r="D14" s="72"/>
      <c r="E14" s="72"/>
      <c r="F14" s="72"/>
      <c r="G14" s="72"/>
      <c r="H14" s="72"/>
      <c r="I14" s="241"/>
      <c r="J14" s="72"/>
      <c r="K14" s="89"/>
      <c r="L14" s="639"/>
      <c r="M14" s="639"/>
      <c r="N14" s="72"/>
      <c r="O14" s="797"/>
      <c r="P14" s="797"/>
      <c r="Q14" s="797"/>
      <c r="R14" s="797"/>
      <c r="S14" s="797"/>
      <c r="T14" s="797"/>
      <c r="U14" s="72"/>
    </row>
    <row r="15" spans="1:21" ht="15" x14ac:dyDescent="0.25">
      <c r="A15" s="518"/>
      <c r="B15" s="518" t="s">
        <v>402</v>
      </c>
      <c r="C15" s="518"/>
      <c r="D15" s="518"/>
      <c r="E15" s="518"/>
      <c r="F15" s="518"/>
      <c r="G15" s="518"/>
      <c r="H15" s="518"/>
      <c r="I15" s="791">
        <v>177535</v>
      </c>
      <c r="J15" s="518"/>
      <c r="K15" s="790">
        <v>16.161428127851291</v>
      </c>
      <c r="L15" s="599"/>
      <c r="M15" s="599" t="s">
        <v>2066</v>
      </c>
      <c r="N15" s="518"/>
      <c r="O15" s="796">
        <v>9.9353005342688583</v>
      </c>
      <c r="P15" s="796">
        <v>24.230340041724642</v>
      </c>
      <c r="Q15" s="796">
        <v>27.733419556294681</v>
      </c>
      <c r="R15" s="796">
        <v>23.339649350656344</v>
      </c>
      <c r="S15" s="796">
        <v>17.179147757955615</v>
      </c>
      <c r="T15" s="796">
        <v>7.9463224100576859</v>
      </c>
      <c r="U15" s="72"/>
    </row>
    <row r="16" spans="1:21" ht="9" customHeight="1" x14ac:dyDescent="0.2">
      <c r="A16" s="72"/>
      <c r="B16" s="72"/>
      <c r="C16" s="72"/>
      <c r="D16" s="72"/>
      <c r="E16" s="72"/>
      <c r="F16" s="72"/>
      <c r="G16" s="72"/>
      <c r="H16" s="72"/>
      <c r="I16" s="241"/>
      <c r="J16" s="72"/>
      <c r="K16" s="89"/>
      <c r="L16" s="639"/>
      <c r="M16" s="639"/>
      <c r="N16" s="72"/>
      <c r="O16" s="634"/>
      <c r="P16" s="634"/>
      <c r="Q16" s="634"/>
      <c r="R16" s="634"/>
      <c r="S16" s="634"/>
      <c r="T16" s="634"/>
      <c r="U16" s="72"/>
    </row>
    <row r="17" spans="1:21" ht="15" x14ac:dyDescent="0.25">
      <c r="A17" s="518"/>
      <c r="B17" s="518" t="s">
        <v>403</v>
      </c>
      <c r="C17" s="518" t="s">
        <v>404</v>
      </c>
      <c r="D17" s="518" t="s">
        <v>405</v>
      </c>
      <c r="E17" s="518"/>
      <c r="F17" s="518"/>
      <c r="G17" s="518"/>
      <c r="H17" s="518"/>
      <c r="I17" s="791">
        <v>47357</v>
      </c>
      <c r="J17" s="518"/>
      <c r="K17" s="792">
        <v>15.475294950491035</v>
      </c>
      <c r="L17" s="599"/>
      <c r="M17" s="599" t="s">
        <v>2210</v>
      </c>
      <c r="N17" s="518"/>
      <c r="O17" s="798">
        <v>10.88811768401373</v>
      </c>
      <c r="P17" s="798">
        <v>24.225319297651069</v>
      </c>
      <c r="Q17" s="798">
        <v>26.127772308378386</v>
      </c>
      <c r="R17" s="798">
        <v>23.257251317877678</v>
      </c>
      <c r="S17" s="798">
        <v>16.341218443640667</v>
      </c>
      <c r="T17" s="798">
        <v>6.7747777239181026</v>
      </c>
      <c r="U17" s="72"/>
    </row>
    <row r="18" spans="1:21" ht="8.25" customHeight="1" x14ac:dyDescent="0.2">
      <c r="A18" s="72"/>
      <c r="B18" s="72"/>
      <c r="C18" s="72" t="s">
        <v>2211</v>
      </c>
      <c r="D18" s="72"/>
      <c r="E18" s="72"/>
      <c r="F18" s="72"/>
      <c r="G18" s="72"/>
      <c r="H18" s="72"/>
      <c r="I18" s="241"/>
      <c r="J18" s="72"/>
      <c r="K18" s="580"/>
      <c r="L18" s="639"/>
      <c r="M18" s="639"/>
      <c r="N18" s="72"/>
      <c r="O18" s="799"/>
      <c r="P18" s="799"/>
      <c r="Q18" s="799"/>
      <c r="R18" s="799"/>
      <c r="S18" s="799"/>
      <c r="T18" s="799"/>
      <c r="U18" s="72"/>
    </row>
    <row r="19" spans="1:21" ht="15" x14ac:dyDescent="0.25">
      <c r="A19" s="518"/>
      <c r="B19" s="518" t="s">
        <v>406</v>
      </c>
      <c r="C19" s="518" t="s">
        <v>407</v>
      </c>
      <c r="D19" s="518" t="s">
        <v>408</v>
      </c>
      <c r="E19" s="518"/>
      <c r="F19" s="518"/>
      <c r="G19" s="518"/>
      <c r="H19" s="518"/>
      <c r="I19" s="791">
        <v>3587</v>
      </c>
      <c r="J19" s="518"/>
      <c r="K19" s="792">
        <v>16.519783493503404</v>
      </c>
      <c r="L19" s="599"/>
      <c r="M19" s="599" t="s">
        <v>2212</v>
      </c>
      <c r="N19" s="518"/>
      <c r="O19" s="798">
        <v>10.348508051417699</v>
      </c>
      <c r="P19" s="798">
        <v>29.600734281780635</v>
      </c>
      <c r="Q19" s="798">
        <v>30.579285778971837</v>
      </c>
      <c r="R19" s="798">
        <v>24.559284502343772</v>
      </c>
      <c r="S19" s="798">
        <v>15.911565195544764</v>
      </c>
      <c r="T19" s="798">
        <v>6.7787248465372016</v>
      </c>
      <c r="U19" s="72"/>
    </row>
    <row r="20" spans="1:21" ht="15" x14ac:dyDescent="0.25">
      <c r="A20" s="72"/>
      <c r="B20" s="819" t="s">
        <v>409</v>
      </c>
      <c r="C20" s="72" t="s">
        <v>410</v>
      </c>
      <c r="D20" s="72" t="s">
        <v>411</v>
      </c>
      <c r="E20" s="72"/>
      <c r="F20" s="72"/>
      <c r="G20" s="72"/>
      <c r="H20" s="72"/>
      <c r="I20" s="241">
        <v>430</v>
      </c>
      <c r="J20" s="72"/>
      <c r="K20" s="580">
        <v>14.439206961217959</v>
      </c>
      <c r="L20" s="639"/>
      <c r="M20" s="639" t="s">
        <v>2213</v>
      </c>
      <c r="N20" s="72"/>
      <c r="O20" s="799">
        <v>7.2573329301481699</v>
      </c>
      <c r="P20" s="799">
        <v>24.844720496894407</v>
      </c>
      <c r="Q20" s="799">
        <v>27.386934673366834</v>
      </c>
      <c r="R20" s="799">
        <v>22.018748637453676</v>
      </c>
      <c r="S20" s="799">
        <v>14.253135689851767</v>
      </c>
      <c r="T20" s="799">
        <v>6.3010501750291716</v>
      </c>
      <c r="U20" s="72"/>
    </row>
    <row r="21" spans="1:21" ht="15" x14ac:dyDescent="0.25">
      <c r="A21" s="72"/>
      <c r="B21" s="819" t="s">
        <v>412</v>
      </c>
      <c r="C21" s="72" t="s">
        <v>413</v>
      </c>
      <c r="D21" s="72" t="s">
        <v>414</v>
      </c>
      <c r="E21" s="72"/>
      <c r="F21" s="72"/>
      <c r="G21" s="72"/>
      <c r="H21" s="72"/>
      <c r="I21" s="241">
        <v>440</v>
      </c>
      <c r="J21" s="72"/>
      <c r="K21" s="580">
        <v>14.002276995197589</v>
      </c>
      <c r="L21" s="639"/>
      <c r="M21" s="639" t="s">
        <v>1787</v>
      </c>
      <c r="N21" s="72"/>
      <c r="O21" s="799">
        <v>9.6996245306633302</v>
      </c>
      <c r="P21" s="799">
        <v>25.098425196850393</v>
      </c>
      <c r="Q21" s="799">
        <v>24.468511833132773</v>
      </c>
      <c r="R21" s="799">
        <v>18.62968329538398</v>
      </c>
      <c r="S21" s="799">
        <v>15.095879232966135</v>
      </c>
      <c r="T21" s="799">
        <v>6.2527138514980454</v>
      </c>
      <c r="U21" s="72"/>
    </row>
    <row r="22" spans="1:21" ht="15" x14ac:dyDescent="0.25">
      <c r="A22" s="72"/>
      <c r="B22" s="819" t="s">
        <v>415</v>
      </c>
      <c r="C22" s="72" t="s">
        <v>416</v>
      </c>
      <c r="D22" s="72" t="s">
        <v>417</v>
      </c>
      <c r="E22" s="72"/>
      <c r="F22" s="72"/>
      <c r="G22" s="72"/>
      <c r="H22" s="72"/>
      <c r="I22" s="241">
        <v>244</v>
      </c>
      <c r="J22" s="72"/>
      <c r="K22" s="580">
        <v>13.971775126880523</v>
      </c>
      <c r="L22" s="639"/>
      <c r="M22" s="639" t="s">
        <v>2105</v>
      </c>
      <c r="N22" s="72"/>
      <c r="O22" s="799">
        <v>10.342950462710942</v>
      </c>
      <c r="P22" s="799">
        <v>23.518344308560678</v>
      </c>
      <c r="Q22" s="799">
        <v>26.599845797995375</v>
      </c>
      <c r="R22" s="799">
        <v>20.721686316541621</v>
      </c>
      <c r="S22" s="799">
        <v>10.674931129476585</v>
      </c>
      <c r="T22" s="799">
        <v>6.2639821029082778</v>
      </c>
      <c r="U22" s="72"/>
    </row>
    <row r="23" spans="1:21" ht="15" x14ac:dyDescent="0.25">
      <c r="A23" s="72"/>
      <c r="B23" s="819" t="s">
        <v>418</v>
      </c>
      <c r="C23" s="72" t="s">
        <v>419</v>
      </c>
      <c r="D23" s="72" t="s">
        <v>420</v>
      </c>
      <c r="E23" s="72"/>
      <c r="F23" s="72"/>
      <c r="G23" s="72"/>
      <c r="H23" s="72"/>
      <c r="I23" s="241">
        <v>661</v>
      </c>
      <c r="J23" s="72"/>
      <c r="K23" s="580">
        <v>17.220483913856601</v>
      </c>
      <c r="L23" s="639"/>
      <c r="M23" s="639" t="s">
        <v>2098</v>
      </c>
      <c r="N23" s="72"/>
      <c r="O23" s="799">
        <v>10.514963602049068</v>
      </c>
      <c r="P23" s="799">
        <v>31.6426244765007</v>
      </c>
      <c r="Q23" s="799">
        <v>31.6035194828515</v>
      </c>
      <c r="R23" s="799">
        <v>22.367194780987884</v>
      </c>
      <c r="S23" s="799">
        <v>19.279629352862056</v>
      </c>
      <c r="T23" s="799">
        <v>7.5053609721229444</v>
      </c>
      <c r="U23" s="72"/>
    </row>
    <row r="24" spans="1:21" ht="15" x14ac:dyDescent="0.25">
      <c r="A24" s="72"/>
      <c r="B24" s="819" t="s">
        <v>421</v>
      </c>
      <c r="C24" s="72" t="s">
        <v>422</v>
      </c>
      <c r="D24" s="72" t="s">
        <v>423</v>
      </c>
      <c r="E24" s="72"/>
      <c r="F24" s="72"/>
      <c r="G24" s="72"/>
      <c r="H24" s="72"/>
      <c r="I24" s="241">
        <v>667</v>
      </c>
      <c r="J24" s="72"/>
      <c r="K24" s="580">
        <v>15.412564636834819</v>
      </c>
      <c r="L24" s="639"/>
      <c r="M24" s="639" t="s">
        <v>2214</v>
      </c>
      <c r="N24" s="72"/>
      <c r="O24" s="799">
        <v>8.9615181866104372</v>
      </c>
      <c r="P24" s="799">
        <v>28.021015761821367</v>
      </c>
      <c r="Q24" s="799">
        <v>28.032416633452904</v>
      </c>
      <c r="R24" s="799">
        <v>23.780487804878049</v>
      </c>
      <c r="S24" s="799">
        <v>14.850757241582119</v>
      </c>
      <c r="T24" s="799">
        <v>5.8391152023081681</v>
      </c>
      <c r="U24" s="72"/>
    </row>
    <row r="25" spans="1:21" ht="15" x14ac:dyDescent="0.25">
      <c r="A25" s="72"/>
      <c r="B25" s="819" t="s">
        <v>424</v>
      </c>
      <c r="C25" s="72" t="s">
        <v>425</v>
      </c>
      <c r="D25" s="72" t="s">
        <v>426</v>
      </c>
      <c r="E25" s="72"/>
      <c r="F25" s="72"/>
      <c r="G25" s="72"/>
      <c r="H25" s="72"/>
      <c r="I25" s="241">
        <v>1145</v>
      </c>
      <c r="J25" s="72"/>
      <c r="K25" s="580">
        <v>20.14378441109789</v>
      </c>
      <c r="L25" s="639"/>
      <c r="M25" s="639" t="s">
        <v>2100</v>
      </c>
      <c r="N25" s="72"/>
      <c r="O25" s="799">
        <v>13.319313003855591</v>
      </c>
      <c r="P25" s="799">
        <v>36.552748885586929</v>
      </c>
      <c r="Q25" s="799">
        <v>38.484240349427452</v>
      </c>
      <c r="R25" s="799">
        <v>31.910441514961288</v>
      </c>
      <c r="S25" s="799">
        <v>17.27302169923351</v>
      </c>
      <c r="T25" s="799">
        <v>7.734916912021558</v>
      </c>
      <c r="U25" s="72"/>
    </row>
    <row r="26" spans="1:21" ht="8.25" customHeight="1" x14ac:dyDescent="0.25">
      <c r="A26" s="72"/>
      <c r="B26" s="518"/>
      <c r="C26" s="72" t="s">
        <v>2211</v>
      </c>
      <c r="D26" s="72"/>
      <c r="E26" s="72"/>
      <c r="F26" s="72"/>
      <c r="G26" s="72"/>
      <c r="H26" s="72"/>
      <c r="I26" s="241"/>
      <c r="J26" s="72"/>
      <c r="K26" s="580"/>
      <c r="L26" s="639"/>
      <c r="M26" s="639"/>
      <c r="N26" s="72"/>
      <c r="O26" s="799"/>
      <c r="P26" s="799"/>
      <c r="Q26" s="799"/>
      <c r="R26" s="799"/>
      <c r="S26" s="799"/>
      <c r="T26" s="799"/>
      <c r="U26" s="72"/>
    </row>
    <row r="27" spans="1:21" ht="15" x14ac:dyDescent="0.25">
      <c r="A27" s="518"/>
      <c r="B27" s="518" t="s">
        <v>427</v>
      </c>
      <c r="C27" s="518" t="s">
        <v>428</v>
      </c>
      <c r="D27" s="518" t="s">
        <v>429</v>
      </c>
      <c r="E27" s="518"/>
      <c r="F27" s="518"/>
      <c r="G27" s="518"/>
      <c r="H27" s="518"/>
      <c r="I27" s="791">
        <v>3082</v>
      </c>
      <c r="J27" s="518"/>
      <c r="K27" s="792">
        <v>13.392241634756459</v>
      </c>
      <c r="L27" s="599"/>
      <c r="M27" s="599" t="s">
        <v>2215</v>
      </c>
      <c r="N27" s="518"/>
      <c r="O27" s="798">
        <v>10.485758876316815</v>
      </c>
      <c r="P27" s="798">
        <v>21.556803216191863</v>
      </c>
      <c r="Q27" s="798">
        <v>22.039596563317144</v>
      </c>
      <c r="R27" s="798">
        <v>20.593236349896088</v>
      </c>
      <c r="S27" s="798">
        <v>14.240070511761141</v>
      </c>
      <c r="T27" s="798">
        <v>5.4410598238265537</v>
      </c>
      <c r="U27" s="72"/>
    </row>
    <row r="28" spans="1:21" ht="15" x14ac:dyDescent="0.25">
      <c r="A28" s="72"/>
      <c r="B28" s="819" t="s">
        <v>430</v>
      </c>
      <c r="C28" s="72" t="s">
        <v>431</v>
      </c>
      <c r="D28" s="72" t="s">
        <v>432</v>
      </c>
      <c r="E28" s="72"/>
      <c r="F28" s="72"/>
      <c r="G28" s="72"/>
      <c r="H28" s="72"/>
      <c r="I28" s="241">
        <v>294</v>
      </c>
      <c r="J28" s="72"/>
      <c r="K28" s="580">
        <v>15.110349968493143</v>
      </c>
      <c r="L28" s="639"/>
      <c r="M28" s="639" t="s">
        <v>2103</v>
      </c>
      <c r="N28" s="72"/>
      <c r="O28" s="799">
        <v>9.0863200403836437</v>
      </c>
      <c r="P28" s="799">
        <v>19.469026548672566</v>
      </c>
      <c r="Q28" s="799">
        <v>27.364864864864867</v>
      </c>
      <c r="R28" s="799">
        <v>23.009950248756219</v>
      </c>
      <c r="S28" s="799">
        <v>14.234875444839856</v>
      </c>
      <c r="T28" s="799">
        <v>7.3328540618260245</v>
      </c>
      <c r="U28" s="72"/>
    </row>
    <row r="29" spans="1:21" ht="15" x14ac:dyDescent="0.25">
      <c r="A29" s="72"/>
      <c r="B29" s="819" t="s">
        <v>433</v>
      </c>
      <c r="C29" s="72" t="s">
        <v>434</v>
      </c>
      <c r="D29" s="72" t="s">
        <v>435</v>
      </c>
      <c r="E29" s="72"/>
      <c r="F29" s="72"/>
      <c r="G29" s="72"/>
      <c r="H29" s="72"/>
      <c r="I29" s="241">
        <v>639</v>
      </c>
      <c r="J29" s="72"/>
      <c r="K29" s="580">
        <v>13.088861334049348</v>
      </c>
      <c r="L29" s="639"/>
      <c r="M29" s="639" t="s">
        <v>2216</v>
      </c>
      <c r="N29" s="72"/>
      <c r="O29" s="799">
        <v>8.8945362134688697</v>
      </c>
      <c r="P29" s="799">
        <v>23.928571428571427</v>
      </c>
      <c r="Q29" s="799">
        <v>23.104783314599725</v>
      </c>
      <c r="R29" s="799">
        <v>20.329387545033452</v>
      </c>
      <c r="S29" s="799">
        <v>13.360478432370531</v>
      </c>
      <c r="T29" s="799">
        <v>4.9911741432832191</v>
      </c>
      <c r="U29" s="72"/>
    </row>
    <row r="30" spans="1:21" ht="15" x14ac:dyDescent="0.25">
      <c r="A30" s="72"/>
      <c r="B30" s="819" t="s">
        <v>436</v>
      </c>
      <c r="C30" s="72" t="s">
        <v>437</v>
      </c>
      <c r="D30" s="72" t="s">
        <v>438</v>
      </c>
      <c r="E30" s="72"/>
      <c r="F30" s="72"/>
      <c r="G30" s="72"/>
      <c r="H30" s="72"/>
      <c r="I30" s="241">
        <v>819</v>
      </c>
      <c r="J30" s="72"/>
      <c r="K30" s="580">
        <v>14.586619124887122</v>
      </c>
      <c r="L30" s="639"/>
      <c r="M30" s="639" t="s">
        <v>2217</v>
      </c>
      <c r="N30" s="72"/>
      <c r="O30" s="799">
        <v>12.221565148827125</v>
      </c>
      <c r="P30" s="799">
        <v>24.570751924215511</v>
      </c>
      <c r="Q30" s="799">
        <v>26.174496644295303</v>
      </c>
      <c r="R30" s="799">
        <v>21.124540199684706</v>
      </c>
      <c r="S30" s="799">
        <v>14.440047063857097</v>
      </c>
      <c r="T30" s="799">
        <v>5.7887120115774238</v>
      </c>
      <c r="U30" s="72"/>
    </row>
    <row r="31" spans="1:21" ht="15" x14ac:dyDescent="0.25">
      <c r="A31" s="72"/>
      <c r="B31" s="819" t="s">
        <v>439</v>
      </c>
      <c r="C31" s="72" t="s">
        <v>440</v>
      </c>
      <c r="D31" s="72" t="s">
        <v>441</v>
      </c>
      <c r="E31" s="72"/>
      <c r="F31" s="72"/>
      <c r="G31" s="72"/>
      <c r="H31" s="72"/>
      <c r="I31" s="241">
        <v>504</v>
      </c>
      <c r="J31" s="72"/>
      <c r="K31" s="580">
        <v>10.060456890850823</v>
      </c>
      <c r="L31" s="639"/>
      <c r="M31" s="639" t="s">
        <v>2218</v>
      </c>
      <c r="N31" s="72"/>
      <c r="O31" s="799">
        <v>8.3879423328964613</v>
      </c>
      <c r="P31" s="799">
        <v>13.978494623655914</v>
      </c>
      <c r="Q31" s="799">
        <v>13.48802112808904</v>
      </c>
      <c r="R31" s="799">
        <v>16.865212153660821</v>
      </c>
      <c r="S31" s="799">
        <v>11.71605789110958</v>
      </c>
      <c r="T31" s="799">
        <v>4.5332783845044302</v>
      </c>
      <c r="U31" s="72"/>
    </row>
    <row r="32" spans="1:21" ht="15" x14ac:dyDescent="0.25">
      <c r="A32" s="72"/>
      <c r="B32" s="819" t="s">
        <v>442</v>
      </c>
      <c r="C32" s="72" t="s">
        <v>443</v>
      </c>
      <c r="D32" s="72" t="s">
        <v>444</v>
      </c>
      <c r="E32" s="72"/>
      <c r="F32" s="72"/>
      <c r="G32" s="72"/>
      <c r="H32" s="72"/>
      <c r="I32" s="241">
        <v>826</v>
      </c>
      <c r="J32" s="72"/>
      <c r="K32" s="580">
        <v>15.101796598440071</v>
      </c>
      <c r="L32" s="639"/>
      <c r="M32" s="639" t="s">
        <v>2219</v>
      </c>
      <c r="N32" s="72"/>
      <c r="O32" s="799">
        <v>12.416039079991858</v>
      </c>
      <c r="P32" s="799">
        <v>25.59576345984113</v>
      </c>
      <c r="Q32" s="799">
        <v>25.088119427742068</v>
      </c>
      <c r="R32" s="799">
        <v>22.474385810289746</v>
      </c>
      <c r="S32" s="799">
        <v>16.999173651280842</v>
      </c>
      <c r="T32" s="799">
        <v>5.5165496489468406</v>
      </c>
      <c r="U32" s="72"/>
    </row>
    <row r="33" spans="1:21" ht="10.5" customHeight="1" x14ac:dyDescent="0.25">
      <c r="A33" s="72"/>
      <c r="B33" s="518"/>
      <c r="C33" s="72" t="s">
        <v>2211</v>
      </c>
      <c r="D33" s="72"/>
      <c r="E33" s="72"/>
      <c r="F33" s="72"/>
      <c r="G33" s="72"/>
      <c r="H33" s="72"/>
      <c r="I33" s="241"/>
      <c r="J33" s="72"/>
      <c r="K33" s="580"/>
      <c r="L33" s="639"/>
      <c r="M33" s="639"/>
      <c r="N33" s="72"/>
      <c r="O33" s="799"/>
      <c r="P33" s="799"/>
      <c r="Q33" s="799"/>
      <c r="R33" s="799"/>
      <c r="S33" s="799"/>
      <c r="T33" s="799"/>
      <c r="U33" s="72"/>
    </row>
    <row r="34" spans="1:21" ht="15" x14ac:dyDescent="0.25">
      <c r="A34" s="518"/>
      <c r="B34" s="518" t="s">
        <v>445</v>
      </c>
      <c r="C34" s="518" t="s">
        <v>446</v>
      </c>
      <c r="D34" s="518" t="s">
        <v>447</v>
      </c>
      <c r="E34" s="518"/>
      <c r="F34" s="518"/>
      <c r="G34" s="518"/>
      <c r="H34" s="518"/>
      <c r="I34" s="791">
        <v>10971</v>
      </c>
      <c r="J34" s="518"/>
      <c r="K34" s="792">
        <v>18.389375930703409</v>
      </c>
      <c r="L34" s="599"/>
      <c r="M34" s="599" t="s">
        <v>2220</v>
      </c>
      <c r="N34" s="518"/>
      <c r="O34" s="798">
        <v>11.74293059125964</v>
      </c>
      <c r="P34" s="798">
        <v>27.560231960303703</v>
      </c>
      <c r="Q34" s="798">
        <v>30.671060097757159</v>
      </c>
      <c r="R34" s="798">
        <v>27.684304169567572</v>
      </c>
      <c r="S34" s="798">
        <v>19.936861578058394</v>
      </c>
      <c r="T34" s="798">
        <v>8.594416676825551</v>
      </c>
      <c r="U34" s="72"/>
    </row>
    <row r="35" spans="1:21" ht="15" x14ac:dyDescent="0.25">
      <c r="A35" s="72"/>
      <c r="B35" s="819" t="s">
        <v>448</v>
      </c>
      <c r="C35" s="72" t="s">
        <v>449</v>
      </c>
      <c r="D35" s="72" t="s">
        <v>450</v>
      </c>
      <c r="E35" s="72"/>
      <c r="F35" s="72"/>
      <c r="G35" s="72"/>
      <c r="H35" s="72"/>
      <c r="I35" s="241">
        <v>1091</v>
      </c>
      <c r="J35" s="72"/>
      <c r="K35" s="580">
        <v>19.618261698844815</v>
      </c>
      <c r="L35" s="639"/>
      <c r="M35" s="639" t="s">
        <v>2081</v>
      </c>
      <c r="N35" s="72"/>
      <c r="O35" s="799">
        <v>12.202097235462345</v>
      </c>
      <c r="P35" s="799">
        <v>28.76376988984088</v>
      </c>
      <c r="Q35" s="799">
        <v>35.786230596042181</v>
      </c>
      <c r="R35" s="799">
        <v>31.05525550477773</v>
      </c>
      <c r="S35" s="799">
        <v>20.796847635726795</v>
      </c>
      <c r="T35" s="799">
        <v>7.7472857220797646</v>
      </c>
      <c r="U35" s="72"/>
    </row>
    <row r="36" spans="1:21" ht="15" x14ac:dyDescent="0.25">
      <c r="A36" s="72"/>
      <c r="B36" s="819" t="s">
        <v>451</v>
      </c>
      <c r="C36" s="72" t="s">
        <v>452</v>
      </c>
      <c r="D36" s="72" t="s">
        <v>453</v>
      </c>
      <c r="E36" s="72"/>
      <c r="F36" s="72"/>
      <c r="G36" s="72"/>
      <c r="H36" s="72"/>
      <c r="I36" s="241">
        <v>694</v>
      </c>
      <c r="J36" s="72"/>
      <c r="K36" s="580">
        <v>19.628409011320073</v>
      </c>
      <c r="L36" s="639"/>
      <c r="M36" s="639" t="s">
        <v>2082</v>
      </c>
      <c r="N36" s="72"/>
      <c r="O36" s="799">
        <v>10.847258868367048</v>
      </c>
      <c r="P36" s="799">
        <v>35.493827160493822</v>
      </c>
      <c r="Q36" s="799">
        <v>35.574667709147775</v>
      </c>
      <c r="R36" s="799">
        <v>26.238110856018366</v>
      </c>
      <c r="S36" s="799">
        <v>24.167210973220119</v>
      </c>
      <c r="T36" s="799">
        <v>7.7329756174544313</v>
      </c>
      <c r="U36" s="72"/>
    </row>
    <row r="37" spans="1:21" ht="15" x14ac:dyDescent="0.25">
      <c r="A37" s="72"/>
      <c r="B37" s="819" t="s">
        <v>454</v>
      </c>
      <c r="C37" s="72" t="s">
        <v>455</v>
      </c>
      <c r="D37" s="72" t="s">
        <v>456</v>
      </c>
      <c r="E37" s="72"/>
      <c r="F37" s="72"/>
      <c r="G37" s="72"/>
      <c r="H37" s="72"/>
      <c r="I37" s="241">
        <v>932</v>
      </c>
      <c r="J37" s="72"/>
      <c r="K37" s="580">
        <v>16.944269755574766</v>
      </c>
      <c r="L37" s="639"/>
      <c r="M37" s="639" t="s">
        <v>2162</v>
      </c>
      <c r="N37" s="72"/>
      <c r="O37" s="799">
        <v>8.7096774193548381</v>
      </c>
      <c r="P37" s="799">
        <v>19.554956169925827</v>
      </c>
      <c r="Q37" s="799">
        <v>19.225669583664811</v>
      </c>
      <c r="R37" s="799">
        <v>24.066479602849128</v>
      </c>
      <c r="S37" s="799">
        <v>19.925280199252803</v>
      </c>
      <c r="T37" s="799">
        <v>13.186613313932337</v>
      </c>
      <c r="U37" s="72"/>
    </row>
    <row r="38" spans="1:21" ht="15" x14ac:dyDescent="0.25">
      <c r="A38" s="72"/>
      <c r="B38" s="819" t="s">
        <v>457</v>
      </c>
      <c r="C38" s="72" t="s">
        <v>458</v>
      </c>
      <c r="D38" s="72" t="s">
        <v>459</v>
      </c>
      <c r="E38" s="72"/>
      <c r="F38" s="72"/>
      <c r="G38" s="72"/>
      <c r="H38" s="72"/>
      <c r="I38" s="241">
        <v>866</v>
      </c>
      <c r="J38" s="72"/>
      <c r="K38" s="580">
        <v>20.161406606015706</v>
      </c>
      <c r="L38" s="639"/>
      <c r="M38" s="639" t="s">
        <v>2092</v>
      </c>
      <c r="N38" s="72"/>
      <c r="O38" s="799">
        <v>9.9573257467994303</v>
      </c>
      <c r="P38" s="799">
        <v>26.471750296325563</v>
      </c>
      <c r="Q38" s="799">
        <v>38.467363319703168</v>
      </c>
      <c r="R38" s="799">
        <v>33.206831119544589</v>
      </c>
      <c r="S38" s="799">
        <v>19.890260631001372</v>
      </c>
      <c r="T38" s="799">
        <v>8.1842543637285434</v>
      </c>
      <c r="U38" s="72"/>
    </row>
    <row r="39" spans="1:21" ht="15" x14ac:dyDescent="0.25">
      <c r="A39" s="72"/>
      <c r="B39" s="819" t="s">
        <v>460</v>
      </c>
      <c r="C39" s="72" t="s">
        <v>461</v>
      </c>
      <c r="D39" s="72" t="s">
        <v>462</v>
      </c>
      <c r="E39" s="72"/>
      <c r="F39" s="72"/>
      <c r="G39" s="72"/>
      <c r="H39" s="72"/>
      <c r="I39" s="241">
        <v>1087</v>
      </c>
      <c r="J39" s="72"/>
      <c r="K39" s="580">
        <v>22.785766495594881</v>
      </c>
      <c r="L39" s="639"/>
      <c r="M39" s="639" t="s">
        <v>2221</v>
      </c>
      <c r="N39" s="72"/>
      <c r="O39" s="799">
        <v>15.0138285262742</v>
      </c>
      <c r="P39" s="799">
        <v>26.867868973132129</v>
      </c>
      <c r="Q39" s="799">
        <v>29.473684210526315</v>
      </c>
      <c r="R39" s="799">
        <v>30.933114821263956</v>
      </c>
      <c r="S39" s="799">
        <v>27.584428976540345</v>
      </c>
      <c r="T39" s="799">
        <v>15.981515355733128</v>
      </c>
      <c r="U39" s="72"/>
    </row>
    <row r="40" spans="1:21" ht="15" x14ac:dyDescent="0.25">
      <c r="A40" s="72"/>
      <c r="B40" s="819" t="s">
        <v>463</v>
      </c>
      <c r="C40" s="72" t="s">
        <v>464</v>
      </c>
      <c r="D40" s="72" t="s">
        <v>465</v>
      </c>
      <c r="E40" s="72"/>
      <c r="F40" s="72"/>
      <c r="G40" s="72"/>
      <c r="H40" s="72"/>
      <c r="I40" s="241">
        <v>854</v>
      </c>
      <c r="J40" s="72"/>
      <c r="K40" s="580">
        <v>18.566153080584211</v>
      </c>
      <c r="L40" s="639"/>
      <c r="M40" s="639" t="s">
        <v>2091</v>
      </c>
      <c r="N40" s="72"/>
      <c r="O40" s="799">
        <v>11.555555555555555</v>
      </c>
      <c r="P40" s="799">
        <v>30.501089324618736</v>
      </c>
      <c r="Q40" s="799">
        <v>34.29734050283389</v>
      </c>
      <c r="R40" s="799">
        <v>29.189857761286333</v>
      </c>
      <c r="S40" s="799">
        <v>18.235902741852044</v>
      </c>
      <c r="T40" s="799">
        <v>7.2765072765072771</v>
      </c>
      <c r="U40" s="72"/>
    </row>
    <row r="41" spans="1:21" ht="15" x14ac:dyDescent="0.25">
      <c r="A41" s="72"/>
      <c r="B41" s="819" t="s">
        <v>466</v>
      </c>
      <c r="C41" s="72" t="s">
        <v>467</v>
      </c>
      <c r="D41" s="72" t="s">
        <v>468</v>
      </c>
      <c r="E41" s="72"/>
      <c r="F41" s="72"/>
      <c r="G41" s="72"/>
      <c r="H41" s="72"/>
      <c r="I41" s="241">
        <v>1151</v>
      </c>
      <c r="J41" s="72"/>
      <c r="K41" s="580">
        <v>20.489377948843178</v>
      </c>
      <c r="L41" s="639"/>
      <c r="M41" s="639" t="s">
        <v>2093</v>
      </c>
      <c r="N41" s="72"/>
      <c r="O41" s="799">
        <v>16.040100250626566</v>
      </c>
      <c r="P41" s="799">
        <v>32.978357952593605</v>
      </c>
      <c r="Q41" s="799">
        <v>35.843823341156394</v>
      </c>
      <c r="R41" s="799">
        <v>30.070921985815602</v>
      </c>
      <c r="S41" s="799">
        <v>20.070600100857284</v>
      </c>
      <c r="T41" s="799">
        <v>9.1209517514871123</v>
      </c>
      <c r="U41" s="72"/>
    </row>
    <row r="42" spans="1:21" ht="15" x14ac:dyDescent="0.25">
      <c r="A42" s="72"/>
      <c r="B42" s="819" t="s">
        <v>469</v>
      </c>
      <c r="C42" s="72" t="s">
        <v>470</v>
      </c>
      <c r="D42" s="72" t="s">
        <v>471</v>
      </c>
      <c r="E42" s="72"/>
      <c r="F42" s="72"/>
      <c r="G42" s="72"/>
      <c r="H42" s="72"/>
      <c r="I42" s="241">
        <v>745</v>
      </c>
      <c r="J42" s="72"/>
      <c r="K42" s="580">
        <v>16.839843141245218</v>
      </c>
      <c r="L42" s="639"/>
      <c r="M42" s="639" t="s">
        <v>2222</v>
      </c>
      <c r="N42" s="72"/>
      <c r="O42" s="799">
        <v>19.438444924406049</v>
      </c>
      <c r="P42" s="799">
        <v>25.575447570332479</v>
      </c>
      <c r="Q42" s="799">
        <v>23.163962425277543</v>
      </c>
      <c r="R42" s="799">
        <v>24.337609399352594</v>
      </c>
      <c r="S42" s="799">
        <v>19.116507362438647</v>
      </c>
      <c r="T42" s="799">
        <v>8.6085898755497325</v>
      </c>
      <c r="U42" s="72"/>
    </row>
    <row r="43" spans="1:21" ht="15" x14ac:dyDescent="0.25">
      <c r="A43" s="72"/>
      <c r="B43" s="819" t="s">
        <v>472</v>
      </c>
      <c r="C43" s="72" t="s">
        <v>473</v>
      </c>
      <c r="D43" s="72" t="s">
        <v>474</v>
      </c>
      <c r="E43" s="72"/>
      <c r="F43" s="72"/>
      <c r="G43" s="72"/>
      <c r="H43" s="72"/>
      <c r="I43" s="241">
        <v>903</v>
      </c>
      <c r="J43" s="72"/>
      <c r="K43" s="580">
        <v>17.562573077008729</v>
      </c>
      <c r="L43" s="639"/>
      <c r="M43" s="639" t="s">
        <v>2095</v>
      </c>
      <c r="N43" s="72"/>
      <c r="O43" s="799">
        <v>11.653170057278293</v>
      </c>
      <c r="P43" s="799">
        <v>24.305555555555557</v>
      </c>
      <c r="Q43" s="799">
        <v>32.095055995629608</v>
      </c>
      <c r="R43" s="799">
        <v>26.889362710258233</v>
      </c>
      <c r="S43" s="799">
        <v>18.469945355191257</v>
      </c>
      <c r="T43" s="799">
        <v>7.5034106412005457</v>
      </c>
      <c r="U43" s="72"/>
    </row>
    <row r="44" spans="1:21" ht="15" x14ac:dyDescent="0.25">
      <c r="A44" s="72"/>
      <c r="B44" s="819" t="s">
        <v>475</v>
      </c>
      <c r="C44" s="72" t="s">
        <v>476</v>
      </c>
      <c r="D44" s="72" t="s">
        <v>477</v>
      </c>
      <c r="E44" s="72"/>
      <c r="F44" s="72"/>
      <c r="G44" s="72"/>
      <c r="H44" s="72"/>
      <c r="I44" s="241">
        <v>965</v>
      </c>
      <c r="J44" s="72"/>
      <c r="K44" s="580">
        <v>19.508401503778018</v>
      </c>
      <c r="L44" s="639"/>
      <c r="M44" s="639" t="s">
        <v>2223</v>
      </c>
      <c r="N44" s="72"/>
      <c r="O44" s="799">
        <v>10.228509249183896</v>
      </c>
      <c r="P44" s="799">
        <v>35.754610462928113</v>
      </c>
      <c r="Q44" s="799">
        <v>35.219628017411949</v>
      </c>
      <c r="R44" s="799">
        <v>29.702970297029701</v>
      </c>
      <c r="S44" s="799">
        <v>19.912291098731778</v>
      </c>
      <c r="T44" s="799">
        <v>8.0797035417046352</v>
      </c>
      <c r="U44" s="72"/>
    </row>
    <row r="45" spans="1:21" ht="15" x14ac:dyDescent="0.25">
      <c r="A45" s="72"/>
      <c r="B45" s="819" t="s">
        <v>478</v>
      </c>
      <c r="C45" s="72" t="s">
        <v>479</v>
      </c>
      <c r="D45" s="72" t="s">
        <v>480</v>
      </c>
      <c r="E45" s="72"/>
      <c r="F45" s="72"/>
      <c r="G45" s="72"/>
      <c r="H45" s="72"/>
      <c r="I45" s="241">
        <v>717</v>
      </c>
      <c r="J45" s="72"/>
      <c r="K45" s="580">
        <v>17.2459960053536</v>
      </c>
      <c r="L45" s="639"/>
      <c r="M45" s="639" t="s">
        <v>2097</v>
      </c>
      <c r="N45" s="72"/>
      <c r="O45" s="799">
        <v>8.3652007648183559</v>
      </c>
      <c r="P45" s="799">
        <v>21.120689655172413</v>
      </c>
      <c r="Q45" s="799">
        <v>35.033015407190028</v>
      </c>
      <c r="R45" s="799">
        <v>24.477080551846907</v>
      </c>
      <c r="S45" s="799">
        <v>17.179944006108425</v>
      </c>
      <c r="T45" s="799">
        <v>8.2033506643558631</v>
      </c>
      <c r="U45" s="72"/>
    </row>
    <row r="46" spans="1:21" ht="15" x14ac:dyDescent="0.25">
      <c r="A46" s="72"/>
      <c r="B46" s="819" t="s">
        <v>481</v>
      </c>
      <c r="C46" s="72" t="s">
        <v>482</v>
      </c>
      <c r="D46" s="72" t="s">
        <v>483</v>
      </c>
      <c r="E46" s="72"/>
      <c r="F46" s="72"/>
      <c r="G46" s="72"/>
      <c r="H46" s="72"/>
      <c r="I46" s="241">
        <v>966</v>
      </c>
      <c r="J46" s="72"/>
      <c r="K46" s="580">
        <v>15.922387782048901</v>
      </c>
      <c r="L46" s="639"/>
      <c r="M46" s="639" t="s">
        <v>2099</v>
      </c>
      <c r="N46" s="72"/>
      <c r="O46" s="799">
        <v>11.145623972227297</v>
      </c>
      <c r="P46" s="799">
        <v>28.331887828852267</v>
      </c>
      <c r="Q46" s="799">
        <v>29.920069129401597</v>
      </c>
      <c r="R46" s="799">
        <v>21.875594445501235</v>
      </c>
      <c r="S46" s="799">
        <v>16.129032258064516</v>
      </c>
      <c r="T46" s="799">
        <v>6.3213510708557408</v>
      </c>
      <c r="U46" s="72"/>
    </row>
    <row r="47" spans="1:21" ht="9" customHeight="1" x14ac:dyDescent="0.25">
      <c r="A47" s="72"/>
      <c r="B47" s="518"/>
      <c r="C47" s="72" t="s">
        <v>2211</v>
      </c>
      <c r="D47" s="72"/>
      <c r="E47" s="72"/>
      <c r="F47" s="72"/>
      <c r="G47" s="72"/>
      <c r="H47" s="72"/>
      <c r="I47" s="241"/>
      <c r="J47" s="72"/>
      <c r="K47" s="580"/>
      <c r="L47" s="639"/>
      <c r="M47" s="639"/>
      <c r="N47" s="72"/>
      <c r="O47" s="799"/>
      <c r="P47" s="799"/>
      <c r="Q47" s="799"/>
      <c r="R47" s="799"/>
      <c r="S47" s="799"/>
      <c r="T47" s="799"/>
      <c r="U47" s="72"/>
    </row>
    <row r="48" spans="1:21" ht="15" x14ac:dyDescent="0.25">
      <c r="A48" s="518"/>
      <c r="B48" s="518" t="s">
        <v>484</v>
      </c>
      <c r="C48" s="518" t="s">
        <v>485</v>
      </c>
      <c r="D48" s="518" t="s">
        <v>486</v>
      </c>
      <c r="E48" s="518"/>
      <c r="F48" s="518"/>
      <c r="G48" s="518"/>
      <c r="H48" s="518"/>
      <c r="I48" s="791">
        <v>4663</v>
      </c>
      <c r="J48" s="518"/>
      <c r="K48" s="792">
        <v>16.485068739608778</v>
      </c>
      <c r="L48" s="599"/>
      <c r="M48" s="599" t="s">
        <v>2224</v>
      </c>
      <c r="N48" s="518"/>
      <c r="O48" s="798">
        <v>12.213798912627306</v>
      </c>
      <c r="P48" s="798">
        <v>27.307692307692307</v>
      </c>
      <c r="Q48" s="798">
        <v>28.595075522449825</v>
      </c>
      <c r="R48" s="798">
        <v>25.987919852007042</v>
      </c>
      <c r="S48" s="798">
        <v>16.684188874160078</v>
      </c>
      <c r="T48" s="798">
        <v>6.3169580904801554</v>
      </c>
      <c r="U48" s="72"/>
    </row>
    <row r="49" spans="1:21" ht="15" x14ac:dyDescent="0.25">
      <c r="A49" s="72"/>
      <c r="B49" s="819" t="s">
        <v>487</v>
      </c>
      <c r="C49" s="72" t="s">
        <v>488</v>
      </c>
      <c r="D49" s="72" t="s">
        <v>489</v>
      </c>
      <c r="E49" s="72"/>
      <c r="F49" s="72"/>
      <c r="G49" s="72"/>
      <c r="H49" s="72"/>
      <c r="I49" s="241">
        <v>539</v>
      </c>
      <c r="J49" s="72"/>
      <c r="K49" s="580">
        <v>17.919943304402327</v>
      </c>
      <c r="L49" s="639"/>
      <c r="M49" s="639" t="s">
        <v>2079</v>
      </c>
      <c r="N49" s="72"/>
      <c r="O49" s="799">
        <v>9.048257372654156</v>
      </c>
      <c r="P49" s="799">
        <v>30.203185063152116</v>
      </c>
      <c r="Q49" s="799">
        <v>33.601841196777904</v>
      </c>
      <c r="R49" s="799">
        <v>30.151718840023044</v>
      </c>
      <c r="S49" s="799">
        <v>16.440451156566624</v>
      </c>
      <c r="T49" s="799">
        <v>7.0899801897612349</v>
      </c>
      <c r="U49" s="72"/>
    </row>
    <row r="50" spans="1:21" ht="15" x14ac:dyDescent="0.25">
      <c r="A50" s="72"/>
      <c r="B50" s="819" t="s">
        <v>490</v>
      </c>
      <c r="C50" s="72" t="s">
        <v>491</v>
      </c>
      <c r="D50" s="72" t="s">
        <v>492</v>
      </c>
      <c r="E50" s="72"/>
      <c r="F50" s="72"/>
      <c r="G50" s="72"/>
      <c r="H50" s="72"/>
      <c r="I50" s="241">
        <v>531</v>
      </c>
      <c r="J50" s="72"/>
      <c r="K50" s="580">
        <v>20.13738380633075</v>
      </c>
      <c r="L50" s="639"/>
      <c r="M50" s="639" t="s">
        <v>2080</v>
      </c>
      <c r="N50" s="72"/>
      <c r="O50" s="799">
        <v>16.097369454259915</v>
      </c>
      <c r="P50" s="799">
        <v>42.539682539682538</v>
      </c>
      <c r="Q50" s="799">
        <v>35.275005801810167</v>
      </c>
      <c r="R50" s="799">
        <v>33.501606241395137</v>
      </c>
      <c r="S50" s="799">
        <v>20.099255583126549</v>
      </c>
      <c r="T50" s="799">
        <v>5.321078727778449</v>
      </c>
      <c r="U50" s="72"/>
    </row>
    <row r="51" spans="1:21" ht="15" x14ac:dyDescent="0.25">
      <c r="A51" s="72"/>
      <c r="B51" s="819" t="s">
        <v>493</v>
      </c>
      <c r="C51" s="72" t="s">
        <v>494</v>
      </c>
      <c r="D51" s="72" t="s">
        <v>495</v>
      </c>
      <c r="E51" s="72"/>
      <c r="F51" s="72"/>
      <c r="G51" s="72"/>
      <c r="H51" s="72"/>
      <c r="I51" s="241">
        <v>485</v>
      </c>
      <c r="J51" s="72"/>
      <c r="K51" s="580">
        <v>15.576970081285456</v>
      </c>
      <c r="L51" s="639"/>
      <c r="M51" s="639" t="s">
        <v>1504</v>
      </c>
      <c r="N51" s="72"/>
      <c r="O51" s="799">
        <v>12.704781009695754</v>
      </c>
      <c r="P51" s="799">
        <v>28.83506343713956</v>
      </c>
      <c r="Q51" s="799">
        <v>33.652774682415867</v>
      </c>
      <c r="R51" s="799">
        <v>21.207177814029365</v>
      </c>
      <c r="S51" s="799">
        <v>14.641566837801864</v>
      </c>
      <c r="T51" s="799">
        <v>4.5486354093771872</v>
      </c>
      <c r="U51" s="72"/>
    </row>
    <row r="52" spans="1:21" ht="15" x14ac:dyDescent="0.25">
      <c r="A52" s="72"/>
      <c r="B52" s="819" t="s">
        <v>496</v>
      </c>
      <c r="C52" s="72" t="s">
        <v>497</v>
      </c>
      <c r="D52" s="72" t="s">
        <v>498</v>
      </c>
      <c r="E52" s="72"/>
      <c r="F52" s="72"/>
      <c r="G52" s="72"/>
      <c r="H52" s="72"/>
      <c r="I52" s="241">
        <v>1307</v>
      </c>
      <c r="J52" s="72"/>
      <c r="K52" s="580">
        <v>18.678587339154589</v>
      </c>
      <c r="L52" s="639"/>
      <c r="M52" s="639" t="s">
        <v>2225</v>
      </c>
      <c r="N52" s="72"/>
      <c r="O52" s="799">
        <v>13.233348037053375</v>
      </c>
      <c r="P52" s="799">
        <v>34.270216962524657</v>
      </c>
      <c r="Q52" s="799">
        <v>37.150811174042431</v>
      </c>
      <c r="R52" s="799">
        <v>26.93686931865566</v>
      </c>
      <c r="S52" s="799">
        <v>16.694915254237287</v>
      </c>
      <c r="T52" s="799">
        <v>7.2341145612996023</v>
      </c>
      <c r="U52" s="72"/>
    </row>
    <row r="53" spans="1:21" ht="15" x14ac:dyDescent="0.25">
      <c r="A53" s="72"/>
      <c r="B53" s="819" t="s">
        <v>499</v>
      </c>
      <c r="C53" s="72" t="s">
        <v>500</v>
      </c>
      <c r="D53" s="72" t="s">
        <v>501</v>
      </c>
      <c r="E53" s="72"/>
      <c r="F53" s="72"/>
      <c r="G53" s="72"/>
      <c r="H53" s="72"/>
      <c r="I53" s="241">
        <v>413</v>
      </c>
      <c r="J53" s="72"/>
      <c r="K53" s="580">
        <v>16.460228176657072</v>
      </c>
      <c r="L53" s="639"/>
      <c r="M53" s="639" t="s">
        <v>2226</v>
      </c>
      <c r="N53" s="72"/>
      <c r="O53" s="799">
        <v>11.773642233194076</v>
      </c>
      <c r="P53" s="799">
        <v>27.224435590969456</v>
      </c>
      <c r="Q53" s="799">
        <v>28.008298755186722</v>
      </c>
      <c r="R53" s="799">
        <v>26.952141057934512</v>
      </c>
      <c r="S53" s="799">
        <v>17.630990812018872</v>
      </c>
      <c r="T53" s="799">
        <v>5.9485182781743458</v>
      </c>
      <c r="U53" s="72"/>
    </row>
    <row r="54" spans="1:21" ht="15" x14ac:dyDescent="0.25">
      <c r="A54" s="72"/>
      <c r="B54" s="819" t="s">
        <v>502</v>
      </c>
      <c r="C54" s="72" t="s">
        <v>503</v>
      </c>
      <c r="D54" s="72" t="s">
        <v>504</v>
      </c>
      <c r="E54" s="72"/>
      <c r="F54" s="72"/>
      <c r="G54" s="72"/>
      <c r="H54" s="72"/>
      <c r="I54" s="241">
        <v>718</v>
      </c>
      <c r="J54" s="72"/>
      <c r="K54" s="580">
        <v>16.767618598542388</v>
      </c>
      <c r="L54" s="639"/>
      <c r="M54" s="639" t="s">
        <v>2227</v>
      </c>
      <c r="N54" s="72"/>
      <c r="O54" s="799">
        <v>10.486454995630643</v>
      </c>
      <c r="P54" s="799">
        <v>27.017291066282418</v>
      </c>
      <c r="Q54" s="799">
        <v>25.523635115028043</v>
      </c>
      <c r="R54" s="799">
        <v>28.939393939393938</v>
      </c>
      <c r="S54" s="799">
        <v>16.340916372957384</v>
      </c>
      <c r="T54" s="799">
        <v>7.3935651608709785</v>
      </c>
      <c r="U54" s="72"/>
    </row>
    <row r="55" spans="1:21" ht="15" x14ac:dyDescent="0.25">
      <c r="A55" s="72"/>
      <c r="B55" s="819" t="s">
        <v>505</v>
      </c>
      <c r="C55" s="72" t="s">
        <v>506</v>
      </c>
      <c r="D55" s="72" t="s">
        <v>507</v>
      </c>
      <c r="E55" s="72"/>
      <c r="F55" s="72"/>
      <c r="G55" s="72"/>
      <c r="H55" s="72"/>
      <c r="I55" s="241">
        <v>361</v>
      </c>
      <c r="J55" s="72"/>
      <c r="K55" s="580">
        <v>10.571721239115847</v>
      </c>
      <c r="L55" s="639"/>
      <c r="M55" s="639" t="s">
        <v>2228</v>
      </c>
      <c r="N55" s="72"/>
      <c r="O55" s="799">
        <v>9.1008372770294859</v>
      </c>
      <c r="P55" s="799">
        <v>13.769363166953529</v>
      </c>
      <c r="Q55" s="799">
        <v>16.449885233358838</v>
      </c>
      <c r="R55" s="799">
        <v>14.958696137530699</v>
      </c>
      <c r="S55" s="799">
        <v>13.228699551569507</v>
      </c>
      <c r="T55" s="799">
        <v>4.6139995498537019</v>
      </c>
      <c r="U55" s="72"/>
    </row>
    <row r="56" spans="1:21" ht="15" x14ac:dyDescent="0.25">
      <c r="A56" s="72"/>
      <c r="B56" s="819" t="s">
        <v>508</v>
      </c>
      <c r="C56" s="72" t="s">
        <v>509</v>
      </c>
      <c r="D56" s="72" t="s">
        <v>510</v>
      </c>
      <c r="E56" s="72"/>
      <c r="F56" s="72"/>
      <c r="G56" s="72"/>
      <c r="H56" s="72"/>
      <c r="I56" s="241">
        <v>309</v>
      </c>
      <c r="J56" s="72"/>
      <c r="K56" s="580">
        <v>14.996898258454792</v>
      </c>
      <c r="L56" s="639"/>
      <c r="M56" s="639" t="s">
        <v>2229</v>
      </c>
      <c r="N56" s="72"/>
      <c r="O56" s="799">
        <v>15.64076690211907</v>
      </c>
      <c r="P56" s="799">
        <v>16.420361247947454</v>
      </c>
      <c r="Q56" s="799">
        <v>19.829375144108834</v>
      </c>
      <c r="R56" s="799">
        <v>21.129326047358838</v>
      </c>
      <c r="S56" s="799">
        <v>21.072088724584106</v>
      </c>
      <c r="T56" s="799">
        <v>7.0096942580164052</v>
      </c>
      <c r="U56" s="72"/>
    </row>
    <row r="57" spans="1:21" ht="15" x14ac:dyDescent="0.25">
      <c r="A57" s="72"/>
      <c r="B57" s="518"/>
      <c r="C57" s="72" t="s">
        <v>2211</v>
      </c>
      <c r="D57" s="72"/>
      <c r="E57" s="72"/>
      <c r="F57" s="72"/>
      <c r="G57" s="72"/>
      <c r="H57" s="72"/>
      <c r="I57" s="241"/>
      <c r="J57" s="72"/>
      <c r="K57" s="580"/>
      <c r="L57" s="639"/>
      <c r="M57" s="639"/>
      <c r="N57" s="72"/>
      <c r="O57" s="799"/>
      <c r="P57" s="799"/>
      <c r="Q57" s="799"/>
      <c r="R57" s="799"/>
      <c r="S57" s="799"/>
      <c r="T57" s="799"/>
      <c r="U57" s="72"/>
    </row>
    <row r="58" spans="1:21" ht="15" x14ac:dyDescent="0.25">
      <c r="A58" s="518"/>
      <c r="B58" s="518" t="s">
        <v>511</v>
      </c>
      <c r="C58" s="518" t="s">
        <v>512</v>
      </c>
      <c r="D58" s="518" t="s">
        <v>513</v>
      </c>
      <c r="E58" s="518"/>
      <c r="F58" s="518"/>
      <c r="G58" s="518"/>
      <c r="H58" s="518"/>
      <c r="I58" s="791">
        <v>5084</v>
      </c>
      <c r="J58" s="518"/>
      <c r="K58" s="792">
        <v>19.908076490608174</v>
      </c>
      <c r="L58" s="599"/>
      <c r="M58" s="599" t="s">
        <v>2230</v>
      </c>
      <c r="N58" s="518"/>
      <c r="O58" s="798">
        <v>14.627724413672047</v>
      </c>
      <c r="P58" s="798">
        <v>32.748758564334651</v>
      </c>
      <c r="Q58" s="798">
        <v>31.302717900656045</v>
      </c>
      <c r="R58" s="798">
        <v>30.453257790368273</v>
      </c>
      <c r="S58" s="798">
        <v>21.333746577819102</v>
      </c>
      <c r="T58" s="798">
        <v>8.8341403860135266</v>
      </c>
      <c r="U58" s="72"/>
    </row>
    <row r="59" spans="1:21" ht="15" x14ac:dyDescent="0.25">
      <c r="A59" s="72"/>
      <c r="B59" s="819" t="s">
        <v>514</v>
      </c>
      <c r="C59" s="72" t="s">
        <v>515</v>
      </c>
      <c r="D59" s="72" t="s">
        <v>516</v>
      </c>
      <c r="E59" s="72"/>
      <c r="F59" s="72"/>
      <c r="G59" s="72"/>
      <c r="H59" s="72"/>
      <c r="I59" s="241">
        <v>487</v>
      </c>
      <c r="J59" s="72"/>
      <c r="K59" s="580">
        <v>19.803197261167576</v>
      </c>
      <c r="L59" s="639"/>
      <c r="M59" s="639" t="s">
        <v>2086</v>
      </c>
      <c r="N59" s="72"/>
      <c r="O59" s="799">
        <v>14.016644765659221</v>
      </c>
      <c r="P59" s="799">
        <v>33.625730994152043</v>
      </c>
      <c r="Q59" s="799">
        <v>33.960292580982241</v>
      </c>
      <c r="R59" s="799">
        <v>28.365384615384617</v>
      </c>
      <c r="S59" s="799">
        <v>20.486864304651725</v>
      </c>
      <c r="T59" s="799">
        <v>9.0887347524515683</v>
      </c>
      <c r="U59" s="72"/>
    </row>
    <row r="60" spans="1:21" ht="15" x14ac:dyDescent="0.25">
      <c r="A60" s="72"/>
      <c r="B60" s="819" t="s">
        <v>517</v>
      </c>
      <c r="C60" s="72" t="s">
        <v>518</v>
      </c>
      <c r="D60" s="72" t="s">
        <v>519</v>
      </c>
      <c r="E60" s="72"/>
      <c r="F60" s="72"/>
      <c r="G60" s="72"/>
      <c r="H60" s="72"/>
      <c r="I60" s="241">
        <v>721</v>
      </c>
      <c r="J60" s="72"/>
      <c r="K60" s="580">
        <v>23.653130631724817</v>
      </c>
      <c r="L60" s="639"/>
      <c r="M60" s="639" t="s">
        <v>2087</v>
      </c>
      <c r="N60" s="72"/>
      <c r="O60" s="799">
        <v>17.271157167530223</v>
      </c>
      <c r="P60" s="799">
        <v>39.517014270032931</v>
      </c>
      <c r="Q60" s="799">
        <v>38.924558587479936</v>
      </c>
      <c r="R60" s="799">
        <v>37.936267071320181</v>
      </c>
      <c r="S60" s="799">
        <v>27.503674154944363</v>
      </c>
      <c r="T60" s="799">
        <v>8.0408562425296104</v>
      </c>
      <c r="U60" s="72"/>
    </row>
    <row r="61" spans="1:21" ht="15" x14ac:dyDescent="0.25">
      <c r="A61" s="72"/>
      <c r="B61" s="819" t="s">
        <v>520</v>
      </c>
      <c r="C61" s="72" t="s">
        <v>521</v>
      </c>
      <c r="D61" s="72" t="s">
        <v>522</v>
      </c>
      <c r="E61" s="72"/>
      <c r="F61" s="72"/>
      <c r="G61" s="72"/>
      <c r="H61" s="72"/>
      <c r="I61" s="241">
        <v>2408</v>
      </c>
      <c r="J61" s="72"/>
      <c r="K61" s="580">
        <v>20.562348644046406</v>
      </c>
      <c r="L61" s="639"/>
      <c r="M61" s="639" t="s">
        <v>2089</v>
      </c>
      <c r="N61" s="72"/>
      <c r="O61" s="799">
        <v>16.937850093358229</v>
      </c>
      <c r="P61" s="799">
        <v>32.520325203252035</v>
      </c>
      <c r="Q61" s="799">
        <v>27.266275725544393</v>
      </c>
      <c r="R61" s="799">
        <v>31.449126413155192</v>
      </c>
      <c r="S61" s="799">
        <v>22.85048090935587</v>
      </c>
      <c r="T61" s="799">
        <v>10.527442723574334</v>
      </c>
      <c r="U61" s="72"/>
    </row>
    <row r="62" spans="1:21" ht="15" x14ac:dyDescent="0.25">
      <c r="A62" s="72"/>
      <c r="B62" s="819" t="s">
        <v>523</v>
      </c>
      <c r="C62" s="72" t="s">
        <v>524</v>
      </c>
      <c r="D62" s="72" t="s">
        <v>525</v>
      </c>
      <c r="E62" s="72"/>
      <c r="F62" s="72"/>
      <c r="G62" s="72"/>
      <c r="H62" s="72"/>
      <c r="I62" s="241">
        <v>598</v>
      </c>
      <c r="J62" s="72"/>
      <c r="K62" s="580">
        <v>20.370941292957387</v>
      </c>
      <c r="L62" s="639"/>
      <c r="M62" s="639" t="s">
        <v>2231</v>
      </c>
      <c r="N62" s="72"/>
      <c r="O62" s="799">
        <v>12.495661228740021</v>
      </c>
      <c r="P62" s="799">
        <v>33.991228070175438</v>
      </c>
      <c r="Q62" s="799">
        <v>38.245462402765774</v>
      </c>
      <c r="R62" s="799">
        <v>32.131822863027807</v>
      </c>
      <c r="S62" s="799">
        <v>20.729863960267764</v>
      </c>
      <c r="T62" s="799">
        <v>7.4847143158338607</v>
      </c>
      <c r="U62" s="72"/>
    </row>
    <row r="63" spans="1:21" ht="15" x14ac:dyDescent="0.25">
      <c r="A63" s="72"/>
      <c r="B63" s="819" t="s">
        <v>526</v>
      </c>
      <c r="C63" s="72" t="s">
        <v>527</v>
      </c>
      <c r="D63" s="72" t="s">
        <v>528</v>
      </c>
      <c r="E63" s="72"/>
      <c r="F63" s="72"/>
      <c r="G63" s="72"/>
      <c r="H63" s="72"/>
      <c r="I63" s="241">
        <v>292</v>
      </c>
      <c r="J63" s="72"/>
      <c r="K63" s="580">
        <v>16.687959080325623</v>
      </c>
      <c r="L63" s="639"/>
      <c r="M63" s="639" t="s">
        <v>2232</v>
      </c>
      <c r="N63" s="72"/>
      <c r="O63" s="799">
        <v>7.3221757322175733</v>
      </c>
      <c r="P63" s="799">
        <v>22.787028921998246</v>
      </c>
      <c r="Q63" s="799">
        <v>33.271719038817004</v>
      </c>
      <c r="R63" s="799">
        <v>22.964509394572026</v>
      </c>
      <c r="S63" s="799">
        <v>17.970797454137028</v>
      </c>
      <c r="T63" s="799">
        <v>7.3800738007380069</v>
      </c>
      <c r="U63" s="72"/>
    </row>
    <row r="64" spans="1:21" ht="15" x14ac:dyDescent="0.25">
      <c r="A64" s="72"/>
      <c r="B64" s="819" t="s">
        <v>529</v>
      </c>
      <c r="C64" s="72" t="s">
        <v>530</v>
      </c>
      <c r="D64" s="72" t="s">
        <v>531</v>
      </c>
      <c r="E64" s="72"/>
      <c r="F64" s="72"/>
      <c r="G64" s="72"/>
      <c r="H64" s="72"/>
      <c r="I64" s="241">
        <v>578</v>
      </c>
      <c r="J64" s="72"/>
      <c r="K64" s="580">
        <v>17.331735910926909</v>
      </c>
      <c r="L64" s="639"/>
      <c r="M64" s="639" t="s">
        <v>1783</v>
      </c>
      <c r="N64" s="72"/>
      <c r="O64" s="799">
        <v>13.486842105263158</v>
      </c>
      <c r="P64" s="799">
        <v>31.421446384039903</v>
      </c>
      <c r="Q64" s="799">
        <v>35.707278791445944</v>
      </c>
      <c r="R64" s="799">
        <v>24.046001045478306</v>
      </c>
      <c r="S64" s="799">
        <v>13.834361562908956</v>
      </c>
      <c r="T64" s="799">
        <v>7.0658894188305945</v>
      </c>
      <c r="U64" s="72"/>
    </row>
    <row r="65" spans="1:21" ht="15" x14ac:dyDescent="0.25">
      <c r="A65" s="72"/>
      <c r="B65" s="518"/>
      <c r="C65" s="72" t="s">
        <v>2211</v>
      </c>
      <c r="D65" s="72"/>
      <c r="E65" s="72"/>
      <c r="F65" s="72"/>
      <c r="G65" s="72"/>
      <c r="H65" s="72"/>
      <c r="I65" s="241"/>
      <c r="J65" s="72"/>
      <c r="K65" s="580"/>
      <c r="L65" s="639"/>
      <c r="M65" s="639"/>
      <c r="N65" s="72"/>
      <c r="O65" s="799"/>
      <c r="P65" s="799"/>
      <c r="Q65" s="799"/>
      <c r="R65" s="799"/>
      <c r="S65" s="799"/>
      <c r="T65" s="799"/>
      <c r="U65" s="72"/>
    </row>
    <row r="66" spans="1:21" ht="15" x14ac:dyDescent="0.25">
      <c r="A66" s="518"/>
      <c r="B66" s="518" t="s">
        <v>532</v>
      </c>
      <c r="C66" s="518" t="s">
        <v>533</v>
      </c>
      <c r="D66" s="518" t="s">
        <v>534</v>
      </c>
      <c r="E66" s="518"/>
      <c r="F66" s="518"/>
      <c r="G66" s="518"/>
      <c r="H66" s="518"/>
      <c r="I66" s="791">
        <v>4857</v>
      </c>
      <c r="J66" s="518"/>
      <c r="K66" s="792">
        <v>13.052803301084953</v>
      </c>
      <c r="L66" s="599"/>
      <c r="M66" s="599" t="s">
        <v>2233</v>
      </c>
      <c r="N66" s="518"/>
      <c r="O66" s="798">
        <v>10.183363008777684</v>
      </c>
      <c r="P66" s="798">
        <v>19.13774081303573</v>
      </c>
      <c r="Q66" s="798">
        <v>22.585369613813302</v>
      </c>
      <c r="R66" s="798">
        <v>19.124224017088313</v>
      </c>
      <c r="S66" s="798">
        <v>13.522511909030374</v>
      </c>
      <c r="T66" s="798">
        <v>5.7852369639896768</v>
      </c>
      <c r="U66" s="72"/>
    </row>
    <row r="67" spans="1:21" ht="15" x14ac:dyDescent="0.25">
      <c r="A67" s="72"/>
      <c r="B67" s="819" t="s">
        <v>535</v>
      </c>
      <c r="C67" s="72" t="s">
        <v>536</v>
      </c>
      <c r="D67" s="72" t="s">
        <v>537</v>
      </c>
      <c r="E67" s="72"/>
      <c r="F67" s="72"/>
      <c r="G67" s="72"/>
      <c r="H67" s="72"/>
      <c r="I67" s="241">
        <v>1000</v>
      </c>
      <c r="J67" s="72"/>
      <c r="K67" s="580">
        <v>12.107744741133818</v>
      </c>
      <c r="L67" s="639"/>
      <c r="M67" s="639" t="s">
        <v>2085</v>
      </c>
      <c r="N67" s="72"/>
      <c r="O67" s="799">
        <v>8.772969768820392</v>
      </c>
      <c r="P67" s="799">
        <v>20.448289421942587</v>
      </c>
      <c r="Q67" s="799">
        <v>23.448491480381428</v>
      </c>
      <c r="R67" s="799">
        <v>18.104118104118104</v>
      </c>
      <c r="S67" s="799">
        <v>10.661298740028331</v>
      </c>
      <c r="T67" s="799">
        <v>4.8983426155807557</v>
      </c>
      <c r="U67" s="72"/>
    </row>
    <row r="68" spans="1:21" ht="15" x14ac:dyDescent="0.25">
      <c r="A68" s="72"/>
      <c r="B68" s="819" t="s">
        <v>1647</v>
      </c>
      <c r="C68" s="72" t="s">
        <v>1648</v>
      </c>
      <c r="D68" s="72" t="s">
        <v>1649</v>
      </c>
      <c r="E68" s="72"/>
      <c r="F68" s="72"/>
      <c r="G68" s="72"/>
      <c r="H68" s="72"/>
      <c r="I68" s="241">
        <v>1550</v>
      </c>
      <c r="J68" s="72"/>
      <c r="K68" s="580">
        <v>13.619458100485943</v>
      </c>
      <c r="L68" s="639"/>
      <c r="M68" s="639" t="s">
        <v>2234</v>
      </c>
      <c r="N68" s="72"/>
      <c r="O68" s="799">
        <v>11.822153687997943</v>
      </c>
      <c r="P68" s="799">
        <v>14.841849148418492</v>
      </c>
      <c r="Q68" s="799">
        <v>19.498046166861378</v>
      </c>
      <c r="R68" s="799">
        <v>20.204770722143557</v>
      </c>
      <c r="S68" s="799">
        <v>16.221374045801525</v>
      </c>
      <c r="T68" s="799">
        <v>7.2903585879726522</v>
      </c>
      <c r="U68" s="72"/>
    </row>
    <row r="69" spans="1:21" ht="15" x14ac:dyDescent="0.25">
      <c r="A69" s="72"/>
      <c r="B69" s="819" t="s">
        <v>538</v>
      </c>
      <c r="C69" s="72" t="s">
        <v>539</v>
      </c>
      <c r="D69" s="72" t="s">
        <v>540</v>
      </c>
      <c r="E69" s="72"/>
      <c r="F69" s="72"/>
      <c r="G69" s="72"/>
      <c r="H69" s="72"/>
      <c r="I69" s="241">
        <v>494</v>
      </c>
      <c r="J69" s="72"/>
      <c r="K69" s="580">
        <v>13.32174595589397</v>
      </c>
      <c r="L69" s="639"/>
      <c r="M69" s="639" t="s">
        <v>2108</v>
      </c>
      <c r="N69" s="72"/>
      <c r="O69" s="799">
        <v>9.1659028414298813</v>
      </c>
      <c r="P69" s="799">
        <v>26.108374384236452</v>
      </c>
      <c r="Q69" s="799">
        <v>27.772420443587269</v>
      </c>
      <c r="R69" s="799">
        <v>17.640742445160303</v>
      </c>
      <c r="S69" s="799">
        <v>12.037954963886136</v>
      </c>
      <c r="T69" s="799">
        <v>4.8585931834662803</v>
      </c>
      <c r="U69" s="72"/>
    </row>
    <row r="70" spans="1:21" ht="15" x14ac:dyDescent="0.25">
      <c r="A70" s="72"/>
      <c r="B70" s="819" t="s">
        <v>541</v>
      </c>
      <c r="C70" s="72" t="s">
        <v>542</v>
      </c>
      <c r="D70" s="72" t="s">
        <v>543</v>
      </c>
      <c r="E70" s="72"/>
      <c r="F70" s="72"/>
      <c r="G70" s="72"/>
      <c r="H70" s="72"/>
      <c r="I70" s="241">
        <v>607</v>
      </c>
      <c r="J70" s="72"/>
      <c r="K70" s="580">
        <v>11.911591669601044</v>
      </c>
      <c r="L70" s="639"/>
      <c r="M70" s="639" t="s">
        <v>2109</v>
      </c>
      <c r="N70" s="72"/>
      <c r="O70" s="799">
        <v>7.5930144267274109</v>
      </c>
      <c r="P70" s="799">
        <v>19.120458891013385</v>
      </c>
      <c r="Q70" s="799">
        <v>22.682053322721845</v>
      </c>
      <c r="R70" s="799">
        <v>17.27306137449467</v>
      </c>
      <c r="S70" s="799">
        <v>11.729857819905213</v>
      </c>
      <c r="T70" s="799">
        <v>5.2131414607656801</v>
      </c>
      <c r="U70" s="72"/>
    </row>
    <row r="71" spans="1:21" ht="15" x14ac:dyDescent="0.25">
      <c r="A71" s="72"/>
      <c r="B71" s="819" t="s">
        <v>544</v>
      </c>
      <c r="C71" s="72" t="s">
        <v>545</v>
      </c>
      <c r="D71" s="72" t="s">
        <v>546</v>
      </c>
      <c r="E71" s="72"/>
      <c r="F71" s="72"/>
      <c r="G71" s="72"/>
      <c r="H71" s="72"/>
      <c r="I71" s="241">
        <v>401</v>
      </c>
      <c r="J71" s="72"/>
      <c r="K71" s="580">
        <v>14.258907909764982</v>
      </c>
      <c r="L71" s="639"/>
      <c r="M71" s="639" t="s">
        <v>2111</v>
      </c>
      <c r="N71" s="72"/>
      <c r="O71" s="799">
        <v>10.444874274661508</v>
      </c>
      <c r="P71" s="799">
        <v>22.634939059779455</v>
      </c>
      <c r="Q71" s="799">
        <v>24.93821613120647</v>
      </c>
      <c r="R71" s="799">
        <v>21.395928541753221</v>
      </c>
      <c r="S71" s="799">
        <v>13.946393549792983</v>
      </c>
      <c r="T71" s="799">
        <v>6.335445148382794</v>
      </c>
      <c r="U71" s="72"/>
    </row>
    <row r="72" spans="1:21" ht="15" x14ac:dyDescent="0.25">
      <c r="A72" s="72"/>
      <c r="B72" s="819" t="s">
        <v>547</v>
      </c>
      <c r="C72" s="72" t="s">
        <v>548</v>
      </c>
      <c r="D72" s="72" t="s">
        <v>549</v>
      </c>
      <c r="E72" s="72"/>
      <c r="F72" s="72"/>
      <c r="G72" s="72"/>
      <c r="H72" s="72"/>
      <c r="I72" s="241">
        <v>805</v>
      </c>
      <c r="J72" s="72"/>
      <c r="K72" s="580">
        <v>14.392045180882283</v>
      </c>
      <c r="L72" s="639"/>
      <c r="M72" s="639" t="s">
        <v>2113</v>
      </c>
      <c r="N72" s="72"/>
      <c r="O72" s="799">
        <v>13.49036402569593</v>
      </c>
      <c r="P72" s="799">
        <v>21.668150786583556</v>
      </c>
      <c r="Q72" s="799">
        <v>25.315199046957211</v>
      </c>
      <c r="R72" s="799">
        <v>19.899956502827319</v>
      </c>
      <c r="S72" s="799">
        <v>15.54591467823572</v>
      </c>
      <c r="T72" s="799">
        <v>5.8803182289865106</v>
      </c>
      <c r="U72" s="72"/>
    </row>
    <row r="73" spans="1:21" ht="15" x14ac:dyDescent="0.25">
      <c r="A73" s="72"/>
      <c r="B73" s="518"/>
      <c r="C73" s="72" t="s">
        <v>2211</v>
      </c>
      <c r="D73" s="72"/>
      <c r="E73" s="72"/>
      <c r="F73" s="72"/>
      <c r="G73" s="72"/>
      <c r="H73" s="72"/>
      <c r="I73" s="241"/>
      <c r="J73" s="72"/>
      <c r="K73" s="580"/>
      <c r="L73" s="639"/>
      <c r="M73" s="639"/>
      <c r="N73" s="72"/>
      <c r="O73" s="799"/>
      <c r="P73" s="799"/>
      <c r="Q73" s="799"/>
      <c r="R73" s="799"/>
      <c r="S73" s="799"/>
      <c r="T73" s="799"/>
      <c r="U73" s="72"/>
    </row>
    <row r="74" spans="1:21" ht="15" x14ac:dyDescent="0.25">
      <c r="A74" s="518"/>
      <c r="B74" s="518" t="s">
        <v>550</v>
      </c>
      <c r="C74" s="518" t="s">
        <v>551</v>
      </c>
      <c r="D74" s="518" t="s">
        <v>552</v>
      </c>
      <c r="E74" s="518"/>
      <c r="F74" s="518"/>
      <c r="G74" s="518"/>
      <c r="H74" s="518"/>
      <c r="I74" s="791">
        <v>3823</v>
      </c>
      <c r="J74" s="518"/>
      <c r="K74" s="792">
        <v>12.470272057341191</v>
      </c>
      <c r="L74" s="599"/>
      <c r="M74" s="599" t="s">
        <v>2235</v>
      </c>
      <c r="N74" s="518"/>
      <c r="O74" s="798">
        <v>8.9694047576842628</v>
      </c>
      <c r="P74" s="798">
        <v>20.102804213954908</v>
      </c>
      <c r="Q74" s="798">
        <v>21.798836115005667</v>
      </c>
      <c r="R74" s="798">
        <v>18.286522529804003</v>
      </c>
      <c r="S74" s="798">
        <v>13.434841021047918</v>
      </c>
      <c r="T74" s="798">
        <v>5.0296299985060502</v>
      </c>
      <c r="U74" s="72"/>
    </row>
    <row r="75" spans="1:21" ht="15" x14ac:dyDescent="0.25">
      <c r="A75" s="72"/>
      <c r="B75" s="819" t="s">
        <v>553</v>
      </c>
      <c r="C75" s="72" t="s">
        <v>554</v>
      </c>
      <c r="D75" s="72" t="s">
        <v>555</v>
      </c>
      <c r="E75" s="72"/>
      <c r="F75" s="72"/>
      <c r="G75" s="72"/>
      <c r="H75" s="72"/>
      <c r="I75" s="241">
        <v>563</v>
      </c>
      <c r="J75" s="72"/>
      <c r="K75" s="580">
        <v>11.597676389847138</v>
      </c>
      <c r="L75" s="639"/>
      <c r="M75" s="639" t="s">
        <v>2236</v>
      </c>
      <c r="N75" s="72"/>
      <c r="O75" s="799">
        <v>8.8544548976203643</v>
      </c>
      <c r="P75" s="799">
        <v>19.241494701617402</v>
      </c>
      <c r="Q75" s="799">
        <v>22.150112866817157</v>
      </c>
      <c r="R75" s="799">
        <v>16.37539562405394</v>
      </c>
      <c r="S75" s="799">
        <v>12.299960322708635</v>
      </c>
      <c r="T75" s="799">
        <v>4.0650406504065044</v>
      </c>
      <c r="U75" s="72"/>
    </row>
    <row r="76" spans="1:21" ht="15" x14ac:dyDescent="0.25">
      <c r="A76" s="72"/>
      <c r="B76" s="819" t="s">
        <v>556</v>
      </c>
      <c r="C76" s="72" t="s">
        <v>557</v>
      </c>
      <c r="D76" s="72" t="s">
        <v>558</v>
      </c>
      <c r="E76" s="72"/>
      <c r="F76" s="72"/>
      <c r="G76" s="72"/>
      <c r="H76" s="72"/>
      <c r="I76" s="241">
        <v>281</v>
      </c>
      <c r="J76" s="72"/>
      <c r="K76" s="580">
        <v>12.900163247099321</v>
      </c>
      <c r="L76" s="639"/>
      <c r="M76" s="639" t="s">
        <v>2237</v>
      </c>
      <c r="N76" s="72"/>
      <c r="O76" s="799">
        <v>6.9444444444444438</v>
      </c>
      <c r="P76" s="799">
        <v>18.018018018018019</v>
      </c>
      <c r="Q76" s="799">
        <v>24.621212121212121</v>
      </c>
      <c r="R76" s="799">
        <v>15.604681404421326</v>
      </c>
      <c r="S76" s="799">
        <v>14.821272885789014</v>
      </c>
      <c r="T76" s="799">
        <v>5.8395900369443456</v>
      </c>
      <c r="U76" s="72"/>
    </row>
    <row r="77" spans="1:21" ht="15" x14ac:dyDescent="0.25">
      <c r="A77" s="72"/>
      <c r="B77" s="819" t="s">
        <v>559</v>
      </c>
      <c r="C77" s="72" t="s">
        <v>560</v>
      </c>
      <c r="D77" s="72" t="s">
        <v>561</v>
      </c>
      <c r="E77" s="72"/>
      <c r="F77" s="72"/>
      <c r="G77" s="72"/>
      <c r="H77" s="72"/>
      <c r="I77" s="241">
        <v>256</v>
      </c>
      <c r="J77" s="72"/>
      <c r="K77" s="580">
        <v>11.09729856946694</v>
      </c>
      <c r="L77" s="639"/>
      <c r="M77" s="639" t="s">
        <v>2238</v>
      </c>
      <c r="N77" s="72"/>
      <c r="O77" s="799">
        <v>3.4662045060658575</v>
      </c>
      <c r="P77" s="799">
        <v>13.183915622940013</v>
      </c>
      <c r="Q77" s="799">
        <v>27.168576104746318</v>
      </c>
      <c r="R77" s="799">
        <v>11.503477795612628</v>
      </c>
      <c r="S77" s="799">
        <v>12.145748987854251</v>
      </c>
      <c r="T77" s="799">
        <v>5.1659050268229683</v>
      </c>
      <c r="U77" s="72"/>
    </row>
    <row r="78" spans="1:21" ht="15" x14ac:dyDescent="0.25">
      <c r="A78" s="72"/>
      <c r="B78" s="819" t="s">
        <v>562</v>
      </c>
      <c r="C78" s="72" t="s">
        <v>563</v>
      </c>
      <c r="D78" s="72" t="s">
        <v>564</v>
      </c>
      <c r="E78" s="72"/>
      <c r="F78" s="72"/>
      <c r="G78" s="72"/>
      <c r="H78" s="72"/>
      <c r="I78" s="241">
        <v>914</v>
      </c>
      <c r="J78" s="72"/>
      <c r="K78" s="580">
        <v>15.301266629484715</v>
      </c>
      <c r="L78" s="639"/>
      <c r="M78" s="639" t="s">
        <v>2072</v>
      </c>
      <c r="N78" s="72"/>
      <c r="O78" s="799">
        <v>15.815959741193385</v>
      </c>
      <c r="P78" s="799">
        <v>27.873473222674601</v>
      </c>
      <c r="Q78" s="799">
        <v>24.116172530037169</v>
      </c>
      <c r="R78" s="799">
        <v>23.940196820590462</v>
      </c>
      <c r="S78" s="799">
        <v>14.481623697202412</v>
      </c>
      <c r="T78" s="799">
        <v>6.1195568152537998</v>
      </c>
      <c r="U78" s="72"/>
    </row>
    <row r="79" spans="1:21" ht="15" x14ac:dyDescent="0.25">
      <c r="A79" s="72"/>
      <c r="B79" s="819" t="s">
        <v>565</v>
      </c>
      <c r="C79" s="72" t="s">
        <v>566</v>
      </c>
      <c r="D79" s="72" t="s">
        <v>567</v>
      </c>
      <c r="E79" s="72"/>
      <c r="F79" s="72"/>
      <c r="G79" s="72"/>
      <c r="H79" s="72"/>
      <c r="I79" s="241">
        <v>502</v>
      </c>
      <c r="J79" s="72"/>
      <c r="K79" s="580">
        <v>16.471741932888683</v>
      </c>
      <c r="L79" s="639"/>
      <c r="M79" s="639" t="s">
        <v>1796</v>
      </c>
      <c r="N79" s="72"/>
      <c r="O79" s="799">
        <v>12.543554006968641</v>
      </c>
      <c r="P79" s="799">
        <v>31.523642732049037</v>
      </c>
      <c r="Q79" s="799">
        <v>31.46853146853147</v>
      </c>
      <c r="R79" s="799">
        <v>22.905027932960895</v>
      </c>
      <c r="S79" s="799">
        <v>18.435067595247851</v>
      </c>
      <c r="T79" s="799">
        <v>4.9003941621391283</v>
      </c>
      <c r="U79" s="72"/>
    </row>
    <row r="80" spans="1:21" ht="15" x14ac:dyDescent="0.25">
      <c r="A80" s="72"/>
      <c r="B80" s="819" t="s">
        <v>568</v>
      </c>
      <c r="C80" s="72" t="s">
        <v>569</v>
      </c>
      <c r="D80" s="72" t="s">
        <v>570</v>
      </c>
      <c r="E80" s="72"/>
      <c r="F80" s="72"/>
      <c r="G80" s="72"/>
      <c r="H80" s="72"/>
      <c r="I80" s="241">
        <v>386</v>
      </c>
      <c r="J80" s="72"/>
      <c r="K80" s="580">
        <v>12.78013227476818</v>
      </c>
      <c r="L80" s="639"/>
      <c r="M80" s="639" t="s">
        <v>1505</v>
      </c>
      <c r="N80" s="72"/>
      <c r="O80" s="799">
        <v>8.7443161944735923</v>
      </c>
      <c r="P80" s="799">
        <v>20.749279538904897</v>
      </c>
      <c r="Q80" s="799">
        <v>24.737302977232925</v>
      </c>
      <c r="R80" s="799">
        <v>17.950202663578462</v>
      </c>
      <c r="S80" s="799">
        <v>12.610837438423646</v>
      </c>
      <c r="T80" s="799">
        <v>5.4112554112554108</v>
      </c>
      <c r="U80" s="72"/>
    </row>
    <row r="81" spans="1:21" ht="15" x14ac:dyDescent="0.25">
      <c r="A81" s="72"/>
      <c r="B81" s="819" t="s">
        <v>571</v>
      </c>
      <c r="C81" s="72" t="s">
        <v>572</v>
      </c>
      <c r="D81" s="72" t="s">
        <v>573</v>
      </c>
      <c r="E81" s="72"/>
      <c r="F81" s="72"/>
      <c r="G81" s="72"/>
      <c r="H81" s="72"/>
      <c r="I81" s="241">
        <v>226</v>
      </c>
      <c r="J81" s="72"/>
      <c r="K81" s="580">
        <v>12.486291927766057</v>
      </c>
      <c r="L81" s="639"/>
      <c r="M81" s="639" t="s">
        <v>2239</v>
      </c>
      <c r="N81" s="72"/>
      <c r="O81" s="799">
        <v>6.6298342541436464</v>
      </c>
      <c r="P81" s="799">
        <v>22.887323943661972</v>
      </c>
      <c r="Q81" s="799">
        <v>23.645320197044338</v>
      </c>
      <c r="R81" s="799">
        <v>17.117425539198901</v>
      </c>
      <c r="S81" s="799">
        <v>13.533834586466165</v>
      </c>
      <c r="T81" s="799">
        <v>4.9220672682526665</v>
      </c>
      <c r="U81" s="72"/>
    </row>
    <row r="82" spans="1:21" ht="15" x14ac:dyDescent="0.25">
      <c r="A82" s="72"/>
      <c r="B82" s="819" t="s">
        <v>574</v>
      </c>
      <c r="C82" s="72" t="s">
        <v>575</v>
      </c>
      <c r="D82" s="72" t="s">
        <v>576</v>
      </c>
      <c r="E82" s="72"/>
      <c r="F82" s="72"/>
      <c r="G82" s="72"/>
      <c r="H82" s="72"/>
      <c r="I82" s="241">
        <v>695</v>
      </c>
      <c r="J82" s="72"/>
      <c r="K82" s="580">
        <v>9.7418907542302442</v>
      </c>
      <c r="L82" s="639"/>
      <c r="M82" s="639" t="s">
        <v>2240</v>
      </c>
      <c r="N82" s="72"/>
      <c r="O82" s="799">
        <v>6.7932415955408469</v>
      </c>
      <c r="P82" s="799">
        <v>14.081862561021405</v>
      </c>
      <c r="Q82" s="799">
        <v>13.594344752582925</v>
      </c>
      <c r="R82" s="799">
        <v>15.471698113207546</v>
      </c>
      <c r="S82" s="799">
        <v>11.364749681591066</v>
      </c>
      <c r="T82" s="799">
        <v>4.6253892654332294</v>
      </c>
      <c r="U82" s="72"/>
    </row>
    <row r="83" spans="1:21" ht="15" x14ac:dyDescent="0.25">
      <c r="A83" s="72"/>
      <c r="B83" s="518"/>
      <c r="C83" s="72" t="s">
        <v>2211</v>
      </c>
      <c r="D83" s="72"/>
      <c r="E83" s="72"/>
      <c r="F83" s="72"/>
      <c r="G83" s="72"/>
      <c r="H83" s="72"/>
      <c r="I83" s="241"/>
      <c r="J83" s="72"/>
      <c r="K83" s="580"/>
      <c r="L83" s="639"/>
      <c r="M83" s="639"/>
      <c r="N83" s="72"/>
      <c r="O83" s="799"/>
      <c r="P83" s="799"/>
      <c r="Q83" s="799"/>
      <c r="R83" s="799"/>
      <c r="S83" s="799"/>
      <c r="T83" s="799"/>
      <c r="U83" s="72"/>
    </row>
    <row r="84" spans="1:21" ht="15" x14ac:dyDescent="0.25">
      <c r="A84" s="518"/>
      <c r="B84" s="518" t="s">
        <v>577</v>
      </c>
      <c r="C84" s="518" t="s">
        <v>578</v>
      </c>
      <c r="D84" s="518" t="s">
        <v>579</v>
      </c>
      <c r="E84" s="518"/>
      <c r="F84" s="518"/>
      <c r="G84" s="518"/>
      <c r="H84" s="518"/>
      <c r="I84" s="791">
        <v>4003</v>
      </c>
      <c r="J84" s="518"/>
      <c r="K84" s="792">
        <v>13.042229956390667</v>
      </c>
      <c r="L84" s="599"/>
      <c r="M84" s="599" t="s">
        <v>2233</v>
      </c>
      <c r="N84" s="518"/>
      <c r="O84" s="798">
        <v>10.424422933730455</v>
      </c>
      <c r="P84" s="798">
        <v>19.213034122348599</v>
      </c>
      <c r="Q84" s="798">
        <v>21.747182390602678</v>
      </c>
      <c r="R84" s="798">
        <v>19.304784669610665</v>
      </c>
      <c r="S84" s="798">
        <v>14.116594983605161</v>
      </c>
      <c r="T84" s="798">
        <v>5.6298149733324561</v>
      </c>
      <c r="U84" s="72"/>
    </row>
    <row r="85" spans="1:21" ht="15" x14ac:dyDescent="0.25">
      <c r="A85" s="72"/>
      <c r="B85" s="819" t="s">
        <v>580</v>
      </c>
      <c r="C85" s="72" t="s">
        <v>581</v>
      </c>
      <c r="D85" s="72" t="s">
        <v>582</v>
      </c>
      <c r="E85" s="72"/>
      <c r="F85" s="72"/>
      <c r="G85" s="72"/>
      <c r="H85" s="72"/>
      <c r="I85" s="241">
        <v>624</v>
      </c>
      <c r="J85" s="72"/>
      <c r="K85" s="580">
        <v>13.824248264965455</v>
      </c>
      <c r="L85" s="639"/>
      <c r="M85" s="639" t="s">
        <v>2068</v>
      </c>
      <c r="N85" s="72"/>
      <c r="O85" s="799">
        <v>12.4282982791587</v>
      </c>
      <c r="P85" s="799">
        <v>24.80270574971815</v>
      </c>
      <c r="Q85" s="799">
        <v>26.575225032147451</v>
      </c>
      <c r="R85" s="799">
        <v>18.086500655307994</v>
      </c>
      <c r="S85" s="799">
        <v>13.792197556810718</v>
      </c>
      <c r="T85" s="799">
        <v>5.1480911947583072</v>
      </c>
      <c r="U85" s="72"/>
    </row>
    <row r="86" spans="1:21" ht="15" x14ac:dyDescent="0.25">
      <c r="A86" s="72"/>
      <c r="B86" s="819" t="s">
        <v>583</v>
      </c>
      <c r="C86" s="72" t="s">
        <v>584</v>
      </c>
      <c r="D86" s="72" t="s">
        <v>585</v>
      </c>
      <c r="E86" s="72"/>
      <c r="F86" s="72"/>
      <c r="G86" s="72"/>
      <c r="H86" s="72"/>
      <c r="I86" s="241">
        <v>218</v>
      </c>
      <c r="J86" s="72"/>
      <c r="K86" s="580">
        <v>11.200132869199431</v>
      </c>
      <c r="L86" s="639"/>
      <c r="M86" s="639" t="s">
        <v>2241</v>
      </c>
      <c r="N86" s="72"/>
      <c r="O86" s="799">
        <v>7.4592074592074589</v>
      </c>
      <c r="P86" s="799">
        <v>19.425019425019425</v>
      </c>
      <c r="Q86" s="799">
        <v>22.099447513812155</v>
      </c>
      <c r="R86" s="799">
        <v>15.820698747528017</v>
      </c>
      <c r="S86" s="799">
        <v>12.516469038208168</v>
      </c>
      <c r="T86" s="799">
        <v>3.8505419281232176</v>
      </c>
      <c r="U86" s="72"/>
    </row>
    <row r="87" spans="1:21" ht="15" x14ac:dyDescent="0.25">
      <c r="A87" s="72"/>
      <c r="B87" s="819" t="s">
        <v>586</v>
      </c>
      <c r="C87" s="72" t="s">
        <v>587</v>
      </c>
      <c r="D87" s="72" t="s">
        <v>588</v>
      </c>
      <c r="E87" s="72"/>
      <c r="F87" s="72"/>
      <c r="G87" s="72"/>
      <c r="H87" s="72"/>
      <c r="I87" s="241">
        <v>1001</v>
      </c>
      <c r="J87" s="72"/>
      <c r="K87" s="580">
        <v>17.473658861673073</v>
      </c>
      <c r="L87" s="639"/>
      <c r="M87" s="639" t="s">
        <v>2070</v>
      </c>
      <c r="N87" s="72"/>
      <c r="O87" s="799">
        <v>12.276785714285714</v>
      </c>
      <c r="P87" s="799">
        <v>25.09710188228264</v>
      </c>
      <c r="Q87" s="799">
        <v>30.057142857142857</v>
      </c>
      <c r="R87" s="799">
        <v>26.367571822117277</v>
      </c>
      <c r="S87" s="799">
        <v>18.486006402974287</v>
      </c>
      <c r="T87" s="799">
        <v>7.7366255144032925</v>
      </c>
      <c r="U87" s="72"/>
    </row>
    <row r="88" spans="1:21" ht="15" x14ac:dyDescent="0.25">
      <c r="A88" s="72"/>
      <c r="B88" s="819" t="s">
        <v>589</v>
      </c>
      <c r="C88" s="72" t="s">
        <v>590</v>
      </c>
      <c r="D88" s="72" t="s">
        <v>591</v>
      </c>
      <c r="E88" s="72"/>
      <c r="F88" s="72"/>
      <c r="G88" s="72"/>
      <c r="H88" s="72"/>
      <c r="I88" s="241">
        <v>580</v>
      </c>
      <c r="J88" s="72"/>
      <c r="K88" s="580">
        <v>11.94262093545912</v>
      </c>
      <c r="L88" s="639"/>
      <c r="M88" s="639" t="s">
        <v>2075</v>
      </c>
      <c r="N88" s="72"/>
      <c r="O88" s="799">
        <v>10.956595027391488</v>
      </c>
      <c r="P88" s="799">
        <v>16.146016146016148</v>
      </c>
      <c r="Q88" s="799">
        <v>24.007386888273313</v>
      </c>
      <c r="R88" s="799">
        <v>16.580054441969807</v>
      </c>
      <c r="S88" s="799">
        <v>11.667476908118619</v>
      </c>
      <c r="T88" s="799">
        <v>4.3119379080941238</v>
      </c>
      <c r="U88" s="72"/>
    </row>
    <row r="89" spans="1:21" ht="15" x14ac:dyDescent="0.25">
      <c r="A89" s="72"/>
      <c r="B89" s="819" t="s">
        <v>592</v>
      </c>
      <c r="C89" s="72" t="s">
        <v>593</v>
      </c>
      <c r="D89" s="72" t="s">
        <v>594</v>
      </c>
      <c r="E89" s="72"/>
      <c r="F89" s="72"/>
      <c r="G89" s="72"/>
      <c r="H89" s="72"/>
      <c r="I89" s="241">
        <v>1580</v>
      </c>
      <c r="J89" s="72"/>
      <c r="K89" s="580">
        <v>11.784233027046964</v>
      </c>
      <c r="L89" s="639"/>
      <c r="M89" s="639" t="s">
        <v>2076</v>
      </c>
      <c r="N89" s="72"/>
      <c r="O89" s="799">
        <v>8.8241782484006173</v>
      </c>
      <c r="P89" s="799">
        <v>16.428419031363347</v>
      </c>
      <c r="Q89" s="799">
        <v>17.656132059991467</v>
      </c>
      <c r="R89" s="799">
        <v>17.843175596402034</v>
      </c>
      <c r="S89" s="799">
        <v>13.310876887971315</v>
      </c>
      <c r="T89" s="799">
        <v>5.7070386810399496</v>
      </c>
      <c r="U89" s="72"/>
    </row>
    <row r="90" spans="1:21" ht="15" x14ac:dyDescent="0.25">
      <c r="A90" s="72"/>
      <c r="B90" s="518"/>
      <c r="C90" s="72" t="s">
        <v>2211</v>
      </c>
      <c r="D90" s="72"/>
      <c r="E90" s="72"/>
      <c r="F90" s="72"/>
      <c r="G90" s="72"/>
      <c r="H90" s="72"/>
      <c r="I90" s="241"/>
      <c r="J90" s="72"/>
      <c r="K90" s="580"/>
      <c r="L90" s="639"/>
      <c r="M90" s="639"/>
      <c r="N90" s="72"/>
      <c r="O90" s="799"/>
      <c r="P90" s="799"/>
      <c r="Q90" s="799"/>
      <c r="R90" s="799"/>
      <c r="S90" s="799"/>
      <c r="T90" s="799"/>
      <c r="U90" s="72"/>
    </row>
    <row r="91" spans="1:21" ht="15" x14ac:dyDescent="0.25">
      <c r="A91" s="518"/>
      <c r="B91" s="518" t="s">
        <v>595</v>
      </c>
      <c r="C91" s="518" t="s">
        <v>596</v>
      </c>
      <c r="D91" s="518" t="s">
        <v>597</v>
      </c>
      <c r="E91" s="518"/>
      <c r="F91" s="518"/>
      <c r="G91" s="518"/>
      <c r="H91" s="518"/>
      <c r="I91" s="791">
        <v>7287</v>
      </c>
      <c r="J91" s="518"/>
      <c r="K91" s="792">
        <v>14.812712155388365</v>
      </c>
      <c r="L91" s="599"/>
      <c r="M91" s="599" t="s">
        <v>2242</v>
      </c>
      <c r="N91" s="518"/>
      <c r="O91" s="798">
        <v>9.8079677599475605</v>
      </c>
      <c r="P91" s="798">
        <v>23.055868620189987</v>
      </c>
      <c r="Q91" s="798">
        <v>24.912863458794359</v>
      </c>
      <c r="R91" s="798">
        <v>21.477395819066945</v>
      </c>
      <c r="S91" s="798">
        <v>15.490083857964018</v>
      </c>
      <c r="T91" s="798">
        <v>7.1331635279410088</v>
      </c>
      <c r="U91" s="72"/>
    </row>
    <row r="92" spans="1:21" ht="15" x14ac:dyDescent="0.25">
      <c r="A92" s="72"/>
      <c r="B92" s="819" t="s">
        <v>598</v>
      </c>
      <c r="C92" s="72" t="s">
        <v>599</v>
      </c>
      <c r="D92" s="72" t="s">
        <v>600</v>
      </c>
      <c r="E92" s="72"/>
      <c r="F92" s="72"/>
      <c r="G92" s="72"/>
      <c r="H92" s="72"/>
      <c r="I92" s="241">
        <v>376</v>
      </c>
      <c r="J92" s="72"/>
      <c r="K92" s="580">
        <v>14.791376141374345</v>
      </c>
      <c r="L92" s="639"/>
      <c r="M92" s="639" t="s">
        <v>2243</v>
      </c>
      <c r="N92" s="72"/>
      <c r="O92" s="799">
        <v>9.1678420310296183</v>
      </c>
      <c r="P92" s="799">
        <v>25.897586815773984</v>
      </c>
      <c r="Q92" s="799">
        <v>33.086138049058761</v>
      </c>
      <c r="R92" s="799">
        <v>19.091348477525376</v>
      </c>
      <c r="S92" s="799">
        <v>13.733119707026779</v>
      </c>
      <c r="T92" s="799">
        <v>5.1411290322580649</v>
      </c>
      <c r="U92" s="72"/>
    </row>
    <row r="93" spans="1:21" ht="15" x14ac:dyDescent="0.25">
      <c r="A93" s="72"/>
      <c r="B93" s="819" t="s">
        <v>601</v>
      </c>
      <c r="C93" s="72" t="s">
        <v>602</v>
      </c>
      <c r="D93" s="72" t="s">
        <v>603</v>
      </c>
      <c r="E93" s="72"/>
      <c r="F93" s="72"/>
      <c r="G93" s="72"/>
      <c r="H93" s="72"/>
      <c r="I93" s="241">
        <v>335</v>
      </c>
      <c r="J93" s="72"/>
      <c r="K93" s="580">
        <v>15.578011290508794</v>
      </c>
      <c r="L93" s="639"/>
      <c r="M93" s="639" t="s">
        <v>2244</v>
      </c>
      <c r="N93" s="72"/>
      <c r="O93" s="620" t="s">
        <v>1431</v>
      </c>
      <c r="P93" s="620" t="s">
        <v>1431</v>
      </c>
      <c r="Q93" s="799">
        <v>21.517553793884485</v>
      </c>
      <c r="R93" s="799">
        <v>20.49934296977661</v>
      </c>
      <c r="S93" s="799">
        <v>17.312206572769952</v>
      </c>
      <c r="T93" s="799">
        <v>10.501287893798295</v>
      </c>
      <c r="U93" s="72"/>
    </row>
    <row r="94" spans="1:21" ht="15" x14ac:dyDescent="0.25">
      <c r="A94" s="72"/>
      <c r="B94" s="819" t="s">
        <v>604</v>
      </c>
      <c r="C94" s="72" t="s">
        <v>605</v>
      </c>
      <c r="D94" s="72" t="s">
        <v>606</v>
      </c>
      <c r="E94" s="72"/>
      <c r="F94" s="72"/>
      <c r="G94" s="72"/>
      <c r="H94" s="72"/>
      <c r="I94" s="241">
        <v>1111</v>
      </c>
      <c r="J94" s="72"/>
      <c r="K94" s="580">
        <v>16.19569623676842</v>
      </c>
      <c r="L94" s="639"/>
      <c r="M94" s="639" t="s">
        <v>2245</v>
      </c>
      <c r="N94" s="72"/>
      <c r="O94" s="620" t="s">
        <v>1431</v>
      </c>
      <c r="P94" s="620" t="s">
        <v>1431</v>
      </c>
      <c r="Q94" s="799">
        <v>33.192389006342495</v>
      </c>
      <c r="R94" s="799">
        <v>22.446965959546127</v>
      </c>
      <c r="S94" s="799">
        <v>15.708872750236816</v>
      </c>
      <c r="T94" s="799">
        <v>6.6141732283464565</v>
      </c>
      <c r="U94" s="72"/>
    </row>
    <row r="95" spans="1:21" ht="15" x14ac:dyDescent="0.25">
      <c r="A95" s="72"/>
      <c r="B95" s="819" t="s">
        <v>607</v>
      </c>
      <c r="C95" s="72" t="s">
        <v>608</v>
      </c>
      <c r="D95" s="72" t="s">
        <v>609</v>
      </c>
      <c r="E95" s="72"/>
      <c r="F95" s="72"/>
      <c r="G95" s="72"/>
      <c r="H95" s="72"/>
      <c r="I95" s="241">
        <v>591</v>
      </c>
      <c r="J95" s="72"/>
      <c r="K95" s="580">
        <v>15.367847104151911</v>
      </c>
      <c r="L95" s="639"/>
      <c r="M95" s="639" t="s">
        <v>1793</v>
      </c>
      <c r="N95" s="72"/>
      <c r="O95" s="799">
        <v>12.230789683594789</v>
      </c>
      <c r="P95" s="799">
        <v>24.239753195240194</v>
      </c>
      <c r="Q95" s="799">
        <v>27.392322941070464</v>
      </c>
      <c r="R95" s="799">
        <v>23.422860712054966</v>
      </c>
      <c r="S95" s="799">
        <v>14.017252002464572</v>
      </c>
      <c r="T95" s="799">
        <v>7.0020934093698113</v>
      </c>
      <c r="U95" s="72"/>
    </row>
    <row r="96" spans="1:21" ht="15" x14ac:dyDescent="0.25">
      <c r="A96" s="72"/>
      <c r="B96" s="819" t="s">
        <v>610</v>
      </c>
      <c r="C96" s="72" t="s">
        <v>611</v>
      </c>
      <c r="D96" s="72" t="s">
        <v>612</v>
      </c>
      <c r="E96" s="72"/>
      <c r="F96" s="72"/>
      <c r="G96" s="72"/>
      <c r="H96" s="72"/>
      <c r="I96" s="241">
        <v>677</v>
      </c>
      <c r="J96" s="72"/>
      <c r="K96" s="580">
        <v>14.036550767084215</v>
      </c>
      <c r="L96" s="639"/>
      <c r="M96" s="639" t="s">
        <v>2246</v>
      </c>
      <c r="N96" s="72"/>
      <c r="O96" s="799">
        <v>11.450381679389313</v>
      </c>
      <c r="P96" s="799">
        <v>22.351797862001945</v>
      </c>
      <c r="Q96" s="799">
        <v>23.607176581680832</v>
      </c>
      <c r="R96" s="799">
        <v>18.850013561160836</v>
      </c>
      <c r="S96" s="799">
        <v>15.514067841178017</v>
      </c>
      <c r="T96" s="799">
        <v>6.4812484268814501</v>
      </c>
      <c r="U96" s="72"/>
    </row>
    <row r="97" spans="1:21" ht="15" x14ac:dyDescent="0.25">
      <c r="A97" s="72"/>
      <c r="B97" s="819" t="s">
        <v>613</v>
      </c>
      <c r="C97" s="72" t="s">
        <v>614</v>
      </c>
      <c r="D97" s="72" t="s">
        <v>615</v>
      </c>
      <c r="E97" s="72"/>
      <c r="F97" s="72"/>
      <c r="G97" s="72"/>
      <c r="H97" s="72"/>
      <c r="I97" s="241">
        <v>579</v>
      </c>
      <c r="J97" s="72"/>
      <c r="K97" s="580">
        <v>15.316596426200125</v>
      </c>
      <c r="L97" s="639"/>
      <c r="M97" s="639" t="s">
        <v>2247</v>
      </c>
      <c r="N97" s="72"/>
      <c r="O97" s="799">
        <v>9.8039215686274517</v>
      </c>
      <c r="P97" s="799">
        <v>22.394881170018284</v>
      </c>
      <c r="Q97" s="799">
        <v>26.498538011695906</v>
      </c>
      <c r="R97" s="799">
        <v>19.391947411668035</v>
      </c>
      <c r="S97" s="799">
        <v>15.656712090461003</v>
      </c>
      <c r="T97" s="799">
        <v>9.2219863865915244</v>
      </c>
      <c r="U97" s="72"/>
    </row>
    <row r="98" spans="1:21" ht="15" x14ac:dyDescent="0.25">
      <c r="A98" s="72"/>
      <c r="B98" s="819" t="s">
        <v>616</v>
      </c>
      <c r="C98" s="72" t="s">
        <v>617</v>
      </c>
      <c r="D98" s="72" t="s">
        <v>618</v>
      </c>
      <c r="E98" s="72"/>
      <c r="F98" s="72"/>
      <c r="G98" s="72"/>
      <c r="H98" s="72"/>
      <c r="I98" s="241">
        <v>989</v>
      </c>
      <c r="J98" s="72"/>
      <c r="K98" s="580">
        <v>16.878026254047182</v>
      </c>
      <c r="L98" s="639"/>
      <c r="M98" s="639" t="s">
        <v>2248</v>
      </c>
      <c r="N98" s="72"/>
      <c r="O98" s="799">
        <v>13.871988318325627</v>
      </c>
      <c r="P98" s="799">
        <v>24.528301886792455</v>
      </c>
      <c r="Q98" s="799">
        <v>29.058211074301941</v>
      </c>
      <c r="R98" s="799">
        <v>26.039107792080181</v>
      </c>
      <c r="S98" s="799">
        <v>15.99068092767129</v>
      </c>
      <c r="T98" s="799">
        <v>7.4920634920634921</v>
      </c>
      <c r="U98" s="72"/>
    </row>
    <row r="99" spans="1:21" ht="15" x14ac:dyDescent="0.25">
      <c r="A99" s="72"/>
      <c r="B99" s="819" t="s">
        <v>619</v>
      </c>
      <c r="C99" s="72" t="s">
        <v>620</v>
      </c>
      <c r="D99" s="72" t="s">
        <v>621</v>
      </c>
      <c r="E99" s="72"/>
      <c r="F99" s="72"/>
      <c r="G99" s="72"/>
      <c r="H99" s="72"/>
      <c r="I99" s="241">
        <v>1139</v>
      </c>
      <c r="J99" s="72"/>
      <c r="K99" s="580">
        <v>13.49369174840348</v>
      </c>
      <c r="L99" s="639"/>
      <c r="M99" s="639" t="s">
        <v>2249</v>
      </c>
      <c r="N99" s="72"/>
      <c r="O99" s="799">
        <v>10.620220900594733</v>
      </c>
      <c r="P99" s="799">
        <v>19.228009757497489</v>
      </c>
      <c r="Q99" s="799">
        <v>15.344933111830025</v>
      </c>
      <c r="R99" s="799">
        <v>21.117111308132507</v>
      </c>
      <c r="S99" s="799">
        <v>16.498625114573784</v>
      </c>
      <c r="T99" s="799">
        <v>7.3144714786407272</v>
      </c>
      <c r="U99" s="72"/>
    </row>
    <row r="100" spans="1:21" ht="15" x14ac:dyDescent="0.25">
      <c r="A100" s="72"/>
      <c r="B100" s="819" t="s">
        <v>622</v>
      </c>
      <c r="C100" s="72" t="s">
        <v>623</v>
      </c>
      <c r="D100" s="72" t="s">
        <v>624</v>
      </c>
      <c r="E100" s="72"/>
      <c r="F100" s="72"/>
      <c r="G100" s="72"/>
      <c r="H100" s="72"/>
      <c r="I100" s="241">
        <v>548</v>
      </c>
      <c r="J100" s="72"/>
      <c r="K100" s="580">
        <v>14.557898058259029</v>
      </c>
      <c r="L100" s="639"/>
      <c r="M100" s="639" t="s">
        <v>2104</v>
      </c>
      <c r="N100" s="72"/>
      <c r="O100" s="799">
        <v>7.5289056197902662</v>
      </c>
      <c r="P100" s="799">
        <v>20.928116469517743</v>
      </c>
      <c r="Q100" s="799">
        <v>32.286835533357113</v>
      </c>
      <c r="R100" s="799">
        <v>18.253130185548347</v>
      </c>
      <c r="S100" s="799">
        <v>14.82826448781964</v>
      </c>
      <c r="T100" s="799">
        <v>5.9648557149766246</v>
      </c>
      <c r="U100" s="72"/>
    </row>
    <row r="101" spans="1:21" ht="15" x14ac:dyDescent="0.25">
      <c r="A101" s="72"/>
      <c r="B101" s="819" t="s">
        <v>625</v>
      </c>
      <c r="C101" s="72" t="s">
        <v>626</v>
      </c>
      <c r="D101" s="72" t="s">
        <v>627</v>
      </c>
      <c r="E101" s="72"/>
      <c r="F101" s="72"/>
      <c r="G101" s="72"/>
      <c r="H101" s="72"/>
      <c r="I101" s="241">
        <v>942</v>
      </c>
      <c r="J101" s="72"/>
      <c r="K101" s="580">
        <v>14.945311051604767</v>
      </c>
      <c r="L101" s="639"/>
      <c r="M101" s="639" t="s">
        <v>2077</v>
      </c>
      <c r="N101" s="72"/>
      <c r="O101" s="799">
        <v>5.8925476603119584</v>
      </c>
      <c r="P101" s="799">
        <v>23.105100028176949</v>
      </c>
      <c r="Q101" s="799">
        <v>28.082263284267668</v>
      </c>
      <c r="R101" s="799">
        <v>21.551724137931036</v>
      </c>
      <c r="S101" s="799">
        <v>14.981617647058824</v>
      </c>
      <c r="T101" s="799">
        <v>7.2847682119205306</v>
      </c>
      <c r="U101" s="72"/>
    </row>
    <row r="102" spans="1:21" ht="15" x14ac:dyDescent="0.25">
      <c r="A102" s="72"/>
      <c r="B102" s="518"/>
      <c r="C102" s="72" t="s">
        <v>2211</v>
      </c>
      <c r="D102" s="72"/>
      <c r="E102" s="72"/>
      <c r="F102" s="72"/>
      <c r="G102" s="72"/>
      <c r="H102" s="72"/>
      <c r="I102" s="241"/>
      <c r="J102" s="72"/>
      <c r="K102" s="580"/>
      <c r="L102" s="639"/>
      <c r="M102" s="639"/>
      <c r="N102" s="72"/>
      <c r="O102" s="799"/>
      <c r="P102" s="799"/>
      <c r="Q102" s="799"/>
      <c r="R102" s="799"/>
      <c r="S102" s="799"/>
      <c r="T102" s="799"/>
      <c r="U102" s="72"/>
    </row>
    <row r="103" spans="1:21" ht="15" x14ac:dyDescent="0.25">
      <c r="A103" s="518"/>
      <c r="B103" s="518" t="s">
        <v>628</v>
      </c>
      <c r="C103" s="518" t="s">
        <v>629</v>
      </c>
      <c r="D103" s="518" t="s">
        <v>630</v>
      </c>
      <c r="E103" s="518"/>
      <c r="F103" s="518"/>
      <c r="G103" s="518"/>
      <c r="H103" s="518"/>
      <c r="I103" s="791">
        <v>49245</v>
      </c>
      <c r="J103" s="518"/>
      <c r="K103" s="792">
        <v>15.381037960074847</v>
      </c>
      <c r="L103" s="599"/>
      <c r="M103" s="599" t="s">
        <v>2250</v>
      </c>
      <c r="N103" s="518"/>
      <c r="O103" s="798">
        <v>9.423939289410141</v>
      </c>
      <c r="P103" s="798">
        <v>22.973516781873844</v>
      </c>
      <c r="Q103" s="798">
        <v>26.792688343313984</v>
      </c>
      <c r="R103" s="798">
        <v>22.326863443206616</v>
      </c>
      <c r="S103" s="798">
        <v>16.454949478088835</v>
      </c>
      <c r="T103" s="798">
        <v>7.2336363619213992</v>
      </c>
      <c r="U103" s="72"/>
    </row>
    <row r="104" spans="1:21" ht="15" x14ac:dyDescent="0.25">
      <c r="A104" s="72"/>
      <c r="B104" s="518"/>
      <c r="C104" s="72" t="s">
        <v>2211</v>
      </c>
      <c r="D104" s="72"/>
      <c r="E104" s="72"/>
      <c r="F104" s="72"/>
      <c r="G104" s="72"/>
      <c r="H104" s="72"/>
      <c r="I104" s="241"/>
      <c r="J104" s="72"/>
      <c r="K104" s="580"/>
      <c r="L104" s="639"/>
      <c r="M104" s="639"/>
      <c r="N104" s="72"/>
      <c r="O104" s="799"/>
      <c r="P104" s="799"/>
      <c r="Q104" s="799"/>
      <c r="R104" s="799"/>
      <c r="S104" s="799"/>
      <c r="T104" s="799"/>
      <c r="U104" s="72"/>
    </row>
    <row r="105" spans="1:21" ht="15" x14ac:dyDescent="0.25">
      <c r="A105" s="518"/>
      <c r="B105" s="518" t="s">
        <v>631</v>
      </c>
      <c r="C105" s="518" t="s">
        <v>632</v>
      </c>
      <c r="D105" s="518" t="s">
        <v>633</v>
      </c>
      <c r="E105" s="518"/>
      <c r="F105" s="518"/>
      <c r="G105" s="518"/>
      <c r="H105" s="518"/>
      <c r="I105" s="791">
        <v>4976</v>
      </c>
      <c r="J105" s="518"/>
      <c r="K105" s="792">
        <v>15.925341555169108</v>
      </c>
      <c r="L105" s="599"/>
      <c r="M105" s="599" t="s">
        <v>2251</v>
      </c>
      <c r="N105" s="518"/>
      <c r="O105" s="798">
        <v>10.421889549459207</v>
      </c>
      <c r="P105" s="798">
        <v>24.326233975976585</v>
      </c>
      <c r="Q105" s="798">
        <v>26.58208729799124</v>
      </c>
      <c r="R105" s="798">
        <v>23.153867612481566</v>
      </c>
      <c r="S105" s="798">
        <v>17.580661272600143</v>
      </c>
      <c r="T105" s="798">
        <v>7.3122414496300179</v>
      </c>
      <c r="U105" s="72"/>
    </row>
    <row r="106" spans="1:21" ht="15" x14ac:dyDescent="0.25">
      <c r="A106" s="72"/>
      <c r="B106" s="819" t="s">
        <v>634</v>
      </c>
      <c r="C106" s="72" t="s">
        <v>635</v>
      </c>
      <c r="D106" s="72" t="s">
        <v>636</v>
      </c>
      <c r="E106" s="72"/>
      <c r="F106" s="72"/>
      <c r="G106" s="72"/>
      <c r="H106" s="72"/>
      <c r="I106" s="241">
        <v>2024</v>
      </c>
      <c r="J106" s="72"/>
      <c r="K106" s="580">
        <v>20.051105159807442</v>
      </c>
      <c r="L106" s="639"/>
      <c r="M106" s="639" t="s">
        <v>2252</v>
      </c>
      <c r="N106" s="72"/>
      <c r="O106" s="799">
        <v>14.373992477162815</v>
      </c>
      <c r="P106" s="799">
        <v>27.785734746490977</v>
      </c>
      <c r="Q106" s="799">
        <v>32.058019760353162</v>
      </c>
      <c r="R106" s="799">
        <v>28.614633011515647</v>
      </c>
      <c r="S106" s="799">
        <v>22.589389441073962</v>
      </c>
      <c r="T106" s="799">
        <v>9.886181234495842</v>
      </c>
      <c r="U106" s="72"/>
    </row>
    <row r="107" spans="1:21" ht="15" x14ac:dyDescent="0.25">
      <c r="A107" s="72"/>
      <c r="B107" s="819" t="s">
        <v>637</v>
      </c>
      <c r="C107" s="72" t="s">
        <v>638</v>
      </c>
      <c r="D107" s="72" t="s">
        <v>639</v>
      </c>
      <c r="E107" s="72"/>
      <c r="F107" s="72"/>
      <c r="G107" s="72"/>
      <c r="H107" s="72"/>
      <c r="I107" s="241">
        <v>404</v>
      </c>
      <c r="J107" s="72"/>
      <c r="K107" s="580">
        <v>13.278625645294767</v>
      </c>
      <c r="L107" s="639"/>
      <c r="M107" s="639" t="s">
        <v>1788</v>
      </c>
      <c r="N107" s="72"/>
      <c r="O107" s="620" t="s">
        <v>1431</v>
      </c>
      <c r="P107" s="620" t="s">
        <v>1431</v>
      </c>
      <c r="Q107" s="799">
        <v>21.88476998660116</v>
      </c>
      <c r="R107" s="799">
        <v>18.967978788496836</v>
      </c>
      <c r="S107" s="799">
        <v>14.132165605095542</v>
      </c>
      <c r="T107" s="799">
        <v>6.4042192503296285</v>
      </c>
      <c r="U107" s="72"/>
    </row>
    <row r="108" spans="1:21" ht="15" x14ac:dyDescent="0.25">
      <c r="A108" s="72"/>
      <c r="B108" s="819" t="s">
        <v>640</v>
      </c>
      <c r="C108" s="72" t="s">
        <v>641</v>
      </c>
      <c r="D108" s="72" t="s">
        <v>642</v>
      </c>
      <c r="E108" s="72"/>
      <c r="F108" s="72"/>
      <c r="G108" s="72"/>
      <c r="H108" s="72"/>
      <c r="I108" s="241">
        <v>413</v>
      </c>
      <c r="J108" s="72"/>
      <c r="K108" s="580">
        <v>13.068777625686456</v>
      </c>
      <c r="L108" s="639"/>
      <c r="M108" s="639" t="s">
        <v>1795</v>
      </c>
      <c r="N108" s="72"/>
      <c r="O108" s="799">
        <v>7.8048780487804876</v>
      </c>
      <c r="P108" s="799">
        <v>21.130480718436345</v>
      </c>
      <c r="Q108" s="799">
        <v>23.996602251008706</v>
      </c>
      <c r="R108" s="799">
        <v>19.053231192300139</v>
      </c>
      <c r="S108" s="799">
        <v>12.987012987012989</v>
      </c>
      <c r="T108" s="799">
        <v>5.7021276595744688</v>
      </c>
      <c r="U108" s="72"/>
    </row>
    <row r="109" spans="1:21" ht="15" x14ac:dyDescent="0.25">
      <c r="A109" s="72"/>
      <c r="B109" s="819" t="s">
        <v>643</v>
      </c>
      <c r="C109" s="72" t="s">
        <v>644</v>
      </c>
      <c r="D109" s="72" t="s">
        <v>645</v>
      </c>
      <c r="E109" s="72"/>
      <c r="F109" s="72"/>
      <c r="G109" s="72"/>
      <c r="H109" s="72"/>
      <c r="I109" s="241">
        <v>636</v>
      </c>
      <c r="J109" s="72"/>
      <c r="K109" s="580">
        <v>13.722865046603788</v>
      </c>
      <c r="L109" s="639"/>
      <c r="M109" s="639" t="s">
        <v>2253</v>
      </c>
      <c r="N109" s="72"/>
      <c r="O109" s="799">
        <v>7.9883805374001451</v>
      </c>
      <c r="P109" s="799">
        <v>23.454951600893519</v>
      </c>
      <c r="Q109" s="799">
        <v>19.966722129783694</v>
      </c>
      <c r="R109" s="799">
        <v>19.725044829647342</v>
      </c>
      <c r="S109" s="799">
        <v>17.805780030132858</v>
      </c>
      <c r="T109" s="799">
        <v>6.5088757396449699</v>
      </c>
      <c r="U109" s="72"/>
    </row>
    <row r="110" spans="1:21" ht="15" x14ac:dyDescent="0.25">
      <c r="A110" s="72"/>
      <c r="B110" s="819" t="s">
        <v>646</v>
      </c>
      <c r="C110" s="72" t="s">
        <v>647</v>
      </c>
      <c r="D110" s="72" t="s">
        <v>648</v>
      </c>
      <c r="E110" s="72"/>
      <c r="F110" s="72"/>
      <c r="G110" s="72"/>
      <c r="H110" s="72"/>
      <c r="I110" s="241">
        <v>637</v>
      </c>
      <c r="J110" s="72"/>
      <c r="K110" s="580">
        <v>12.292047021389747</v>
      </c>
      <c r="L110" s="639"/>
      <c r="M110" s="639" t="s">
        <v>2254</v>
      </c>
      <c r="N110" s="72"/>
      <c r="O110" s="799">
        <v>7.8247261345852896</v>
      </c>
      <c r="P110" s="799">
        <v>16.519174041297934</v>
      </c>
      <c r="Q110" s="799">
        <v>20.628008251203301</v>
      </c>
      <c r="R110" s="799">
        <v>18.428461735346815</v>
      </c>
      <c r="S110" s="799">
        <v>12.576312576312576</v>
      </c>
      <c r="T110" s="799">
        <v>6.2658019127184783</v>
      </c>
      <c r="U110" s="72"/>
    </row>
    <row r="111" spans="1:21" ht="15" x14ac:dyDescent="0.25">
      <c r="A111" s="72"/>
      <c r="B111" s="819" t="s">
        <v>649</v>
      </c>
      <c r="C111" s="72" t="s">
        <v>650</v>
      </c>
      <c r="D111" s="72" t="s">
        <v>651</v>
      </c>
      <c r="E111" s="72"/>
      <c r="F111" s="72"/>
      <c r="G111" s="72"/>
      <c r="H111" s="72"/>
      <c r="I111" s="241">
        <v>658</v>
      </c>
      <c r="J111" s="72"/>
      <c r="K111" s="580">
        <v>19.162323847695124</v>
      </c>
      <c r="L111" s="639"/>
      <c r="M111" s="639" t="s">
        <v>2255</v>
      </c>
      <c r="N111" s="72"/>
      <c r="O111" s="799">
        <v>14.863258026159334</v>
      </c>
      <c r="P111" s="799">
        <v>27.750247770069375</v>
      </c>
      <c r="Q111" s="799">
        <v>35.748606573130886</v>
      </c>
      <c r="R111" s="799">
        <v>26.768642447418738</v>
      </c>
      <c r="S111" s="799">
        <v>20.662568306010929</v>
      </c>
      <c r="T111" s="799">
        <v>7.5814379738398729</v>
      </c>
      <c r="U111" s="72"/>
    </row>
    <row r="112" spans="1:21" ht="15" x14ac:dyDescent="0.25">
      <c r="A112" s="72"/>
      <c r="B112" s="819" t="s">
        <v>652</v>
      </c>
      <c r="C112" s="72" t="s">
        <v>653</v>
      </c>
      <c r="D112" s="72" t="s">
        <v>654</v>
      </c>
      <c r="E112" s="72"/>
      <c r="F112" s="72"/>
      <c r="G112" s="72"/>
      <c r="H112" s="72"/>
      <c r="I112" s="241">
        <v>204</v>
      </c>
      <c r="J112" s="72"/>
      <c r="K112" s="580">
        <v>12.656277063084806</v>
      </c>
      <c r="L112" s="639"/>
      <c r="M112" s="639" t="s">
        <v>2256</v>
      </c>
      <c r="N112" s="72"/>
      <c r="O112" s="620" t="s">
        <v>1431</v>
      </c>
      <c r="P112" s="620" t="s">
        <v>1431</v>
      </c>
      <c r="Q112" s="799">
        <v>21.991701244813278</v>
      </c>
      <c r="R112" s="799">
        <v>18.254837531945967</v>
      </c>
      <c r="S112" s="799">
        <v>12.471655328798187</v>
      </c>
      <c r="T112" s="799">
        <v>5.2450417964268148</v>
      </c>
      <c r="U112" s="72"/>
    </row>
    <row r="113" spans="1:21" ht="15" x14ac:dyDescent="0.25">
      <c r="A113" s="72"/>
      <c r="B113" s="518"/>
      <c r="C113" s="72" t="s">
        <v>2211</v>
      </c>
      <c r="D113" s="72"/>
      <c r="E113" s="72"/>
      <c r="F113" s="72"/>
      <c r="G113" s="72"/>
      <c r="H113" s="72"/>
      <c r="I113" s="241"/>
      <c r="J113" s="72"/>
      <c r="K113" s="580"/>
      <c r="L113" s="639"/>
      <c r="M113" s="639"/>
      <c r="N113" s="72"/>
      <c r="O113" s="799"/>
      <c r="P113" s="799"/>
      <c r="Q113" s="799"/>
      <c r="R113" s="799"/>
      <c r="S113" s="799"/>
      <c r="T113" s="799"/>
      <c r="U113" s="72"/>
    </row>
    <row r="114" spans="1:21" ht="15" x14ac:dyDescent="0.25">
      <c r="A114" s="518"/>
      <c r="B114" s="518" t="s">
        <v>655</v>
      </c>
      <c r="C114" s="518" t="s">
        <v>656</v>
      </c>
      <c r="D114" s="518" t="s">
        <v>657</v>
      </c>
      <c r="E114" s="518"/>
      <c r="F114" s="518"/>
      <c r="G114" s="518"/>
      <c r="H114" s="518"/>
      <c r="I114" s="791">
        <v>10642</v>
      </c>
      <c r="J114" s="518"/>
      <c r="K114" s="792">
        <v>19.805238631590328</v>
      </c>
      <c r="L114" s="599"/>
      <c r="M114" s="599" t="s">
        <v>2257</v>
      </c>
      <c r="N114" s="518"/>
      <c r="O114" s="798">
        <v>11.887009501086448</v>
      </c>
      <c r="P114" s="798">
        <v>27.447804175665947</v>
      </c>
      <c r="Q114" s="798">
        <v>33.731811543246607</v>
      </c>
      <c r="R114" s="798">
        <v>28.629653010820569</v>
      </c>
      <c r="S114" s="798">
        <v>22.662268764127877</v>
      </c>
      <c r="T114" s="798">
        <v>9.4983167539929632</v>
      </c>
      <c r="U114" s="72"/>
    </row>
    <row r="115" spans="1:21" ht="15" x14ac:dyDescent="0.25">
      <c r="A115" s="72"/>
      <c r="B115" s="819" t="s">
        <v>658</v>
      </c>
      <c r="C115" s="72" t="s">
        <v>659</v>
      </c>
      <c r="D115" s="72" t="s">
        <v>660</v>
      </c>
      <c r="E115" s="72"/>
      <c r="F115" s="72"/>
      <c r="G115" s="72"/>
      <c r="H115" s="72"/>
      <c r="I115" s="241">
        <v>3282</v>
      </c>
      <c r="J115" s="72"/>
      <c r="K115" s="580">
        <v>19.334176275478967</v>
      </c>
      <c r="L115" s="639"/>
      <c r="M115" s="639" t="s">
        <v>2258</v>
      </c>
      <c r="N115" s="72"/>
      <c r="O115" s="799">
        <v>12.540705328067622</v>
      </c>
      <c r="P115" s="799">
        <v>26.91168785925797</v>
      </c>
      <c r="Q115" s="799">
        <v>33.130053446621901</v>
      </c>
      <c r="R115" s="799">
        <v>27.154046997389035</v>
      </c>
      <c r="S115" s="799">
        <v>22.570089982895816</v>
      </c>
      <c r="T115" s="799">
        <v>9.1775798847564172</v>
      </c>
      <c r="U115" s="72"/>
    </row>
    <row r="116" spans="1:21" ht="15" x14ac:dyDescent="0.25">
      <c r="A116" s="72"/>
      <c r="B116" s="819" t="s">
        <v>661</v>
      </c>
      <c r="C116" s="72" t="s">
        <v>662</v>
      </c>
      <c r="D116" s="72" t="s">
        <v>663</v>
      </c>
      <c r="E116" s="72"/>
      <c r="F116" s="72"/>
      <c r="G116" s="72"/>
      <c r="H116" s="72"/>
      <c r="I116" s="241">
        <v>840</v>
      </c>
      <c r="J116" s="72"/>
      <c r="K116" s="580">
        <v>16.762993416206594</v>
      </c>
      <c r="L116" s="639"/>
      <c r="M116" s="639" t="s">
        <v>2259</v>
      </c>
      <c r="N116" s="72"/>
      <c r="O116" s="799">
        <v>10.57518700025793</v>
      </c>
      <c r="P116" s="799">
        <v>22.248243559718968</v>
      </c>
      <c r="Q116" s="799">
        <v>18.212951432129515</v>
      </c>
      <c r="R116" s="799">
        <v>28.736403921042033</v>
      </c>
      <c r="S116" s="799">
        <v>19.825646794150732</v>
      </c>
      <c r="T116" s="799">
        <v>10.844056000647408</v>
      </c>
      <c r="U116" s="72"/>
    </row>
    <row r="117" spans="1:21" ht="15" x14ac:dyDescent="0.25">
      <c r="A117" s="72"/>
      <c r="B117" s="819" t="s">
        <v>664</v>
      </c>
      <c r="C117" s="72" t="s">
        <v>665</v>
      </c>
      <c r="D117" s="72" t="s">
        <v>666</v>
      </c>
      <c r="E117" s="72"/>
      <c r="F117" s="72"/>
      <c r="G117" s="72"/>
      <c r="H117" s="72"/>
      <c r="I117" s="241">
        <v>1071</v>
      </c>
      <c r="J117" s="72"/>
      <c r="K117" s="580">
        <v>18.265770840200933</v>
      </c>
      <c r="L117" s="639"/>
      <c r="M117" s="639" t="s">
        <v>2117</v>
      </c>
      <c r="N117" s="72"/>
      <c r="O117" s="799">
        <v>13.181332383327396</v>
      </c>
      <c r="P117" s="799">
        <v>28.016643550624135</v>
      </c>
      <c r="Q117" s="799">
        <v>34.659534158029643</v>
      </c>
      <c r="R117" s="799">
        <v>25.315179021684319</v>
      </c>
      <c r="S117" s="799">
        <v>17.469022953483648</v>
      </c>
      <c r="T117" s="799">
        <v>8.1702642727456123</v>
      </c>
      <c r="U117" s="72"/>
    </row>
    <row r="118" spans="1:21" ht="15" x14ac:dyDescent="0.25">
      <c r="A118" s="72"/>
      <c r="B118" s="819" t="s">
        <v>667</v>
      </c>
      <c r="C118" s="72" t="s">
        <v>668</v>
      </c>
      <c r="D118" s="72" t="s">
        <v>669</v>
      </c>
      <c r="E118" s="72"/>
      <c r="F118" s="72"/>
      <c r="G118" s="72"/>
      <c r="H118" s="72"/>
      <c r="I118" s="241">
        <v>2534</v>
      </c>
      <c r="J118" s="72"/>
      <c r="K118" s="580">
        <v>22.871367715380238</v>
      </c>
      <c r="L118" s="639"/>
      <c r="M118" s="639" t="s">
        <v>2260</v>
      </c>
      <c r="N118" s="72"/>
      <c r="O118" s="799">
        <v>11.467889908256881</v>
      </c>
      <c r="P118" s="799">
        <v>26.959247648902821</v>
      </c>
      <c r="Q118" s="799">
        <v>40.733864802883041</v>
      </c>
      <c r="R118" s="799">
        <v>31.649421789409619</v>
      </c>
      <c r="S118" s="799">
        <v>26.63046316119263</v>
      </c>
      <c r="T118" s="799">
        <v>11.887869328035821</v>
      </c>
      <c r="U118" s="72"/>
    </row>
    <row r="119" spans="1:21" ht="15" x14ac:dyDescent="0.25">
      <c r="A119" s="72"/>
      <c r="B119" s="819" t="s">
        <v>670</v>
      </c>
      <c r="C119" s="72" t="s">
        <v>671</v>
      </c>
      <c r="D119" s="72" t="s">
        <v>672</v>
      </c>
      <c r="E119" s="72"/>
      <c r="F119" s="72"/>
      <c r="G119" s="72"/>
      <c r="H119" s="72"/>
      <c r="I119" s="241">
        <v>708</v>
      </c>
      <c r="J119" s="72"/>
      <c r="K119" s="580">
        <v>19.317959031207611</v>
      </c>
      <c r="L119" s="639"/>
      <c r="M119" s="639" t="s">
        <v>2120</v>
      </c>
      <c r="N119" s="72"/>
      <c r="O119" s="799">
        <v>11.355034065102195</v>
      </c>
      <c r="P119" s="799">
        <v>34.162800506115566</v>
      </c>
      <c r="Q119" s="799">
        <v>36.183618361836189</v>
      </c>
      <c r="R119" s="799">
        <v>30.88803088803089</v>
      </c>
      <c r="S119" s="799">
        <v>16.502750458409732</v>
      </c>
      <c r="T119" s="799">
        <v>7.9561660286722216</v>
      </c>
      <c r="U119" s="72"/>
    </row>
    <row r="120" spans="1:21" ht="15" x14ac:dyDescent="0.25">
      <c r="A120" s="72"/>
      <c r="B120" s="819" t="s">
        <v>673</v>
      </c>
      <c r="C120" s="72" t="s">
        <v>674</v>
      </c>
      <c r="D120" s="72" t="s">
        <v>675</v>
      </c>
      <c r="E120" s="72"/>
      <c r="F120" s="72"/>
      <c r="G120" s="72"/>
      <c r="H120" s="72"/>
      <c r="I120" s="241">
        <v>1034</v>
      </c>
      <c r="J120" s="72"/>
      <c r="K120" s="580">
        <v>18.863018784504</v>
      </c>
      <c r="L120" s="639"/>
      <c r="M120" s="639" t="s">
        <v>2123</v>
      </c>
      <c r="N120" s="72"/>
      <c r="O120" s="799">
        <v>12.322274881516588</v>
      </c>
      <c r="P120" s="799">
        <v>27.258320126782884</v>
      </c>
      <c r="Q120" s="799">
        <v>33.52080989876265</v>
      </c>
      <c r="R120" s="799">
        <v>26.136957658128591</v>
      </c>
      <c r="S120" s="799">
        <v>22.987229317046086</v>
      </c>
      <c r="T120" s="799">
        <v>7.650011953143677</v>
      </c>
      <c r="U120" s="72"/>
    </row>
    <row r="121" spans="1:21" ht="15" x14ac:dyDescent="0.25">
      <c r="A121" s="72"/>
      <c r="B121" s="819" t="s">
        <v>676</v>
      </c>
      <c r="C121" s="72" t="s">
        <v>677</v>
      </c>
      <c r="D121" s="72" t="s">
        <v>678</v>
      </c>
      <c r="E121" s="72"/>
      <c r="F121" s="72"/>
      <c r="G121" s="72"/>
      <c r="H121" s="72"/>
      <c r="I121" s="241">
        <v>1173</v>
      </c>
      <c r="J121" s="72"/>
      <c r="K121" s="580">
        <v>22.121593182444929</v>
      </c>
      <c r="L121" s="639"/>
      <c r="M121" s="639" t="s">
        <v>2125</v>
      </c>
      <c r="N121" s="72"/>
      <c r="O121" s="799">
        <v>10.164359861591695</v>
      </c>
      <c r="P121" s="799">
        <v>30.748206354629311</v>
      </c>
      <c r="Q121" s="799">
        <v>41.652244144455977</v>
      </c>
      <c r="R121" s="799">
        <v>31.436314363143634</v>
      </c>
      <c r="S121" s="799">
        <v>26.318813929433396</v>
      </c>
      <c r="T121" s="799">
        <v>9.5412844036697244</v>
      </c>
      <c r="U121" s="72"/>
    </row>
    <row r="122" spans="1:21" ht="15" x14ac:dyDescent="0.25">
      <c r="A122" s="72"/>
      <c r="B122" s="518"/>
      <c r="C122" s="72" t="s">
        <v>2211</v>
      </c>
      <c r="D122" s="72"/>
      <c r="E122" s="72"/>
      <c r="F122" s="72"/>
      <c r="G122" s="72"/>
      <c r="H122" s="72"/>
      <c r="I122" s="241"/>
      <c r="J122" s="72"/>
      <c r="K122" s="580"/>
      <c r="L122" s="639"/>
      <c r="M122" s="639"/>
      <c r="N122" s="72"/>
      <c r="O122" s="799"/>
      <c r="P122" s="799"/>
      <c r="Q122" s="799"/>
      <c r="R122" s="799"/>
      <c r="S122" s="799"/>
      <c r="T122" s="799"/>
      <c r="U122" s="72"/>
    </row>
    <row r="123" spans="1:21" ht="15" x14ac:dyDescent="0.25">
      <c r="A123" s="518"/>
      <c r="B123" s="518" t="s">
        <v>679</v>
      </c>
      <c r="C123" s="518" t="s">
        <v>680</v>
      </c>
      <c r="D123" s="518" t="s">
        <v>681</v>
      </c>
      <c r="E123" s="518"/>
      <c r="F123" s="518"/>
      <c r="G123" s="518"/>
      <c r="H123" s="518"/>
      <c r="I123" s="791">
        <v>4831</v>
      </c>
      <c r="J123" s="518"/>
      <c r="K123" s="792">
        <v>12.059585284578956</v>
      </c>
      <c r="L123" s="599"/>
      <c r="M123" s="599" t="s">
        <v>2261</v>
      </c>
      <c r="N123" s="518"/>
      <c r="O123" s="798">
        <v>7.3475814211155495</v>
      </c>
      <c r="P123" s="798">
        <v>15.978848143464765</v>
      </c>
      <c r="Q123" s="798">
        <v>20.146849375682741</v>
      </c>
      <c r="R123" s="798">
        <v>18.731050684953253</v>
      </c>
      <c r="S123" s="798">
        <v>13.618296735518342</v>
      </c>
      <c r="T123" s="798">
        <v>5.4612323837605619</v>
      </c>
      <c r="U123" s="72"/>
    </row>
    <row r="124" spans="1:21" ht="15" x14ac:dyDescent="0.25">
      <c r="A124" s="72"/>
      <c r="B124" s="819" t="s">
        <v>682</v>
      </c>
      <c r="C124" s="72" t="s">
        <v>683</v>
      </c>
      <c r="D124" s="72" t="s">
        <v>684</v>
      </c>
      <c r="E124" s="72"/>
      <c r="F124" s="72"/>
      <c r="G124" s="72"/>
      <c r="H124" s="72"/>
      <c r="I124" s="241">
        <v>201</v>
      </c>
      <c r="J124" s="72"/>
      <c r="K124" s="580">
        <v>10.808436641936206</v>
      </c>
      <c r="L124" s="639"/>
      <c r="M124" s="639" t="s">
        <v>2262</v>
      </c>
      <c r="N124" s="72"/>
      <c r="O124" s="620" t="s">
        <v>1431</v>
      </c>
      <c r="P124" s="620" t="s">
        <v>1431</v>
      </c>
      <c r="Q124" s="799">
        <v>17.452006980802793</v>
      </c>
      <c r="R124" s="799">
        <v>16.235718580877933</v>
      </c>
      <c r="S124" s="799">
        <v>13.7524557956778</v>
      </c>
      <c r="T124" s="799">
        <v>5.0039093041438623</v>
      </c>
      <c r="U124" s="72"/>
    </row>
    <row r="125" spans="1:21" ht="15" x14ac:dyDescent="0.25">
      <c r="A125" s="72"/>
      <c r="B125" s="819" t="s">
        <v>685</v>
      </c>
      <c r="C125" s="72" t="s">
        <v>686</v>
      </c>
      <c r="D125" s="72" t="s">
        <v>687</v>
      </c>
      <c r="E125" s="72"/>
      <c r="F125" s="72"/>
      <c r="G125" s="72"/>
      <c r="H125" s="72"/>
      <c r="I125" s="241">
        <v>143</v>
      </c>
      <c r="J125" s="72"/>
      <c r="K125" s="580">
        <v>7.3158534775300179</v>
      </c>
      <c r="L125" s="639"/>
      <c r="M125" s="639" t="s">
        <v>2263</v>
      </c>
      <c r="N125" s="72"/>
      <c r="O125" s="620" t="s">
        <v>1431</v>
      </c>
      <c r="P125" s="620" t="s">
        <v>1431</v>
      </c>
      <c r="Q125" s="799">
        <v>14.507088691064951</v>
      </c>
      <c r="R125" s="799">
        <v>8.7932080048514258</v>
      </c>
      <c r="S125" s="799">
        <v>7.17852684144819</v>
      </c>
      <c r="T125" s="799">
        <v>3.6662267194603313</v>
      </c>
      <c r="U125" s="72"/>
    </row>
    <row r="126" spans="1:21" ht="15" x14ac:dyDescent="0.25">
      <c r="A126" s="72"/>
      <c r="B126" s="819" t="s">
        <v>688</v>
      </c>
      <c r="C126" s="72" t="s">
        <v>689</v>
      </c>
      <c r="D126" s="72" t="s">
        <v>690</v>
      </c>
      <c r="E126" s="72"/>
      <c r="F126" s="72"/>
      <c r="G126" s="72"/>
      <c r="H126" s="72"/>
      <c r="I126" s="241">
        <v>518</v>
      </c>
      <c r="J126" s="72"/>
      <c r="K126" s="580">
        <v>13.899560428272702</v>
      </c>
      <c r="L126" s="639"/>
      <c r="M126" s="639" t="s">
        <v>2264</v>
      </c>
      <c r="N126" s="72"/>
      <c r="O126" s="799">
        <v>7.2505800464037122</v>
      </c>
      <c r="P126" s="799">
        <v>16.759776536312849</v>
      </c>
      <c r="Q126" s="799">
        <v>29.406616488709961</v>
      </c>
      <c r="R126" s="799">
        <v>22.010615048392133</v>
      </c>
      <c r="S126" s="799">
        <v>13.418530351437699</v>
      </c>
      <c r="T126" s="799">
        <v>5.2420345646654107</v>
      </c>
      <c r="U126" s="72"/>
    </row>
    <row r="127" spans="1:21" ht="15" x14ac:dyDescent="0.25">
      <c r="A127" s="72"/>
      <c r="B127" s="819" t="s">
        <v>691</v>
      </c>
      <c r="C127" s="72" t="s">
        <v>692</v>
      </c>
      <c r="D127" s="72" t="s">
        <v>693</v>
      </c>
      <c r="E127" s="72"/>
      <c r="F127" s="72"/>
      <c r="G127" s="72"/>
      <c r="H127" s="72"/>
      <c r="I127" s="241">
        <v>263</v>
      </c>
      <c r="J127" s="72"/>
      <c r="K127" s="580">
        <v>13.14549922021436</v>
      </c>
      <c r="L127" s="639"/>
      <c r="M127" s="639" t="s">
        <v>2180</v>
      </c>
      <c r="N127" s="72"/>
      <c r="O127" s="799">
        <v>7.2239422084623319</v>
      </c>
      <c r="P127" s="799">
        <v>18.633540372670808</v>
      </c>
      <c r="Q127" s="799">
        <v>27.195998749609252</v>
      </c>
      <c r="R127" s="799">
        <v>18.333869411386299</v>
      </c>
      <c r="S127" s="799">
        <v>12.800499531689042</v>
      </c>
      <c r="T127" s="799">
        <v>5.4384772263766141</v>
      </c>
      <c r="U127" s="72"/>
    </row>
    <row r="128" spans="1:21" ht="15" x14ac:dyDescent="0.25">
      <c r="A128" s="72"/>
      <c r="B128" s="819" t="s">
        <v>694</v>
      </c>
      <c r="C128" s="72" t="s">
        <v>695</v>
      </c>
      <c r="D128" s="72" t="s">
        <v>696</v>
      </c>
      <c r="E128" s="72"/>
      <c r="F128" s="72"/>
      <c r="G128" s="72"/>
      <c r="H128" s="72"/>
      <c r="I128" s="241">
        <v>360</v>
      </c>
      <c r="J128" s="72"/>
      <c r="K128" s="580">
        <v>7.961278778934143</v>
      </c>
      <c r="L128" s="639"/>
      <c r="M128" s="639" t="s">
        <v>2265</v>
      </c>
      <c r="N128" s="72"/>
      <c r="O128" s="799">
        <v>5.0750687248889825</v>
      </c>
      <c r="P128" s="799">
        <v>13.703323055841041</v>
      </c>
      <c r="Q128" s="799">
        <v>14.861995753715499</v>
      </c>
      <c r="R128" s="799">
        <v>11.656005685856433</v>
      </c>
      <c r="S128" s="799">
        <v>7.6379881827352643</v>
      </c>
      <c r="T128" s="799">
        <v>3.3163567452327372</v>
      </c>
      <c r="U128" s="72"/>
    </row>
    <row r="129" spans="1:21" ht="15" x14ac:dyDescent="0.25">
      <c r="A129" s="72"/>
      <c r="B129" s="819" t="s">
        <v>697</v>
      </c>
      <c r="C129" s="72" t="s">
        <v>698</v>
      </c>
      <c r="D129" s="72" t="s">
        <v>699</v>
      </c>
      <c r="E129" s="72"/>
      <c r="F129" s="72"/>
      <c r="G129" s="72"/>
      <c r="H129" s="72"/>
      <c r="I129" s="241">
        <v>1206</v>
      </c>
      <c r="J129" s="72"/>
      <c r="K129" s="580">
        <v>14.490542158449658</v>
      </c>
      <c r="L129" s="639"/>
      <c r="M129" s="639" t="s">
        <v>2133</v>
      </c>
      <c r="N129" s="72"/>
      <c r="O129" s="799">
        <v>12.497439049375128</v>
      </c>
      <c r="P129" s="799">
        <v>12.208210356855378</v>
      </c>
      <c r="Q129" s="799">
        <v>16.358193853029217</v>
      </c>
      <c r="R129" s="799">
        <v>24.636149280429304</v>
      </c>
      <c r="S129" s="799">
        <v>20.311503779943529</v>
      </c>
      <c r="T129" s="799">
        <v>7.8506140301687886</v>
      </c>
      <c r="U129" s="72"/>
    </row>
    <row r="130" spans="1:21" ht="15" x14ac:dyDescent="0.25">
      <c r="A130" s="72"/>
      <c r="B130" s="819" t="s">
        <v>700</v>
      </c>
      <c r="C130" s="72" t="s">
        <v>701</v>
      </c>
      <c r="D130" s="72" t="s">
        <v>702</v>
      </c>
      <c r="E130" s="72"/>
      <c r="F130" s="72"/>
      <c r="G130" s="72"/>
      <c r="H130" s="72"/>
      <c r="I130" s="241">
        <v>414</v>
      </c>
      <c r="J130" s="72"/>
      <c r="K130" s="580">
        <v>15.166883809035893</v>
      </c>
      <c r="L130" s="639"/>
      <c r="M130" s="639" t="s">
        <v>2266</v>
      </c>
      <c r="N130" s="72"/>
      <c r="O130" s="799">
        <v>8.4291187739463602</v>
      </c>
      <c r="P130" s="799">
        <v>19.435736677115987</v>
      </c>
      <c r="Q130" s="799">
        <v>29.470034670629023</v>
      </c>
      <c r="R130" s="799">
        <v>22.474361771765221</v>
      </c>
      <c r="S130" s="799">
        <v>17.516969564265381</v>
      </c>
      <c r="T130" s="799">
        <v>5.9771046499848044</v>
      </c>
      <c r="U130" s="72"/>
    </row>
    <row r="131" spans="1:21" ht="15" x14ac:dyDescent="0.25">
      <c r="A131" s="72"/>
      <c r="B131" s="819" t="s">
        <v>703</v>
      </c>
      <c r="C131" s="72" t="s">
        <v>704</v>
      </c>
      <c r="D131" s="72" t="s">
        <v>705</v>
      </c>
      <c r="E131" s="72"/>
      <c r="F131" s="72"/>
      <c r="G131" s="72"/>
      <c r="H131" s="72"/>
      <c r="I131" s="241">
        <v>246</v>
      </c>
      <c r="J131" s="72"/>
      <c r="K131" s="580">
        <v>11.82371955583983</v>
      </c>
      <c r="L131" s="639"/>
      <c r="M131" s="639" t="s">
        <v>2267</v>
      </c>
      <c r="N131" s="72"/>
      <c r="O131" s="799">
        <v>7.5634792004321989</v>
      </c>
      <c r="P131" s="799">
        <v>20.642201834862387</v>
      </c>
      <c r="Q131" s="799">
        <v>25.353967731313794</v>
      </c>
      <c r="R131" s="799">
        <v>16.146993318485524</v>
      </c>
      <c r="S131" s="799">
        <v>10.719322990126939</v>
      </c>
      <c r="T131" s="799">
        <v>4.5000703135986502</v>
      </c>
      <c r="U131" s="72"/>
    </row>
    <row r="132" spans="1:21" ht="15" x14ac:dyDescent="0.25">
      <c r="A132" s="72"/>
      <c r="B132" s="819" t="s">
        <v>706</v>
      </c>
      <c r="C132" s="72" t="s">
        <v>707</v>
      </c>
      <c r="D132" s="72" t="s">
        <v>708</v>
      </c>
      <c r="E132" s="72"/>
      <c r="F132" s="72"/>
      <c r="G132" s="72"/>
      <c r="H132" s="72"/>
      <c r="I132" s="241">
        <v>185</v>
      </c>
      <c r="J132" s="72"/>
      <c r="K132" s="580">
        <v>9.4508652793707881</v>
      </c>
      <c r="L132" s="639"/>
      <c r="M132" s="639" t="s">
        <v>2268</v>
      </c>
      <c r="N132" s="72"/>
      <c r="O132" s="799">
        <v>2.6136957658128592</v>
      </c>
      <c r="P132" s="799">
        <v>17.590149516270891</v>
      </c>
      <c r="Q132" s="799">
        <v>15.902140672782874</v>
      </c>
      <c r="R132" s="799">
        <v>12.123438648052902</v>
      </c>
      <c r="S132" s="799">
        <v>9.3548387096774199</v>
      </c>
      <c r="T132" s="799">
        <v>5.877843087145413</v>
      </c>
      <c r="U132" s="72"/>
    </row>
    <row r="133" spans="1:21" ht="15" x14ac:dyDescent="0.25">
      <c r="A133" s="72"/>
      <c r="B133" s="819" t="s">
        <v>709</v>
      </c>
      <c r="C133" s="72" t="s">
        <v>710</v>
      </c>
      <c r="D133" s="72" t="s">
        <v>711</v>
      </c>
      <c r="E133" s="72"/>
      <c r="F133" s="72"/>
      <c r="G133" s="72"/>
      <c r="H133" s="72"/>
      <c r="I133" s="241">
        <v>1295</v>
      </c>
      <c r="J133" s="72"/>
      <c r="K133" s="580">
        <v>12.733516272564561</v>
      </c>
      <c r="L133" s="639"/>
      <c r="M133" s="639" t="s">
        <v>2269</v>
      </c>
      <c r="N133" s="72"/>
      <c r="O133" s="799">
        <v>7.3513743873854676</v>
      </c>
      <c r="P133" s="799">
        <v>20.518907919280991</v>
      </c>
      <c r="Q133" s="799">
        <v>22.405372405372404</v>
      </c>
      <c r="R133" s="799">
        <v>19.245805015937933</v>
      </c>
      <c r="S133" s="799">
        <v>13.484912620185041</v>
      </c>
      <c r="T133" s="799">
        <v>5.7595179726496744</v>
      </c>
      <c r="U133" s="72"/>
    </row>
    <row r="134" spans="1:21" ht="15" x14ac:dyDescent="0.25">
      <c r="A134" s="72"/>
      <c r="B134" s="518"/>
      <c r="C134" s="72" t="s">
        <v>2211</v>
      </c>
      <c r="D134" s="72"/>
      <c r="E134" s="72"/>
      <c r="F134" s="72"/>
      <c r="G134" s="72"/>
      <c r="H134" s="72"/>
      <c r="I134" s="241"/>
      <c r="J134" s="72"/>
      <c r="K134" s="580"/>
      <c r="L134" s="639"/>
      <c r="M134" s="639"/>
      <c r="N134" s="72"/>
      <c r="O134" s="799"/>
      <c r="P134" s="799"/>
      <c r="Q134" s="799"/>
      <c r="R134" s="799"/>
      <c r="S134" s="799"/>
      <c r="T134" s="799"/>
      <c r="U134" s="72"/>
    </row>
    <row r="135" spans="1:21" ht="15" x14ac:dyDescent="0.25">
      <c r="A135" s="518"/>
      <c r="B135" s="518" t="s">
        <v>712</v>
      </c>
      <c r="C135" s="518" t="s">
        <v>713</v>
      </c>
      <c r="D135" s="518" t="s">
        <v>714</v>
      </c>
      <c r="E135" s="518"/>
      <c r="F135" s="518"/>
      <c r="G135" s="518"/>
      <c r="H135" s="518"/>
      <c r="I135" s="791">
        <v>5480</v>
      </c>
      <c r="J135" s="518"/>
      <c r="K135" s="792">
        <v>12.143174507380875</v>
      </c>
      <c r="L135" s="599"/>
      <c r="M135" s="599" t="s">
        <v>2270</v>
      </c>
      <c r="N135" s="518"/>
      <c r="O135" s="798">
        <v>7.3189983018010478</v>
      </c>
      <c r="P135" s="798">
        <v>17.650421609261112</v>
      </c>
      <c r="Q135" s="798">
        <v>21.537334666798134</v>
      </c>
      <c r="R135" s="798">
        <v>17.523223952415961</v>
      </c>
      <c r="S135" s="798">
        <v>12.299223486863101</v>
      </c>
      <c r="T135" s="798">
        <v>5.9718831991019332</v>
      </c>
      <c r="U135" s="72"/>
    </row>
    <row r="136" spans="1:21" ht="15" x14ac:dyDescent="0.25">
      <c r="A136" s="72"/>
      <c r="B136" s="819" t="s">
        <v>715</v>
      </c>
      <c r="C136" s="72" t="s">
        <v>716</v>
      </c>
      <c r="D136" s="72" t="s">
        <v>717</v>
      </c>
      <c r="E136" s="72"/>
      <c r="F136" s="72"/>
      <c r="G136" s="72"/>
      <c r="H136" s="72"/>
      <c r="I136" s="241">
        <v>2138</v>
      </c>
      <c r="J136" s="72"/>
      <c r="K136" s="580">
        <v>12.418720449230886</v>
      </c>
      <c r="L136" s="639"/>
      <c r="M136" s="639" t="s">
        <v>2271</v>
      </c>
      <c r="N136" s="72"/>
      <c r="O136" s="799">
        <v>7.5705906424771516</v>
      </c>
      <c r="P136" s="799">
        <v>16.668263243605708</v>
      </c>
      <c r="Q136" s="799">
        <v>20.831041185315584</v>
      </c>
      <c r="R136" s="799">
        <v>17.739769595024384</v>
      </c>
      <c r="S136" s="799">
        <v>13.274187586114191</v>
      </c>
      <c r="T136" s="799">
        <v>6.674005779551397</v>
      </c>
      <c r="U136" s="72"/>
    </row>
    <row r="137" spans="1:21" ht="15" x14ac:dyDescent="0.25">
      <c r="A137" s="72"/>
      <c r="B137" s="819" t="s">
        <v>718</v>
      </c>
      <c r="C137" s="72" t="s">
        <v>719</v>
      </c>
      <c r="D137" s="72" t="s">
        <v>720</v>
      </c>
      <c r="E137" s="72"/>
      <c r="F137" s="72"/>
      <c r="G137" s="72"/>
      <c r="H137" s="72"/>
      <c r="I137" s="241">
        <v>525</v>
      </c>
      <c r="J137" s="72"/>
      <c r="K137" s="580">
        <v>14.90823467601855</v>
      </c>
      <c r="L137" s="639"/>
      <c r="M137" s="639" t="s">
        <v>1792</v>
      </c>
      <c r="N137" s="72"/>
      <c r="O137" s="799">
        <v>7.8761542639869644</v>
      </c>
      <c r="P137" s="799">
        <v>20.07689021785562</v>
      </c>
      <c r="Q137" s="799">
        <v>26.521344232515894</v>
      </c>
      <c r="R137" s="799">
        <v>23.038397328881469</v>
      </c>
      <c r="S137" s="799">
        <v>14.214641080312722</v>
      </c>
      <c r="T137" s="799">
        <v>7.2420550396183003</v>
      </c>
      <c r="U137" s="72"/>
    </row>
    <row r="138" spans="1:21" ht="15" x14ac:dyDescent="0.25">
      <c r="A138" s="72"/>
      <c r="B138" s="819" t="s">
        <v>721</v>
      </c>
      <c r="C138" s="72" t="s">
        <v>722</v>
      </c>
      <c r="D138" s="72" t="s">
        <v>723</v>
      </c>
      <c r="E138" s="72"/>
      <c r="F138" s="72"/>
      <c r="G138" s="72"/>
      <c r="H138" s="72"/>
      <c r="I138" s="241">
        <v>794</v>
      </c>
      <c r="J138" s="72"/>
      <c r="K138" s="580">
        <v>11.845980148354119</v>
      </c>
      <c r="L138" s="639"/>
      <c r="M138" s="639" t="s">
        <v>2272</v>
      </c>
      <c r="N138" s="72"/>
      <c r="O138" s="799">
        <v>7.3187895847994371</v>
      </c>
      <c r="P138" s="799">
        <v>22.14393558127831</v>
      </c>
      <c r="Q138" s="799">
        <v>21.650742020735919</v>
      </c>
      <c r="R138" s="799">
        <v>17.884985783729249</v>
      </c>
      <c r="S138" s="799">
        <v>13.185414203873783</v>
      </c>
      <c r="T138" s="799">
        <v>4.1716575110486973</v>
      </c>
      <c r="U138" s="72"/>
    </row>
    <row r="139" spans="1:21" ht="15" x14ac:dyDescent="0.25">
      <c r="A139" s="72"/>
      <c r="B139" s="819" t="s">
        <v>724</v>
      </c>
      <c r="C139" s="72" t="s">
        <v>725</v>
      </c>
      <c r="D139" s="72" t="s">
        <v>726</v>
      </c>
      <c r="E139" s="72"/>
      <c r="F139" s="72"/>
      <c r="G139" s="72"/>
      <c r="H139" s="72"/>
      <c r="I139" s="241">
        <v>253</v>
      </c>
      <c r="J139" s="72"/>
      <c r="K139" s="580">
        <v>10.728903757990828</v>
      </c>
      <c r="L139" s="639"/>
      <c r="M139" s="639" t="s">
        <v>2273</v>
      </c>
      <c r="N139" s="72"/>
      <c r="O139" s="799">
        <v>5.3380782918149468</v>
      </c>
      <c r="P139" s="799">
        <v>15.643105446118192</v>
      </c>
      <c r="Q139" s="799">
        <v>20.970641102456561</v>
      </c>
      <c r="R139" s="799">
        <v>17.965726920950804</v>
      </c>
      <c r="S139" s="799">
        <v>8.1721601743394174</v>
      </c>
      <c r="T139" s="799">
        <v>5.0632911392405067</v>
      </c>
      <c r="U139" s="72"/>
    </row>
    <row r="140" spans="1:21" ht="15" x14ac:dyDescent="0.25">
      <c r="A140" s="72"/>
      <c r="B140" s="819" t="s">
        <v>727</v>
      </c>
      <c r="C140" s="72" t="s">
        <v>728</v>
      </c>
      <c r="D140" s="72" t="s">
        <v>729</v>
      </c>
      <c r="E140" s="72"/>
      <c r="F140" s="72"/>
      <c r="G140" s="72"/>
      <c r="H140" s="72"/>
      <c r="I140" s="241">
        <v>579</v>
      </c>
      <c r="J140" s="72"/>
      <c r="K140" s="580">
        <v>12.496768103445806</v>
      </c>
      <c r="L140" s="639"/>
      <c r="M140" s="639" t="s">
        <v>2274</v>
      </c>
      <c r="N140" s="72"/>
      <c r="O140" s="799">
        <v>10.039440659734671</v>
      </c>
      <c r="P140" s="799">
        <v>18.363939899833056</v>
      </c>
      <c r="Q140" s="799">
        <v>19.051399087120462</v>
      </c>
      <c r="R140" s="799">
        <v>16.455696202531648</v>
      </c>
      <c r="S140" s="799">
        <v>11.263187909894498</v>
      </c>
      <c r="T140" s="799">
        <v>7.8910208489077167</v>
      </c>
      <c r="U140" s="72"/>
    </row>
    <row r="141" spans="1:21" ht="15" x14ac:dyDescent="0.25">
      <c r="A141" s="72"/>
      <c r="B141" s="819" t="s">
        <v>730</v>
      </c>
      <c r="C141" s="72" t="s">
        <v>731</v>
      </c>
      <c r="D141" s="72" t="s">
        <v>732</v>
      </c>
      <c r="E141" s="72"/>
      <c r="F141" s="72"/>
      <c r="G141" s="72"/>
      <c r="H141" s="72"/>
      <c r="I141" s="241">
        <v>461</v>
      </c>
      <c r="J141" s="72"/>
      <c r="K141" s="580">
        <v>11.87779144174152</v>
      </c>
      <c r="L141" s="639"/>
      <c r="M141" s="639" t="s">
        <v>2275</v>
      </c>
      <c r="N141" s="72"/>
      <c r="O141" s="799">
        <v>8.1947457218606896</v>
      </c>
      <c r="P141" s="799">
        <v>15.285599356395815</v>
      </c>
      <c r="Q141" s="799">
        <v>26.603498542274053</v>
      </c>
      <c r="R141" s="799">
        <v>16.068642745709827</v>
      </c>
      <c r="S141" s="799">
        <v>10.295230885692657</v>
      </c>
      <c r="T141" s="799">
        <v>4.8879837067209779</v>
      </c>
      <c r="U141" s="72"/>
    </row>
    <row r="142" spans="1:21" ht="15" x14ac:dyDescent="0.25">
      <c r="A142" s="72"/>
      <c r="B142" s="819" t="s">
        <v>733</v>
      </c>
      <c r="C142" s="72" t="s">
        <v>734</v>
      </c>
      <c r="D142" s="72" t="s">
        <v>735</v>
      </c>
      <c r="E142" s="72"/>
      <c r="F142" s="72"/>
      <c r="G142" s="72"/>
      <c r="H142" s="72"/>
      <c r="I142" s="241">
        <v>338</v>
      </c>
      <c r="J142" s="72"/>
      <c r="K142" s="580">
        <v>12.340970765085947</v>
      </c>
      <c r="L142" s="639"/>
      <c r="M142" s="639" t="s">
        <v>2276</v>
      </c>
      <c r="N142" s="72"/>
      <c r="O142" s="799">
        <v>6.3357972544878569</v>
      </c>
      <c r="P142" s="799">
        <v>22.792022792022792</v>
      </c>
      <c r="Q142" s="799">
        <v>20.806901801573208</v>
      </c>
      <c r="R142" s="799">
        <v>17.650766967850387</v>
      </c>
      <c r="S142" s="799">
        <v>12.037644998905668</v>
      </c>
      <c r="T142" s="799">
        <v>6.115257048092869</v>
      </c>
      <c r="U142" s="72"/>
    </row>
    <row r="143" spans="1:21" ht="15" x14ac:dyDescent="0.25">
      <c r="A143" s="72"/>
      <c r="B143" s="819" t="s">
        <v>736</v>
      </c>
      <c r="C143" s="72" t="s">
        <v>737</v>
      </c>
      <c r="D143" s="72" t="s">
        <v>738</v>
      </c>
      <c r="E143" s="72"/>
      <c r="F143" s="72"/>
      <c r="G143" s="72"/>
      <c r="H143" s="72"/>
      <c r="I143" s="241">
        <v>392</v>
      </c>
      <c r="J143" s="72"/>
      <c r="K143" s="580">
        <v>10.11778752784182</v>
      </c>
      <c r="L143" s="639"/>
      <c r="M143" s="639" t="s">
        <v>2277</v>
      </c>
      <c r="N143" s="72"/>
      <c r="O143" s="799">
        <v>5.03845133916733</v>
      </c>
      <c r="P143" s="799">
        <v>11.003521126760562</v>
      </c>
      <c r="Q143" s="799">
        <v>20.223907547851208</v>
      </c>
      <c r="R143" s="799">
        <v>13.550526164047859</v>
      </c>
      <c r="S143" s="799">
        <v>10.4779675613607</v>
      </c>
      <c r="T143" s="799">
        <v>5.061619718309859</v>
      </c>
      <c r="U143" s="72"/>
    </row>
    <row r="144" spans="1:21" ht="15" x14ac:dyDescent="0.25">
      <c r="A144" s="72"/>
      <c r="B144" s="518"/>
      <c r="C144" s="72" t="s">
        <v>2211</v>
      </c>
      <c r="D144" s="72"/>
      <c r="E144" s="72"/>
      <c r="F144" s="72"/>
      <c r="G144" s="72"/>
      <c r="H144" s="72"/>
      <c r="I144" s="241"/>
      <c r="J144" s="72"/>
      <c r="K144" s="580"/>
      <c r="L144" s="639"/>
      <c r="M144" s="639"/>
      <c r="N144" s="72"/>
      <c r="O144" s="799"/>
      <c r="P144" s="799"/>
      <c r="Q144" s="799"/>
      <c r="R144" s="799"/>
      <c r="S144" s="799"/>
      <c r="T144" s="799"/>
      <c r="U144" s="72"/>
    </row>
    <row r="145" spans="1:21" ht="15" x14ac:dyDescent="0.25">
      <c r="A145" s="518"/>
      <c r="B145" s="518" t="s">
        <v>739</v>
      </c>
      <c r="C145" s="518" t="s">
        <v>740</v>
      </c>
      <c r="D145" s="518" t="s">
        <v>741</v>
      </c>
      <c r="E145" s="518"/>
      <c r="F145" s="518"/>
      <c r="G145" s="518"/>
      <c r="H145" s="518"/>
      <c r="I145" s="791">
        <v>5292</v>
      </c>
      <c r="J145" s="518"/>
      <c r="K145" s="792">
        <v>16.104428306998088</v>
      </c>
      <c r="L145" s="599"/>
      <c r="M145" s="599" t="s">
        <v>2278</v>
      </c>
      <c r="N145" s="518"/>
      <c r="O145" s="798">
        <v>9.8496797244664762</v>
      </c>
      <c r="P145" s="798">
        <v>26.235446313065975</v>
      </c>
      <c r="Q145" s="798">
        <v>28.561713702822171</v>
      </c>
      <c r="R145" s="798">
        <v>23.580311657177106</v>
      </c>
      <c r="S145" s="798">
        <v>15.963017804904476</v>
      </c>
      <c r="T145" s="798">
        <v>7.6722236774286223</v>
      </c>
      <c r="U145" s="72"/>
    </row>
    <row r="146" spans="1:21" ht="15" x14ac:dyDescent="0.25">
      <c r="A146" s="72"/>
      <c r="B146" s="819" t="s">
        <v>742</v>
      </c>
      <c r="C146" s="72" t="s">
        <v>743</v>
      </c>
      <c r="D146" s="72" t="s">
        <v>744</v>
      </c>
      <c r="E146" s="72"/>
      <c r="F146" s="72"/>
      <c r="G146" s="72"/>
      <c r="H146" s="72"/>
      <c r="I146" s="241">
        <v>889</v>
      </c>
      <c r="J146" s="72"/>
      <c r="K146" s="580">
        <v>18.046252659657981</v>
      </c>
      <c r="L146" s="639"/>
      <c r="M146" s="639" t="s">
        <v>2279</v>
      </c>
      <c r="N146" s="72"/>
      <c r="O146" s="799">
        <v>13.08139534883721</v>
      </c>
      <c r="P146" s="799">
        <v>27.466570292735813</v>
      </c>
      <c r="Q146" s="799">
        <v>31.561228783840647</v>
      </c>
      <c r="R146" s="799">
        <v>26.486024655193457</v>
      </c>
      <c r="S146" s="799">
        <v>18.243480294702373</v>
      </c>
      <c r="T146" s="799">
        <v>8.676789587852495</v>
      </c>
      <c r="U146" s="72"/>
    </row>
    <row r="147" spans="1:21" ht="15" x14ac:dyDescent="0.25">
      <c r="A147" s="72"/>
      <c r="B147" s="819" t="s">
        <v>745</v>
      </c>
      <c r="C147" s="72" t="s">
        <v>746</v>
      </c>
      <c r="D147" s="72" t="s">
        <v>747</v>
      </c>
      <c r="E147" s="72"/>
      <c r="F147" s="72"/>
      <c r="G147" s="72"/>
      <c r="H147" s="72"/>
      <c r="I147" s="241">
        <v>401</v>
      </c>
      <c r="J147" s="72"/>
      <c r="K147" s="580">
        <v>14.162003203372041</v>
      </c>
      <c r="L147" s="639"/>
      <c r="M147" s="639" t="s">
        <v>2280</v>
      </c>
      <c r="N147" s="72"/>
      <c r="O147" s="799">
        <v>10.546500479386385</v>
      </c>
      <c r="P147" s="799">
        <v>17.313746065057714</v>
      </c>
      <c r="Q147" s="799">
        <v>26.544821583986074</v>
      </c>
      <c r="R147" s="799">
        <v>20.076481835564053</v>
      </c>
      <c r="S147" s="799">
        <v>16.789328426862927</v>
      </c>
      <c r="T147" s="799">
        <v>5.241973228493868</v>
      </c>
      <c r="U147" s="72"/>
    </row>
    <row r="148" spans="1:21" ht="15" x14ac:dyDescent="0.25">
      <c r="A148" s="72"/>
      <c r="B148" s="819" t="s">
        <v>748</v>
      </c>
      <c r="C148" s="72" t="s">
        <v>749</v>
      </c>
      <c r="D148" s="72" t="s">
        <v>750</v>
      </c>
      <c r="E148" s="72"/>
      <c r="F148" s="72"/>
      <c r="G148" s="72"/>
      <c r="H148" s="72"/>
      <c r="I148" s="241">
        <v>868</v>
      </c>
      <c r="J148" s="72"/>
      <c r="K148" s="580">
        <v>12.625255113664881</v>
      </c>
      <c r="L148" s="639"/>
      <c r="M148" s="639" t="s">
        <v>2281</v>
      </c>
      <c r="N148" s="72"/>
      <c r="O148" s="799">
        <v>6.9316081330868764</v>
      </c>
      <c r="P148" s="799">
        <v>20.448877805486283</v>
      </c>
      <c r="Q148" s="799">
        <v>24.610255907441907</v>
      </c>
      <c r="R148" s="799">
        <v>17.812611328820807</v>
      </c>
      <c r="S148" s="799">
        <v>10.579257717655221</v>
      </c>
      <c r="T148" s="799">
        <v>6.5336600163341503</v>
      </c>
      <c r="U148" s="72"/>
    </row>
    <row r="149" spans="1:21" ht="15" x14ac:dyDescent="0.25">
      <c r="A149" s="72"/>
      <c r="B149" s="819" t="s">
        <v>751</v>
      </c>
      <c r="C149" s="72" t="s">
        <v>752</v>
      </c>
      <c r="D149" s="72" t="s">
        <v>753</v>
      </c>
      <c r="E149" s="72"/>
      <c r="F149" s="72"/>
      <c r="G149" s="72"/>
      <c r="H149" s="72"/>
      <c r="I149" s="241">
        <v>913</v>
      </c>
      <c r="J149" s="72"/>
      <c r="K149" s="580">
        <v>15.467338197445491</v>
      </c>
      <c r="L149" s="639"/>
      <c r="M149" s="639" t="s">
        <v>2282</v>
      </c>
      <c r="N149" s="72"/>
      <c r="O149" s="799">
        <v>9.3600764087870107</v>
      </c>
      <c r="P149" s="799">
        <v>27.041791860147502</v>
      </c>
      <c r="Q149" s="799">
        <v>26.623252250526718</v>
      </c>
      <c r="R149" s="799">
        <v>21.846749892380544</v>
      </c>
      <c r="S149" s="799">
        <v>16.282676118741694</v>
      </c>
      <c r="T149" s="799">
        <v>7.1566630099775379</v>
      </c>
      <c r="U149" s="72"/>
    </row>
    <row r="150" spans="1:21" ht="15" x14ac:dyDescent="0.25">
      <c r="A150" s="72"/>
      <c r="B150" s="819" t="s">
        <v>754</v>
      </c>
      <c r="C150" s="72" t="s">
        <v>755</v>
      </c>
      <c r="D150" s="72" t="s">
        <v>756</v>
      </c>
      <c r="E150" s="72"/>
      <c r="F150" s="72"/>
      <c r="G150" s="72"/>
      <c r="H150" s="72"/>
      <c r="I150" s="241">
        <v>503</v>
      </c>
      <c r="J150" s="72"/>
      <c r="K150" s="580">
        <v>14.954897164683429</v>
      </c>
      <c r="L150" s="639"/>
      <c r="M150" s="639" t="s">
        <v>1784</v>
      </c>
      <c r="N150" s="72"/>
      <c r="O150" s="799">
        <v>7.1128354348528937</v>
      </c>
      <c r="P150" s="799">
        <v>23.017902813299234</v>
      </c>
      <c r="Q150" s="799">
        <v>26.731470230862698</v>
      </c>
      <c r="R150" s="799">
        <v>24.130589070262598</v>
      </c>
      <c r="S150" s="799">
        <v>13.019952654717621</v>
      </c>
      <c r="T150" s="799">
        <v>7.3642469855142831</v>
      </c>
      <c r="U150" s="72"/>
    </row>
    <row r="151" spans="1:21" ht="15" x14ac:dyDescent="0.25">
      <c r="A151" s="72"/>
      <c r="B151" s="819" t="s">
        <v>757</v>
      </c>
      <c r="C151" s="72" t="s">
        <v>758</v>
      </c>
      <c r="D151" s="72" t="s">
        <v>759</v>
      </c>
      <c r="E151" s="72"/>
      <c r="F151" s="72"/>
      <c r="G151" s="72"/>
      <c r="H151" s="72"/>
      <c r="I151" s="241">
        <v>679</v>
      </c>
      <c r="J151" s="72"/>
      <c r="K151" s="580">
        <v>19.756951412048959</v>
      </c>
      <c r="L151" s="639"/>
      <c r="M151" s="639" t="s">
        <v>1790</v>
      </c>
      <c r="N151" s="72"/>
      <c r="O151" s="799">
        <v>12.438625204582651</v>
      </c>
      <c r="P151" s="799">
        <v>31.686358754027928</v>
      </c>
      <c r="Q151" s="799">
        <v>36.881810561609385</v>
      </c>
      <c r="R151" s="799">
        <v>26.899798251513115</v>
      </c>
      <c r="S151" s="799">
        <v>20.526480727044813</v>
      </c>
      <c r="T151" s="799">
        <v>9.3617714099641809</v>
      </c>
      <c r="U151" s="72"/>
    </row>
    <row r="152" spans="1:21" ht="15" x14ac:dyDescent="0.25">
      <c r="A152" s="72"/>
      <c r="B152" s="819" t="s">
        <v>760</v>
      </c>
      <c r="C152" s="72" t="s">
        <v>761</v>
      </c>
      <c r="D152" s="72" t="s">
        <v>762</v>
      </c>
      <c r="E152" s="72"/>
      <c r="F152" s="72"/>
      <c r="G152" s="72"/>
      <c r="H152" s="72"/>
      <c r="I152" s="241">
        <v>1039</v>
      </c>
      <c r="J152" s="72"/>
      <c r="K152" s="580">
        <v>18.879617698578397</v>
      </c>
      <c r="L152" s="639"/>
      <c r="M152" s="639" t="s">
        <v>2123</v>
      </c>
      <c r="N152" s="72"/>
      <c r="O152" s="799">
        <v>10.672765389746523</v>
      </c>
      <c r="P152" s="799">
        <v>35.714285714285715</v>
      </c>
      <c r="Q152" s="799">
        <v>30.804191389976012</v>
      </c>
      <c r="R152" s="799">
        <v>29.065200314218384</v>
      </c>
      <c r="S152" s="799">
        <v>18.49735009872181</v>
      </c>
      <c r="T152" s="799">
        <v>9.1520991719529317</v>
      </c>
      <c r="U152" s="72"/>
    </row>
    <row r="153" spans="1:21" ht="15" x14ac:dyDescent="0.25">
      <c r="A153" s="72"/>
      <c r="B153" s="518"/>
      <c r="C153" s="72" t="s">
        <v>2211</v>
      </c>
      <c r="D153" s="72"/>
      <c r="E153" s="72"/>
      <c r="F153" s="72"/>
      <c r="G153" s="72"/>
      <c r="H153" s="72"/>
      <c r="I153" s="241"/>
      <c r="J153" s="72"/>
      <c r="K153" s="580"/>
      <c r="L153" s="639"/>
      <c r="M153" s="639"/>
      <c r="N153" s="72"/>
      <c r="O153" s="799"/>
      <c r="P153" s="799"/>
      <c r="Q153" s="799"/>
      <c r="R153" s="799"/>
      <c r="S153" s="799"/>
      <c r="T153" s="799"/>
      <c r="U153" s="72"/>
    </row>
    <row r="154" spans="1:21" ht="15" x14ac:dyDescent="0.25">
      <c r="A154" s="518"/>
      <c r="B154" s="518" t="s">
        <v>763</v>
      </c>
      <c r="C154" s="518" t="s">
        <v>764</v>
      </c>
      <c r="D154" s="518" t="s">
        <v>765</v>
      </c>
      <c r="E154" s="518"/>
      <c r="F154" s="518"/>
      <c r="G154" s="518"/>
      <c r="H154" s="518"/>
      <c r="I154" s="791">
        <v>8958</v>
      </c>
      <c r="J154" s="518"/>
      <c r="K154" s="792">
        <v>16.698793055172434</v>
      </c>
      <c r="L154" s="599"/>
      <c r="M154" s="599" t="s">
        <v>2283</v>
      </c>
      <c r="N154" s="518"/>
      <c r="O154" s="798">
        <v>9.2532202837110713</v>
      </c>
      <c r="P154" s="798">
        <v>25.761204242216902</v>
      </c>
      <c r="Q154" s="798">
        <v>31.477029216536874</v>
      </c>
      <c r="R154" s="798">
        <v>23.27667349537678</v>
      </c>
      <c r="S154" s="798">
        <v>16.871897428609135</v>
      </c>
      <c r="T154" s="798">
        <v>8.1231757601964389</v>
      </c>
      <c r="U154" s="72"/>
    </row>
    <row r="155" spans="1:21" ht="15" x14ac:dyDescent="0.25">
      <c r="A155" s="72"/>
      <c r="B155" s="819" t="s">
        <v>766</v>
      </c>
      <c r="C155" s="72" t="s">
        <v>767</v>
      </c>
      <c r="D155" s="72" t="s">
        <v>768</v>
      </c>
      <c r="E155" s="72"/>
      <c r="F155" s="72"/>
      <c r="G155" s="72"/>
      <c r="H155" s="72"/>
      <c r="I155" s="241">
        <v>1227</v>
      </c>
      <c r="J155" s="72"/>
      <c r="K155" s="580">
        <v>15.121672813539186</v>
      </c>
      <c r="L155" s="639"/>
      <c r="M155" s="639" t="s">
        <v>2284</v>
      </c>
      <c r="N155" s="72"/>
      <c r="O155" s="799">
        <v>10.183838116651236</v>
      </c>
      <c r="P155" s="799">
        <v>24.466192170818506</v>
      </c>
      <c r="Q155" s="799">
        <v>27.99861735222952</v>
      </c>
      <c r="R155" s="799">
        <v>21.021919652876484</v>
      </c>
      <c r="S155" s="799">
        <v>13.910565243943815</v>
      </c>
      <c r="T155" s="799">
        <v>7.5980311188926697</v>
      </c>
      <c r="U155" s="72"/>
    </row>
    <row r="156" spans="1:21" ht="15" x14ac:dyDescent="0.25">
      <c r="A156" s="72"/>
      <c r="B156" s="819" t="s">
        <v>769</v>
      </c>
      <c r="C156" s="72" t="s">
        <v>770</v>
      </c>
      <c r="D156" s="72" t="s">
        <v>771</v>
      </c>
      <c r="E156" s="72"/>
      <c r="F156" s="72"/>
      <c r="G156" s="72"/>
      <c r="H156" s="72"/>
      <c r="I156" s="241">
        <v>264</v>
      </c>
      <c r="J156" s="72"/>
      <c r="K156" s="580">
        <v>19.272807131175174</v>
      </c>
      <c r="L156" s="639"/>
      <c r="M156" s="639" t="s">
        <v>2285</v>
      </c>
      <c r="N156" s="72"/>
      <c r="O156" s="620" t="s">
        <v>1431</v>
      </c>
      <c r="P156" s="620" t="s">
        <v>1431</v>
      </c>
      <c r="Q156" s="799">
        <v>34.751037344398341</v>
      </c>
      <c r="R156" s="799">
        <v>25.801407349491793</v>
      </c>
      <c r="S156" s="799">
        <v>19.238319591676483</v>
      </c>
      <c r="T156" s="799">
        <v>10.18233483305707</v>
      </c>
      <c r="U156" s="72"/>
    </row>
    <row r="157" spans="1:21" ht="15" x14ac:dyDescent="0.25">
      <c r="A157" s="72"/>
      <c r="B157" s="819" t="s">
        <v>772</v>
      </c>
      <c r="C157" s="72" t="s">
        <v>773</v>
      </c>
      <c r="D157" s="72" t="s">
        <v>774</v>
      </c>
      <c r="E157" s="72"/>
      <c r="F157" s="72"/>
      <c r="G157" s="72"/>
      <c r="H157" s="72"/>
      <c r="I157" s="241">
        <v>1819</v>
      </c>
      <c r="J157" s="72"/>
      <c r="K157" s="580">
        <v>16.542139280479812</v>
      </c>
      <c r="L157" s="639"/>
      <c r="M157" s="639" t="s">
        <v>2286</v>
      </c>
      <c r="N157" s="72"/>
      <c r="O157" s="799">
        <v>8.3299471759447385</v>
      </c>
      <c r="P157" s="799">
        <v>23.698160274399747</v>
      </c>
      <c r="Q157" s="799">
        <v>29.164231443600237</v>
      </c>
      <c r="R157" s="799">
        <v>23.937963587322994</v>
      </c>
      <c r="S157" s="799">
        <v>18.341432826461826</v>
      </c>
      <c r="T157" s="799">
        <v>7.9946185092235647</v>
      </c>
      <c r="U157" s="72"/>
    </row>
    <row r="158" spans="1:21" ht="15" x14ac:dyDescent="0.25">
      <c r="A158" s="72"/>
      <c r="B158" s="819" t="s">
        <v>775</v>
      </c>
      <c r="C158" s="72" t="s">
        <v>776</v>
      </c>
      <c r="D158" s="72" t="s">
        <v>777</v>
      </c>
      <c r="E158" s="72"/>
      <c r="F158" s="72"/>
      <c r="G158" s="72"/>
      <c r="H158" s="72"/>
      <c r="I158" s="241">
        <v>1699</v>
      </c>
      <c r="J158" s="72"/>
      <c r="K158" s="580">
        <v>15.247729897257027</v>
      </c>
      <c r="L158" s="639"/>
      <c r="M158" s="639" t="s">
        <v>2287</v>
      </c>
      <c r="N158" s="72"/>
      <c r="O158" s="799">
        <v>8.247422680412372</v>
      </c>
      <c r="P158" s="799">
        <v>25.298664792691497</v>
      </c>
      <c r="Q158" s="799">
        <v>28.140910967386819</v>
      </c>
      <c r="R158" s="799">
        <v>20.829986613119143</v>
      </c>
      <c r="S158" s="799">
        <v>13.984378653945091</v>
      </c>
      <c r="T158" s="799">
        <v>8.5172993255219733</v>
      </c>
      <c r="U158" s="72"/>
    </row>
    <row r="159" spans="1:21" ht="15" x14ac:dyDescent="0.25">
      <c r="A159" s="72"/>
      <c r="B159" s="819" t="s">
        <v>778</v>
      </c>
      <c r="C159" s="72" t="s">
        <v>779</v>
      </c>
      <c r="D159" s="72" t="s">
        <v>780</v>
      </c>
      <c r="E159" s="72"/>
      <c r="F159" s="72"/>
      <c r="G159" s="72"/>
      <c r="H159" s="72"/>
      <c r="I159" s="241">
        <v>1018</v>
      </c>
      <c r="J159" s="72"/>
      <c r="K159" s="580">
        <v>20.885027616928209</v>
      </c>
      <c r="L159" s="639"/>
      <c r="M159" s="639" t="s">
        <v>2141</v>
      </c>
      <c r="N159" s="72"/>
      <c r="O159" s="799">
        <v>9.7597597597597598</v>
      </c>
      <c r="P159" s="799">
        <v>33.523809523809526</v>
      </c>
      <c r="Q159" s="799">
        <v>39.510075069142637</v>
      </c>
      <c r="R159" s="799">
        <v>27.579276462706563</v>
      </c>
      <c r="S159" s="799">
        <v>22.257551669316374</v>
      </c>
      <c r="T159" s="799">
        <v>10.765202211230724</v>
      </c>
      <c r="U159" s="72"/>
    </row>
    <row r="160" spans="1:21" ht="15" x14ac:dyDescent="0.25">
      <c r="A160" s="72"/>
      <c r="B160" s="819" t="s">
        <v>781</v>
      </c>
      <c r="C160" s="72" t="s">
        <v>782</v>
      </c>
      <c r="D160" s="72" t="s">
        <v>783</v>
      </c>
      <c r="E160" s="72"/>
      <c r="F160" s="72"/>
      <c r="G160" s="72"/>
      <c r="H160" s="72"/>
      <c r="I160" s="241">
        <v>1026</v>
      </c>
      <c r="J160" s="72"/>
      <c r="K160" s="580">
        <v>19.306902776093125</v>
      </c>
      <c r="L160" s="639"/>
      <c r="M160" s="639" t="s">
        <v>2122</v>
      </c>
      <c r="N160" s="72"/>
      <c r="O160" s="620" t="s">
        <v>1431</v>
      </c>
      <c r="P160" s="620" t="s">
        <v>1431</v>
      </c>
      <c r="Q160" s="799">
        <v>39.659626196626654</v>
      </c>
      <c r="R160" s="799">
        <v>25.466359253825196</v>
      </c>
      <c r="S160" s="799">
        <v>19.778408570643712</v>
      </c>
      <c r="T160" s="799">
        <v>8.9343008045806815</v>
      </c>
      <c r="U160" s="72"/>
    </row>
    <row r="161" spans="1:21" ht="15" x14ac:dyDescent="0.25">
      <c r="A161" s="72"/>
      <c r="B161" s="819" t="s">
        <v>784</v>
      </c>
      <c r="C161" s="72" t="s">
        <v>785</v>
      </c>
      <c r="D161" s="72" t="s">
        <v>786</v>
      </c>
      <c r="E161" s="72"/>
      <c r="F161" s="72"/>
      <c r="G161" s="72"/>
      <c r="H161" s="72"/>
      <c r="I161" s="241">
        <v>1905</v>
      </c>
      <c r="J161" s="72"/>
      <c r="K161" s="580">
        <v>16.179517223295782</v>
      </c>
      <c r="L161" s="639"/>
      <c r="M161" s="639" t="s">
        <v>2288</v>
      </c>
      <c r="N161" s="72"/>
      <c r="O161" s="799">
        <v>9.176812647646738</v>
      </c>
      <c r="P161" s="799">
        <v>23.8902816693703</v>
      </c>
      <c r="Q161" s="799">
        <v>31.892645521087491</v>
      </c>
      <c r="R161" s="799">
        <v>23.182731440935555</v>
      </c>
      <c r="S161" s="799">
        <v>16.493469348841643</v>
      </c>
      <c r="T161" s="799">
        <v>6.8016305592451793</v>
      </c>
      <c r="U161" s="72"/>
    </row>
    <row r="162" spans="1:21" ht="15" x14ac:dyDescent="0.25">
      <c r="A162" s="72"/>
      <c r="B162" s="518"/>
      <c r="C162" s="72" t="s">
        <v>2211</v>
      </c>
      <c r="D162" s="72"/>
      <c r="E162" s="72"/>
      <c r="F162" s="72"/>
      <c r="G162" s="72"/>
      <c r="H162" s="72"/>
      <c r="I162" s="241"/>
      <c r="J162" s="72"/>
      <c r="K162" s="580"/>
      <c r="L162" s="639"/>
      <c r="M162" s="639"/>
      <c r="N162" s="72"/>
      <c r="O162" s="799"/>
      <c r="P162" s="799"/>
      <c r="Q162" s="799"/>
      <c r="R162" s="799"/>
      <c r="S162" s="799"/>
      <c r="T162" s="799"/>
      <c r="U162" s="72"/>
    </row>
    <row r="163" spans="1:21" ht="15" x14ac:dyDescent="0.25">
      <c r="A163" s="518"/>
      <c r="B163" s="518" t="s">
        <v>787</v>
      </c>
      <c r="C163" s="518" t="s">
        <v>788</v>
      </c>
      <c r="D163" s="518" t="s">
        <v>789</v>
      </c>
      <c r="E163" s="518"/>
      <c r="F163" s="518"/>
      <c r="G163" s="518"/>
      <c r="H163" s="518"/>
      <c r="I163" s="791">
        <v>4438</v>
      </c>
      <c r="J163" s="518"/>
      <c r="K163" s="792">
        <v>12.919834990714264</v>
      </c>
      <c r="L163" s="599"/>
      <c r="M163" s="599" t="s">
        <v>2289</v>
      </c>
      <c r="N163" s="518"/>
      <c r="O163" s="798">
        <v>7.9906829284073639</v>
      </c>
      <c r="P163" s="798">
        <v>19.636078020683335</v>
      </c>
      <c r="Q163" s="798">
        <v>20.810424906861861</v>
      </c>
      <c r="R163" s="798">
        <v>18.436062557497699</v>
      </c>
      <c r="S163" s="798">
        <v>14.565451640471148</v>
      </c>
      <c r="T163" s="798">
        <v>6.2915544810154405</v>
      </c>
      <c r="U163" s="72"/>
    </row>
    <row r="164" spans="1:21" ht="15" x14ac:dyDescent="0.25">
      <c r="A164" s="72"/>
      <c r="B164" s="819" t="s">
        <v>790</v>
      </c>
      <c r="C164" s="72" t="s">
        <v>791</v>
      </c>
      <c r="D164" s="72" t="s">
        <v>792</v>
      </c>
      <c r="E164" s="72"/>
      <c r="F164" s="72"/>
      <c r="G164" s="72"/>
      <c r="H164" s="72"/>
      <c r="I164" s="241">
        <v>708</v>
      </c>
      <c r="J164" s="72"/>
      <c r="K164" s="580">
        <v>12.978470827110836</v>
      </c>
      <c r="L164" s="639"/>
      <c r="M164" s="639" t="s">
        <v>2290</v>
      </c>
      <c r="N164" s="72"/>
      <c r="O164" s="799">
        <v>7.4311771660192534</v>
      </c>
      <c r="P164" s="799">
        <v>20.728008088978768</v>
      </c>
      <c r="Q164" s="799">
        <v>23.311795261624226</v>
      </c>
      <c r="R164" s="799">
        <v>17.305612306213195</v>
      </c>
      <c r="S164" s="799">
        <v>11.945964050463324</v>
      </c>
      <c r="T164" s="799">
        <v>7.1868583162217661</v>
      </c>
      <c r="U164" s="72"/>
    </row>
    <row r="165" spans="1:21" ht="15" x14ac:dyDescent="0.25">
      <c r="A165" s="72"/>
      <c r="B165" s="819" t="s">
        <v>793</v>
      </c>
      <c r="C165" s="72" t="s">
        <v>794</v>
      </c>
      <c r="D165" s="72" t="s">
        <v>795</v>
      </c>
      <c r="E165" s="72"/>
      <c r="F165" s="72"/>
      <c r="G165" s="72"/>
      <c r="H165" s="72"/>
      <c r="I165" s="241">
        <v>1373</v>
      </c>
      <c r="J165" s="72"/>
      <c r="K165" s="580">
        <v>16.085720333951052</v>
      </c>
      <c r="L165" s="639"/>
      <c r="M165" s="639" t="s">
        <v>2129</v>
      </c>
      <c r="N165" s="72"/>
      <c r="O165" s="799">
        <v>8.8970958536175928</v>
      </c>
      <c r="P165" s="799">
        <v>22.559171597633135</v>
      </c>
      <c r="Q165" s="799">
        <v>21.868892293064285</v>
      </c>
      <c r="R165" s="799">
        <v>22.429521915083338</v>
      </c>
      <c r="S165" s="799">
        <v>18.996138996138995</v>
      </c>
      <c r="T165" s="799">
        <v>10.077852605435353</v>
      </c>
      <c r="U165" s="72"/>
    </row>
    <row r="166" spans="1:21" ht="15" x14ac:dyDescent="0.25">
      <c r="A166" s="72"/>
      <c r="B166" s="819" t="s">
        <v>796</v>
      </c>
      <c r="C166" s="72" t="s">
        <v>797</v>
      </c>
      <c r="D166" s="72" t="s">
        <v>798</v>
      </c>
      <c r="E166" s="72"/>
      <c r="F166" s="72"/>
      <c r="G166" s="72"/>
      <c r="H166" s="72"/>
      <c r="I166" s="241">
        <v>443</v>
      </c>
      <c r="J166" s="72"/>
      <c r="K166" s="580">
        <v>12.35445136913952</v>
      </c>
      <c r="L166" s="639"/>
      <c r="M166" s="639" t="s">
        <v>2291</v>
      </c>
      <c r="N166" s="72"/>
      <c r="O166" s="799">
        <v>9.8650051921079953</v>
      </c>
      <c r="P166" s="799">
        <v>20.267157991708888</v>
      </c>
      <c r="Q166" s="799">
        <v>22.193211488250654</v>
      </c>
      <c r="R166" s="799">
        <v>16.901408450704224</v>
      </c>
      <c r="S166" s="799">
        <v>14.621409921671017</v>
      </c>
      <c r="T166" s="799">
        <v>4.4398636327598515</v>
      </c>
      <c r="U166" s="72"/>
    </row>
    <row r="167" spans="1:21" ht="15" x14ac:dyDescent="0.25">
      <c r="A167" s="72"/>
      <c r="B167" s="819" t="s">
        <v>799</v>
      </c>
      <c r="C167" s="72" t="s">
        <v>800</v>
      </c>
      <c r="D167" s="72" t="s">
        <v>801</v>
      </c>
      <c r="E167" s="72"/>
      <c r="F167" s="72"/>
      <c r="G167" s="72"/>
      <c r="H167" s="72"/>
      <c r="I167" s="241">
        <v>495</v>
      </c>
      <c r="J167" s="72"/>
      <c r="K167" s="580">
        <v>10.458897649349625</v>
      </c>
      <c r="L167" s="639"/>
      <c r="M167" s="639" t="s">
        <v>2292</v>
      </c>
      <c r="N167" s="72"/>
      <c r="O167" s="799">
        <v>5.3124209461168732</v>
      </c>
      <c r="P167" s="799">
        <v>16.899920781621336</v>
      </c>
      <c r="Q167" s="799">
        <v>15.177244746338356</v>
      </c>
      <c r="R167" s="799">
        <v>17.094017094017097</v>
      </c>
      <c r="S167" s="799">
        <v>10.14799154334038</v>
      </c>
      <c r="T167" s="799">
        <v>5.2864074154536898</v>
      </c>
      <c r="U167" s="72"/>
    </row>
    <row r="168" spans="1:21" ht="15" x14ac:dyDescent="0.25">
      <c r="A168" s="72"/>
      <c r="B168" s="819" t="s">
        <v>802</v>
      </c>
      <c r="C168" s="72" t="s">
        <v>803</v>
      </c>
      <c r="D168" s="72" t="s">
        <v>804</v>
      </c>
      <c r="E168" s="72"/>
      <c r="F168" s="72"/>
      <c r="G168" s="72"/>
      <c r="H168" s="72"/>
      <c r="I168" s="241">
        <v>287</v>
      </c>
      <c r="J168" s="72"/>
      <c r="K168" s="580">
        <v>11.807224694969555</v>
      </c>
      <c r="L168" s="639"/>
      <c r="M168" s="639" t="s">
        <v>2267</v>
      </c>
      <c r="N168" s="72"/>
      <c r="O168" s="799">
        <v>4.5731707317073171</v>
      </c>
      <c r="P168" s="799">
        <v>23.689877961234746</v>
      </c>
      <c r="Q168" s="799">
        <v>23.419203747072601</v>
      </c>
      <c r="R168" s="799">
        <v>18.312298935906952</v>
      </c>
      <c r="S168" s="799">
        <v>11.847195357833657</v>
      </c>
      <c r="T168" s="799">
        <v>4.2646254784034996</v>
      </c>
      <c r="U168" s="72"/>
    </row>
    <row r="169" spans="1:21" ht="15" x14ac:dyDescent="0.25">
      <c r="A169" s="72"/>
      <c r="B169" s="819" t="s">
        <v>805</v>
      </c>
      <c r="C169" s="72" t="s">
        <v>806</v>
      </c>
      <c r="D169" s="72" t="s">
        <v>807</v>
      </c>
      <c r="E169" s="72"/>
      <c r="F169" s="72"/>
      <c r="G169" s="72"/>
      <c r="H169" s="72"/>
      <c r="I169" s="241">
        <v>239</v>
      </c>
      <c r="J169" s="72"/>
      <c r="K169" s="580">
        <v>11.744820142838899</v>
      </c>
      <c r="L169" s="639"/>
      <c r="M169" s="639" t="s">
        <v>2293</v>
      </c>
      <c r="N169" s="72"/>
      <c r="O169" s="799">
        <v>7.2007200720072007</v>
      </c>
      <c r="P169" s="799">
        <v>19.561815336463226</v>
      </c>
      <c r="Q169" s="799">
        <v>20.76949267960504</v>
      </c>
      <c r="R169" s="799">
        <v>17.127403846153847</v>
      </c>
      <c r="S169" s="799">
        <v>15.703703703703702</v>
      </c>
      <c r="T169" s="799">
        <v>3.4368635437881871</v>
      </c>
      <c r="U169" s="72"/>
    </row>
    <row r="170" spans="1:21" ht="15" x14ac:dyDescent="0.25">
      <c r="A170" s="72"/>
      <c r="B170" s="819" t="s">
        <v>808</v>
      </c>
      <c r="C170" s="72" t="s">
        <v>809</v>
      </c>
      <c r="D170" s="72" t="s">
        <v>810</v>
      </c>
      <c r="E170" s="72"/>
      <c r="F170" s="72"/>
      <c r="G170" s="72"/>
      <c r="H170" s="72"/>
      <c r="I170" s="241">
        <v>893</v>
      </c>
      <c r="J170" s="72"/>
      <c r="K170" s="580">
        <v>12.242457778623733</v>
      </c>
      <c r="L170" s="639"/>
      <c r="M170" s="639" t="s">
        <v>2294</v>
      </c>
      <c r="N170" s="72"/>
      <c r="O170" s="799">
        <v>9.8715136320902541</v>
      </c>
      <c r="P170" s="799">
        <v>16.246953696181965</v>
      </c>
      <c r="Q170" s="799">
        <v>20.58596761757903</v>
      </c>
      <c r="R170" s="799">
        <v>16.133467778898158</v>
      </c>
      <c r="S170" s="799">
        <v>14.955048409405256</v>
      </c>
      <c r="T170" s="799">
        <v>5.4963084495488106</v>
      </c>
      <c r="U170" s="72"/>
    </row>
    <row r="171" spans="1:21" ht="15" x14ac:dyDescent="0.25">
      <c r="A171" s="72"/>
      <c r="B171" s="518"/>
      <c r="C171" s="72" t="s">
        <v>2211</v>
      </c>
      <c r="D171" s="72"/>
      <c r="E171" s="72"/>
      <c r="F171" s="72"/>
      <c r="G171" s="72"/>
      <c r="H171" s="72"/>
      <c r="I171" s="241"/>
      <c r="J171" s="72"/>
      <c r="K171" s="580"/>
      <c r="L171" s="639"/>
      <c r="M171" s="639"/>
      <c r="N171" s="72"/>
      <c r="O171" s="799"/>
      <c r="P171" s="799"/>
      <c r="Q171" s="799"/>
      <c r="R171" s="799"/>
      <c r="S171" s="799"/>
      <c r="T171" s="799"/>
      <c r="U171" s="72"/>
    </row>
    <row r="172" spans="1:21" ht="15" x14ac:dyDescent="0.25">
      <c r="A172" s="518"/>
      <c r="B172" s="518" t="s">
        <v>811</v>
      </c>
      <c r="C172" s="518" t="s">
        <v>812</v>
      </c>
      <c r="D172" s="518" t="s">
        <v>813</v>
      </c>
      <c r="E172" s="518"/>
      <c r="F172" s="518"/>
      <c r="G172" s="518"/>
      <c r="H172" s="518"/>
      <c r="I172" s="791">
        <v>4628</v>
      </c>
      <c r="J172" s="518"/>
      <c r="K172" s="792">
        <v>16.107164567158179</v>
      </c>
      <c r="L172" s="599"/>
      <c r="M172" s="599" t="s">
        <v>2278</v>
      </c>
      <c r="N172" s="518"/>
      <c r="O172" s="798">
        <v>11.40275387263339</v>
      </c>
      <c r="P172" s="798">
        <v>27.945018743610134</v>
      </c>
      <c r="Q172" s="798">
        <v>29.846866945352943</v>
      </c>
      <c r="R172" s="798">
        <v>23.066574082110929</v>
      </c>
      <c r="S172" s="798">
        <v>16.020985539922389</v>
      </c>
      <c r="T172" s="798">
        <v>6.510336945651952</v>
      </c>
      <c r="U172" s="72"/>
    </row>
    <row r="173" spans="1:21" ht="15" x14ac:dyDescent="0.25">
      <c r="A173" s="72"/>
      <c r="B173" s="819" t="s">
        <v>814</v>
      </c>
      <c r="C173" s="72" t="s">
        <v>815</v>
      </c>
      <c r="D173" s="72" t="s">
        <v>816</v>
      </c>
      <c r="E173" s="72"/>
      <c r="F173" s="72"/>
      <c r="G173" s="72"/>
      <c r="H173" s="72"/>
      <c r="I173" s="241">
        <v>455</v>
      </c>
      <c r="J173" s="72"/>
      <c r="K173" s="580">
        <v>17.728903556030776</v>
      </c>
      <c r="L173" s="639"/>
      <c r="M173" s="639" t="s">
        <v>2295</v>
      </c>
      <c r="N173" s="72"/>
      <c r="O173" s="799">
        <v>10.029251984956121</v>
      </c>
      <c r="P173" s="799">
        <v>29.49438202247191</v>
      </c>
      <c r="Q173" s="799">
        <v>36.468812877263588</v>
      </c>
      <c r="R173" s="799">
        <v>30.099560083352628</v>
      </c>
      <c r="S173" s="799">
        <v>18.460800767202109</v>
      </c>
      <c r="T173" s="799">
        <v>4.2784458834412584</v>
      </c>
      <c r="U173" s="72"/>
    </row>
    <row r="174" spans="1:21" ht="15" x14ac:dyDescent="0.25">
      <c r="A174" s="72"/>
      <c r="B174" s="819" t="s">
        <v>817</v>
      </c>
      <c r="C174" s="72" t="s">
        <v>818</v>
      </c>
      <c r="D174" s="72" t="s">
        <v>819</v>
      </c>
      <c r="E174" s="72"/>
      <c r="F174" s="72"/>
      <c r="G174" s="72"/>
      <c r="H174" s="72"/>
      <c r="I174" s="241">
        <v>335</v>
      </c>
      <c r="J174" s="72"/>
      <c r="K174" s="580">
        <v>14.971929467778597</v>
      </c>
      <c r="L174" s="639"/>
      <c r="M174" s="639" t="s">
        <v>2296</v>
      </c>
      <c r="N174" s="72"/>
      <c r="O174" s="799">
        <v>13.495276653171391</v>
      </c>
      <c r="P174" s="799">
        <v>28.739867354458365</v>
      </c>
      <c r="Q174" s="799">
        <v>28.206650831353919</v>
      </c>
      <c r="R174" s="799">
        <v>18.683770217512549</v>
      </c>
      <c r="S174" s="799">
        <v>14.659685863874346</v>
      </c>
      <c r="T174" s="799">
        <v>6.0491493383742911</v>
      </c>
      <c r="U174" s="72"/>
    </row>
    <row r="175" spans="1:21" ht="15" x14ac:dyDescent="0.25">
      <c r="A175" s="72"/>
      <c r="B175" s="819" t="s">
        <v>820</v>
      </c>
      <c r="C175" s="72" t="s">
        <v>821</v>
      </c>
      <c r="D175" s="72" t="s">
        <v>822</v>
      </c>
      <c r="E175" s="72"/>
      <c r="F175" s="72"/>
      <c r="G175" s="72"/>
      <c r="H175" s="72"/>
      <c r="I175" s="241">
        <v>587</v>
      </c>
      <c r="J175" s="72"/>
      <c r="K175" s="580">
        <v>15.063298927470388</v>
      </c>
      <c r="L175" s="639"/>
      <c r="M175" s="639" t="s">
        <v>2297</v>
      </c>
      <c r="N175" s="72"/>
      <c r="O175" s="799">
        <v>14.859658778205834</v>
      </c>
      <c r="P175" s="799">
        <v>18.32460732984293</v>
      </c>
      <c r="Q175" s="799">
        <v>22.512506948304612</v>
      </c>
      <c r="R175" s="799">
        <v>24.008350730688935</v>
      </c>
      <c r="S175" s="799">
        <v>15.303519809556198</v>
      </c>
      <c r="T175" s="799">
        <v>7.1646341463414638</v>
      </c>
      <c r="U175" s="72"/>
    </row>
    <row r="176" spans="1:21" ht="15" x14ac:dyDescent="0.25">
      <c r="A176" s="72"/>
      <c r="B176" s="819" t="s">
        <v>823</v>
      </c>
      <c r="C176" s="72" t="s">
        <v>824</v>
      </c>
      <c r="D176" s="72" t="s">
        <v>825</v>
      </c>
      <c r="E176" s="72"/>
      <c r="F176" s="72"/>
      <c r="G176" s="72"/>
      <c r="H176" s="72"/>
      <c r="I176" s="241">
        <v>623</v>
      </c>
      <c r="J176" s="72"/>
      <c r="K176" s="580">
        <v>12.609908350924741</v>
      </c>
      <c r="L176" s="639"/>
      <c r="M176" s="639" t="s">
        <v>2119</v>
      </c>
      <c r="N176" s="72"/>
      <c r="O176" s="799">
        <v>10.136937577805442</v>
      </c>
      <c r="P176" s="799">
        <v>19.305019305019304</v>
      </c>
      <c r="Q176" s="799">
        <v>25.693311582381728</v>
      </c>
      <c r="R176" s="799">
        <v>14.155844155844155</v>
      </c>
      <c r="S176" s="799">
        <v>12.086513994910941</v>
      </c>
      <c r="T176" s="799">
        <v>6.2749888938249665</v>
      </c>
      <c r="U176" s="72"/>
    </row>
    <row r="177" spans="1:21" ht="15" x14ac:dyDescent="0.25">
      <c r="A177" s="72"/>
      <c r="B177" s="819" t="s">
        <v>826</v>
      </c>
      <c r="C177" s="72" t="s">
        <v>827</v>
      </c>
      <c r="D177" s="72" t="s">
        <v>828</v>
      </c>
      <c r="E177" s="72"/>
      <c r="F177" s="72"/>
      <c r="G177" s="72"/>
      <c r="H177" s="72"/>
      <c r="I177" s="241">
        <v>668</v>
      </c>
      <c r="J177" s="72"/>
      <c r="K177" s="580">
        <v>17.414418024698481</v>
      </c>
      <c r="L177" s="639"/>
      <c r="M177" s="639" t="s">
        <v>2298</v>
      </c>
      <c r="N177" s="72"/>
      <c r="O177" s="799">
        <v>13.383838383838384</v>
      </c>
      <c r="P177" s="799">
        <v>32.185963343763966</v>
      </c>
      <c r="Q177" s="799">
        <v>37.554585152838428</v>
      </c>
      <c r="R177" s="799">
        <v>22.380797924099902</v>
      </c>
      <c r="S177" s="799">
        <v>16.481774960380349</v>
      </c>
      <c r="T177" s="799">
        <v>6.0988582370044675</v>
      </c>
      <c r="U177" s="72"/>
    </row>
    <row r="178" spans="1:21" ht="15" x14ac:dyDescent="0.25">
      <c r="A178" s="72"/>
      <c r="B178" s="819" t="s">
        <v>829</v>
      </c>
      <c r="C178" s="72" t="s">
        <v>830</v>
      </c>
      <c r="D178" s="72" t="s">
        <v>831</v>
      </c>
      <c r="E178" s="72"/>
      <c r="F178" s="72"/>
      <c r="G178" s="72"/>
      <c r="H178" s="72"/>
      <c r="I178" s="241">
        <v>385</v>
      </c>
      <c r="J178" s="72"/>
      <c r="K178" s="580">
        <v>15.466721000174083</v>
      </c>
      <c r="L178" s="639"/>
      <c r="M178" s="639" t="s">
        <v>2299</v>
      </c>
      <c r="N178" s="72"/>
      <c r="O178" s="799">
        <v>7.9459674215335721</v>
      </c>
      <c r="P178" s="799">
        <v>40.912139503688799</v>
      </c>
      <c r="Q178" s="799">
        <v>26.963961628208452</v>
      </c>
      <c r="R178" s="799">
        <v>19.763860369609858</v>
      </c>
      <c r="S178" s="799">
        <v>15.528715799852106</v>
      </c>
      <c r="T178" s="799">
        <v>6.3714558776680477</v>
      </c>
      <c r="U178" s="72"/>
    </row>
    <row r="179" spans="1:21" ht="15" x14ac:dyDescent="0.25">
      <c r="A179" s="72"/>
      <c r="B179" s="819" t="s">
        <v>832</v>
      </c>
      <c r="C179" s="72" t="s">
        <v>833</v>
      </c>
      <c r="D179" s="72" t="s">
        <v>834</v>
      </c>
      <c r="E179" s="72"/>
      <c r="F179" s="72"/>
      <c r="G179" s="72"/>
      <c r="H179" s="72"/>
      <c r="I179" s="241">
        <v>1033</v>
      </c>
      <c r="J179" s="72"/>
      <c r="K179" s="580">
        <v>19.082229470881703</v>
      </c>
      <c r="L179" s="639"/>
      <c r="M179" s="639" t="s">
        <v>2300</v>
      </c>
      <c r="N179" s="72"/>
      <c r="O179" s="799">
        <v>11.116257526632701</v>
      </c>
      <c r="P179" s="799">
        <v>34.493771957840941</v>
      </c>
      <c r="Q179" s="799">
        <v>34.230084790118283</v>
      </c>
      <c r="R179" s="799">
        <v>28.438581314878892</v>
      </c>
      <c r="S179" s="799">
        <v>20.517603170902309</v>
      </c>
      <c r="T179" s="799">
        <v>7.0106739089243986</v>
      </c>
      <c r="U179" s="72"/>
    </row>
    <row r="180" spans="1:21" ht="15" x14ac:dyDescent="0.25">
      <c r="A180" s="72"/>
      <c r="B180" s="819" t="s">
        <v>835</v>
      </c>
      <c r="C180" s="72" t="s">
        <v>836</v>
      </c>
      <c r="D180" s="72" t="s">
        <v>837</v>
      </c>
      <c r="E180" s="72"/>
      <c r="F180" s="72"/>
      <c r="G180" s="72"/>
      <c r="H180" s="72"/>
      <c r="I180" s="241">
        <v>542</v>
      </c>
      <c r="J180" s="72"/>
      <c r="K180" s="580">
        <v>16.339792806683317</v>
      </c>
      <c r="L180" s="639"/>
      <c r="M180" s="639" t="s">
        <v>1786</v>
      </c>
      <c r="N180" s="72"/>
      <c r="O180" s="799">
        <v>9.937888198757765</v>
      </c>
      <c r="P180" s="799">
        <v>27.930402930402931</v>
      </c>
      <c r="Q180" s="799">
        <v>27.442584663293111</v>
      </c>
      <c r="R180" s="799">
        <v>26.009961261759823</v>
      </c>
      <c r="S180" s="799">
        <v>14.311926605504587</v>
      </c>
      <c r="T180" s="799">
        <v>8.1382589612289689</v>
      </c>
      <c r="U180" s="72"/>
    </row>
    <row r="181" spans="1:21" ht="15" x14ac:dyDescent="0.25">
      <c r="A181" s="72"/>
      <c r="B181" s="518"/>
      <c r="C181" s="72" t="s">
        <v>2211</v>
      </c>
      <c r="D181" s="72"/>
      <c r="E181" s="72"/>
      <c r="F181" s="72"/>
      <c r="G181" s="72"/>
      <c r="H181" s="72"/>
      <c r="I181" s="241"/>
      <c r="J181" s="72"/>
      <c r="K181" s="580"/>
      <c r="L181" s="639"/>
      <c r="M181" s="639"/>
      <c r="N181" s="72"/>
      <c r="O181" s="799"/>
      <c r="P181" s="799"/>
      <c r="Q181" s="799"/>
      <c r="R181" s="799"/>
      <c r="S181" s="799"/>
      <c r="T181" s="799"/>
      <c r="U181" s="72"/>
    </row>
    <row r="182" spans="1:21" ht="15" x14ac:dyDescent="0.25">
      <c r="A182" s="518"/>
      <c r="B182" s="518" t="s">
        <v>838</v>
      </c>
      <c r="C182" s="518" t="s">
        <v>839</v>
      </c>
      <c r="D182" s="518" t="s">
        <v>840</v>
      </c>
      <c r="E182" s="518"/>
      <c r="F182" s="518"/>
      <c r="G182" s="518"/>
      <c r="H182" s="518"/>
      <c r="I182" s="791">
        <v>43383</v>
      </c>
      <c r="J182" s="518"/>
      <c r="K182" s="792">
        <v>20.724622134316395</v>
      </c>
      <c r="L182" s="599"/>
      <c r="M182" s="599" t="s">
        <v>2145</v>
      </c>
      <c r="N182" s="518"/>
      <c r="O182" s="798">
        <v>11.533932580982542</v>
      </c>
      <c r="P182" s="798">
        <v>31.778730877038939</v>
      </c>
      <c r="Q182" s="798">
        <v>36.819208595477399</v>
      </c>
      <c r="R182" s="798">
        <v>26.880906298948048</v>
      </c>
      <c r="S182" s="798">
        <v>21.406304121925874</v>
      </c>
      <c r="T182" s="798">
        <v>12.072665599255465</v>
      </c>
      <c r="U182" s="72"/>
    </row>
    <row r="183" spans="1:21" ht="15" x14ac:dyDescent="0.25">
      <c r="A183" s="72"/>
      <c r="B183" s="518"/>
      <c r="C183" s="72" t="s">
        <v>2211</v>
      </c>
      <c r="D183" s="72"/>
      <c r="E183" s="72"/>
      <c r="F183" s="72"/>
      <c r="G183" s="72"/>
      <c r="H183" s="72"/>
      <c r="I183" s="241"/>
      <c r="J183" s="72"/>
      <c r="K183" s="580"/>
      <c r="L183" s="639"/>
      <c r="M183" s="639"/>
      <c r="N183" s="72"/>
      <c r="O183" s="799"/>
      <c r="P183" s="799"/>
      <c r="Q183" s="799"/>
      <c r="R183" s="799"/>
      <c r="S183" s="799"/>
      <c r="T183" s="799"/>
      <c r="U183" s="72"/>
    </row>
    <row r="184" spans="1:21" ht="15" x14ac:dyDescent="0.25">
      <c r="A184" s="518"/>
      <c r="B184" s="518" t="s">
        <v>841</v>
      </c>
      <c r="C184" s="518" t="s">
        <v>842</v>
      </c>
      <c r="D184" s="518" t="s">
        <v>840</v>
      </c>
      <c r="E184" s="518"/>
      <c r="F184" s="518"/>
      <c r="G184" s="518"/>
      <c r="H184" s="518"/>
      <c r="I184" s="791">
        <v>43383</v>
      </c>
      <c r="J184" s="518"/>
      <c r="K184" s="792">
        <v>20.724622134316395</v>
      </c>
      <c r="L184" s="599"/>
      <c r="M184" s="599" t="s">
        <v>2145</v>
      </c>
      <c r="N184" s="518"/>
      <c r="O184" s="798">
        <v>11.533932580982542</v>
      </c>
      <c r="P184" s="798">
        <v>31.778730877038939</v>
      </c>
      <c r="Q184" s="798">
        <v>36.819208595477399</v>
      </c>
      <c r="R184" s="798">
        <v>26.880906298948048</v>
      </c>
      <c r="S184" s="798">
        <v>21.406304121925874</v>
      </c>
      <c r="T184" s="798">
        <v>12.072665599255465</v>
      </c>
      <c r="U184" s="72"/>
    </row>
    <row r="185" spans="1:21" ht="15" x14ac:dyDescent="0.25">
      <c r="A185" s="72"/>
      <c r="B185" s="819" t="s">
        <v>843</v>
      </c>
      <c r="C185" s="72" t="s">
        <v>844</v>
      </c>
      <c r="D185" s="72" t="s">
        <v>845</v>
      </c>
      <c r="E185" s="72"/>
      <c r="F185" s="72"/>
      <c r="G185" s="72"/>
      <c r="H185" s="72"/>
      <c r="I185" s="241">
        <v>1347</v>
      </c>
      <c r="J185" s="72"/>
      <c r="K185" s="580">
        <v>29.425969617411543</v>
      </c>
      <c r="L185" s="639"/>
      <c r="M185" s="639" t="s">
        <v>2146</v>
      </c>
      <c r="N185" s="72"/>
      <c r="O185" s="799">
        <v>19.037818368922046</v>
      </c>
      <c r="P185" s="799">
        <v>43.867120954003404</v>
      </c>
      <c r="Q185" s="799">
        <v>52.606931002185448</v>
      </c>
      <c r="R185" s="799">
        <v>37.633747386545316</v>
      </c>
      <c r="S185" s="799">
        <v>31.453734416104314</v>
      </c>
      <c r="T185" s="799">
        <v>16.304347826086957</v>
      </c>
      <c r="U185" s="72"/>
    </row>
    <row r="186" spans="1:21" ht="15" x14ac:dyDescent="0.25">
      <c r="A186" s="72"/>
      <c r="B186" s="819" t="s">
        <v>846</v>
      </c>
      <c r="C186" s="72" t="s">
        <v>847</v>
      </c>
      <c r="D186" s="72" t="s">
        <v>848</v>
      </c>
      <c r="E186" s="72"/>
      <c r="F186" s="72"/>
      <c r="G186" s="72"/>
      <c r="H186" s="72"/>
      <c r="I186" s="241">
        <v>1417</v>
      </c>
      <c r="J186" s="72"/>
      <c r="K186" s="580">
        <v>17.052371822733033</v>
      </c>
      <c r="L186" s="639"/>
      <c r="M186" s="639" t="s">
        <v>2147</v>
      </c>
      <c r="N186" s="72"/>
      <c r="O186" s="799">
        <v>8.4813570171227397</v>
      </c>
      <c r="P186" s="799">
        <v>23.976293103448278</v>
      </c>
      <c r="Q186" s="799">
        <v>33.150636492220649</v>
      </c>
      <c r="R186" s="799">
        <v>21.807052222151373</v>
      </c>
      <c r="S186" s="799">
        <v>16.925503518563453</v>
      </c>
      <c r="T186" s="799">
        <v>9.8433530906011857</v>
      </c>
      <c r="U186" s="72"/>
    </row>
    <row r="187" spans="1:21" ht="15" x14ac:dyDescent="0.25">
      <c r="A187" s="72"/>
      <c r="B187" s="819" t="s">
        <v>849</v>
      </c>
      <c r="C187" s="72" t="s">
        <v>850</v>
      </c>
      <c r="D187" s="72" t="s">
        <v>851</v>
      </c>
      <c r="E187" s="72"/>
      <c r="F187" s="72"/>
      <c r="G187" s="72"/>
      <c r="H187" s="72"/>
      <c r="I187" s="241">
        <v>962</v>
      </c>
      <c r="J187" s="72"/>
      <c r="K187" s="580">
        <v>14.614518681769306</v>
      </c>
      <c r="L187" s="639"/>
      <c r="M187" s="639" t="s">
        <v>2150</v>
      </c>
      <c r="N187" s="72"/>
      <c r="O187" s="799">
        <v>7.5419952005485085</v>
      </c>
      <c r="P187" s="799">
        <v>18.989378822014803</v>
      </c>
      <c r="Q187" s="799">
        <v>20.958598179007044</v>
      </c>
      <c r="R187" s="799">
        <v>20.786262991414372</v>
      </c>
      <c r="S187" s="799">
        <v>15.148978908603951</v>
      </c>
      <c r="T187" s="799">
        <v>9.9376138684922424</v>
      </c>
      <c r="U187" s="72"/>
    </row>
    <row r="188" spans="1:21" ht="15" x14ac:dyDescent="0.25">
      <c r="A188" s="72"/>
      <c r="B188" s="819" t="s">
        <v>852</v>
      </c>
      <c r="C188" s="72" t="s">
        <v>853</v>
      </c>
      <c r="D188" s="72" t="s">
        <v>854</v>
      </c>
      <c r="E188" s="72"/>
      <c r="F188" s="72"/>
      <c r="G188" s="72"/>
      <c r="H188" s="72"/>
      <c r="I188" s="241">
        <v>1601</v>
      </c>
      <c r="J188" s="72"/>
      <c r="K188" s="580">
        <v>20.723116923806103</v>
      </c>
      <c r="L188" s="639"/>
      <c r="M188" s="639" t="s">
        <v>2301</v>
      </c>
      <c r="N188" s="72"/>
      <c r="O188" s="799">
        <v>13.222331047992164</v>
      </c>
      <c r="P188" s="799">
        <v>38.051750380517504</v>
      </c>
      <c r="Q188" s="799">
        <v>38.329340693677743</v>
      </c>
      <c r="R188" s="799">
        <v>22.829631930423979</v>
      </c>
      <c r="S188" s="799">
        <v>21.951080449284451</v>
      </c>
      <c r="T188" s="799">
        <v>11.881281112050344</v>
      </c>
      <c r="U188" s="72"/>
    </row>
    <row r="189" spans="1:21" ht="15" x14ac:dyDescent="0.25">
      <c r="A189" s="72"/>
      <c r="B189" s="819" t="s">
        <v>855</v>
      </c>
      <c r="C189" s="72" t="s">
        <v>856</v>
      </c>
      <c r="D189" s="72" t="s">
        <v>857</v>
      </c>
      <c r="E189" s="72"/>
      <c r="F189" s="72"/>
      <c r="G189" s="72"/>
      <c r="H189" s="72"/>
      <c r="I189" s="241">
        <v>1790</v>
      </c>
      <c r="J189" s="72"/>
      <c r="K189" s="580">
        <v>24.63950958476374</v>
      </c>
      <c r="L189" s="639"/>
      <c r="M189" s="639" t="s">
        <v>2154</v>
      </c>
      <c r="N189" s="72"/>
      <c r="O189" s="799">
        <v>11.659919028340081</v>
      </c>
      <c r="P189" s="799">
        <v>34.132581100141046</v>
      </c>
      <c r="Q189" s="799">
        <v>46.134297722607762</v>
      </c>
      <c r="R189" s="799">
        <v>35.31725024578386</v>
      </c>
      <c r="S189" s="799">
        <v>25.05966587112172</v>
      </c>
      <c r="T189" s="799">
        <v>13.360441475457451</v>
      </c>
      <c r="U189" s="72"/>
    </row>
    <row r="190" spans="1:21" ht="15" x14ac:dyDescent="0.25">
      <c r="A190" s="72"/>
      <c r="B190" s="819" t="s">
        <v>858</v>
      </c>
      <c r="C190" s="72" t="s">
        <v>859</v>
      </c>
      <c r="D190" s="72" t="s">
        <v>860</v>
      </c>
      <c r="E190" s="72"/>
      <c r="F190" s="72"/>
      <c r="G190" s="72"/>
      <c r="H190" s="72"/>
      <c r="I190" s="241">
        <v>1509</v>
      </c>
      <c r="J190" s="72"/>
      <c r="K190" s="580">
        <v>22.475881095194588</v>
      </c>
      <c r="L190" s="639"/>
      <c r="M190" s="639" t="s">
        <v>2118</v>
      </c>
      <c r="N190" s="72"/>
      <c r="O190" s="799">
        <v>12.904686438759338</v>
      </c>
      <c r="P190" s="799">
        <v>41.586445899114366</v>
      </c>
      <c r="Q190" s="799">
        <v>42.647560559535997</v>
      </c>
      <c r="R190" s="799">
        <v>30.649952901963626</v>
      </c>
      <c r="S190" s="799">
        <v>22.154153013249751</v>
      </c>
      <c r="T190" s="799">
        <v>10.687161762699532</v>
      </c>
      <c r="U190" s="72"/>
    </row>
    <row r="191" spans="1:21" ht="15" x14ac:dyDescent="0.25">
      <c r="A191" s="72"/>
      <c r="B191" s="819" t="s">
        <v>861</v>
      </c>
      <c r="C191" s="72" t="s">
        <v>862</v>
      </c>
      <c r="D191" s="72" t="s">
        <v>863</v>
      </c>
      <c r="E191" s="72"/>
      <c r="F191" s="72"/>
      <c r="G191" s="72"/>
      <c r="H191" s="72"/>
      <c r="I191" s="241">
        <v>1077</v>
      </c>
      <c r="J191" s="72"/>
      <c r="K191" s="580">
        <v>21.997282064037638</v>
      </c>
      <c r="L191" s="639"/>
      <c r="M191" s="639" t="s">
        <v>2159</v>
      </c>
      <c r="N191" s="72"/>
      <c r="O191" s="799">
        <v>14.276154360919028</v>
      </c>
      <c r="P191" s="799">
        <v>34.325744308231172</v>
      </c>
      <c r="Q191" s="799">
        <v>40.824521483067862</v>
      </c>
      <c r="R191" s="799">
        <v>30.278327704669852</v>
      </c>
      <c r="S191" s="799">
        <v>21.104089662573031</v>
      </c>
      <c r="T191" s="799">
        <v>10.801698301698302</v>
      </c>
      <c r="U191" s="72"/>
    </row>
    <row r="192" spans="1:21" ht="15" x14ac:dyDescent="0.25">
      <c r="A192" s="72"/>
      <c r="B192" s="819" t="s">
        <v>864</v>
      </c>
      <c r="C192" s="72" t="s">
        <v>865</v>
      </c>
      <c r="D192" s="72" t="s">
        <v>866</v>
      </c>
      <c r="E192" s="72"/>
      <c r="F192" s="72"/>
      <c r="G192" s="72"/>
      <c r="H192" s="72"/>
      <c r="I192" s="241">
        <v>1161</v>
      </c>
      <c r="J192" s="72"/>
      <c r="K192" s="580">
        <v>16.944607493288</v>
      </c>
      <c r="L192" s="639"/>
      <c r="M192" s="639" t="s">
        <v>2162</v>
      </c>
      <c r="N192" s="72"/>
      <c r="O192" s="799">
        <v>13.612565445026178</v>
      </c>
      <c r="P192" s="799">
        <v>25.841816758026624</v>
      </c>
      <c r="Q192" s="799">
        <v>25.693730729701954</v>
      </c>
      <c r="R192" s="799">
        <v>21.248915871639202</v>
      </c>
      <c r="S192" s="799">
        <v>17.73472429210134</v>
      </c>
      <c r="T192" s="799">
        <v>10.965599348330095</v>
      </c>
      <c r="U192" s="72"/>
    </row>
    <row r="193" spans="1:21" ht="15" x14ac:dyDescent="0.25">
      <c r="A193" s="72"/>
      <c r="B193" s="819" t="s">
        <v>867</v>
      </c>
      <c r="C193" s="72" t="s">
        <v>868</v>
      </c>
      <c r="D193" s="72" t="s">
        <v>869</v>
      </c>
      <c r="E193" s="72"/>
      <c r="F193" s="72"/>
      <c r="G193" s="72"/>
      <c r="H193" s="72"/>
      <c r="I193" s="241">
        <v>2055</v>
      </c>
      <c r="J193" s="72"/>
      <c r="K193" s="580">
        <v>24.105355766959626</v>
      </c>
      <c r="L193" s="639"/>
      <c r="M193" s="639" t="s">
        <v>2167</v>
      </c>
      <c r="N193" s="72"/>
      <c r="O193" s="799">
        <v>11.572160687716979</v>
      </c>
      <c r="P193" s="799">
        <v>31.749938469111491</v>
      </c>
      <c r="Q193" s="799">
        <v>35.973375215017576</v>
      </c>
      <c r="R193" s="799">
        <v>34.48881602061131</v>
      </c>
      <c r="S193" s="799">
        <v>27.050395256916996</v>
      </c>
      <c r="T193" s="799">
        <v>15.882433480900005</v>
      </c>
      <c r="U193" s="72"/>
    </row>
    <row r="194" spans="1:21" ht="15" x14ac:dyDescent="0.25">
      <c r="A194" s="72"/>
      <c r="B194" s="819" t="s">
        <v>870</v>
      </c>
      <c r="C194" s="72" t="s">
        <v>871</v>
      </c>
      <c r="D194" s="72" t="s">
        <v>872</v>
      </c>
      <c r="E194" s="72"/>
      <c r="F194" s="72"/>
      <c r="G194" s="72"/>
      <c r="H194" s="72"/>
      <c r="I194" s="241">
        <v>1521</v>
      </c>
      <c r="J194" s="72"/>
      <c r="K194" s="580">
        <v>22.689641027907317</v>
      </c>
      <c r="L194" s="639"/>
      <c r="M194" s="639" t="s">
        <v>2168</v>
      </c>
      <c r="N194" s="72"/>
      <c r="O194" s="799">
        <v>7.8111130836144156</v>
      </c>
      <c r="P194" s="799">
        <v>21.85960591133005</v>
      </c>
      <c r="Q194" s="799">
        <v>44.446957701877409</v>
      </c>
      <c r="R194" s="799">
        <v>32.427200129063486</v>
      </c>
      <c r="S194" s="799">
        <v>26.036496907688786</v>
      </c>
      <c r="T194" s="799">
        <v>12.420074520447123</v>
      </c>
      <c r="U194" s="72"/>
    </row>
    <row r="195" spans="1:21" ht="15" x14ac:dyDescent="0.25">
      <c r="A195" s="72"/>
      <c r="B195" s="819" t="s">
        <v>873</v>
      </c>
      <c r="C195" s="72" t="s">
        <v>874</v>
      </c>
      <c r="D195" s="72" t="s">
        <v>875</v>
      </c>
      <c r="E195" s="72"/>
      <c r="F195" s="72"/>
      <c r="G195" s="72"/>
      <c r="H195" s="72"/>
      <c r="I195" s="241">
        <v>1568</v>
      </c>
      <c r="J195" s="72"/>
      <c r="K195" s="580">
        <v>17.75082351223535</v>
      </c>
      <c r="L195" s="639"/>
      <c r="M195" s="639" t="s">
        <v>2171</v>
      </c>
      <c r="N195" s="72"/>
      <c r="O195" s="799">
        <v>14.641288433382138</v>
      </c>
      <c r="P195" s="799">
        <v>33.159349094258523</v>
      </c>
      <c r="Q195" s="799">
        <v>33.001422475106686</v>
      </c>
      <c r="R195" s="799">
        <v>19.827858140687667</v>
      </c>
      <c r="S195" s="799">
        <v>16.548334243582744</v>
      </c>
      <c r="T195" s="799">
        <v>9.7890038547372704</v>
      </c>
      <c r="U195" s="72"/>
    </row>
    <row r="196" spans="1:21" ht="15" x14ac:dyDescent="0.25">
      <c r="A196" s="72"/>
      <c r="B196" s="819" t="s">
        <v>876</v>
      </c>
      <c r="C196" s="72" t="s">
        <v>877</v>
      </c>
      <c r="D196" s="72" t="s">
        <v>878</v>
      </c>
      <c r="E196" s="72"/>
      <c r="F196" s="72"/>
      <c r="G196" s="72"/>
      <c r="H196" s="72"/>
      <c r="I196" s="241">
        <v>1603</v>
      </c>
      <c r="J196" s="72"/>
      <c r="K196" s="580">
        <v>25.200448123294908</v>
      </c>
      <c r="L196" s="639"/>
      <c r="M196" s="639" t="s">
        <v>2172</v>
      </c>
      <c r="N196" s="72"/>
      <c r="O196" s="799">
        <v>10.586881472957423</v>
      </c>
      <c r="P196" s="799">
        <v>35.130434782608695</v>
      </c>
      <c r="Q196" s="799">
        <v>49.867251529493252</v>
      </c>
      <c r="R196" s="799">
        <v>33.2821714193392</v>
      </c>
      <c r="S196" s="799">
        <v>25.155781213939534</v>
      </c>
      <c r="T196" s="799">
        <v>13.578541140597455</v>
      </c>
      <c r="U196" s="72"/>
    </row>
    <row r="197" spans="1:21" ht="15" x14ac:dyDescent="0.25">
      <c r="A197" s="72"/>
      <c r="B197" s="819" t="s">
        <v>879</v>
      </c>
      <c r="C197" s="72" t="s">
        <v>880</v>
      </c>
      <c r="D197" s="72" t="s">
        <v>881</v>
      </c>
      <c r="E197" s="72"/>
      <c r="F197" s="72"/>
      <c r="G197" s="72"/>
      <c r="H197" s="72"/>
      <c r="I197" s="241">
        <v>1723</v>
      </c>
      <c r="J197" s="72"/>
      <c r="K197" s="580">
        <v>22.873831548158854</v>
      </c>
      <c r="L197" s="639"/>
      <c r="M197" s="639" t="s">
        <v>2148</v>
      </c>
      <c r="N197" s="72"/>
      <c r="O197" s="799">
        <v>9.7105508870214763</v>
      </c>
      <c r="P197" s="799">
        <v>31.594634873323397</v>
      </c>
      <c r="Q197" s="799">
        <v>40.822378175348426</v>
      </c>
      <c r="R197" s="799">
        <v>28.606965174129353</v>
      </c>
      <c r="S197" s="799">
        <v>26.254723861300803</v>
      </c>
      <c r="T197" s="799">
        <v>13.680418560768505</v>
      </c>
      <c r="U197" s="72"/>
    </row>
    <row r="198" spans="1:21" ht="15" x14ac:dyDescent="0.25">
      <c r="A198" s="72"/>
      <c r="B198" s="819" t="s">
        <v>882</v>
      </c>
      <c r="C198" s="72" t="s">
        <v>883</v>
      </c>
      <c r="D198" s="72" t="s">
        <v>884</v>
      </c>
      <c r="E198" s="72"/>
      <c r="F198" s="72"/>
      <c r="G198" s="72"/>
      <c r="H198" s="72"/>
      <c r="I198" s="241">
        <v>656</v>
      </c>
      <c r="J198" s="72"/>
      <c r="K198" s="580">
        <v>16.46923759931687</v>
      </c>
      <c r="L198" s="639"/>
      <c r="M198" s="639" t="s">
        <v>2302</v>
      </c>
      <c r="N198" s="72"/>
      <c r="O198" s="620" t="s">
        <v>1431</v>
      </c>
      <c r="P198" s="620" t="s">
        <v>1431</v>
      </c>
      <c r="Q198" s="799">
        <v>30.470386593029897</v>
      </c>
      <c r="R198" s="799">
        <v>20.142873872818829</v>
      </c>
      <c r="S198" s="799">
        <v>15.820996722793538</v>
      </c>
      <c r="T198" s="799">
        <v>10.045164304625446</v>
      </c>
      <c r="U198" s="72"/>
    </row>
    <row r="199" spans="1:21" ht="15" x14ac:dyDescent="0.25">
      <c r="A199" s="72"/>
      <c r="B199" s="819" t="s">
        <v>885</v>
      </c>
      <c r="C199" s="72" t="s">
        <v>886</v>
      </c>
      <c r="D199" s="72" t="s">
        <v>887</v>
      </c>
      <c r="E199" s="72"/>
      <c r="F199" s="72"/>
      <c r="G199" s="72"/>
      <c r="H199" s="72"/>
      <c r="I199" s="241">
        <v>1705</v>
      </c>
      <c r="J199" s="72"/>
      <c r="K199" s="580">
        <v>21.615395193569505</v>
      </c>
      <c r="L199" s="639"/>
      <c r="M199" s="639" t="s">
        <v>2153</v>
      </c>
      <c r="N199" s="72"/>
      <c r="O199" s="799">
        <v>8.1967213114754109</v>
      </c>
      <c r="P199" s="799">
        <v>27.112777617536775</v>
      </c>
      <c r="Q199" s="799">
        <v>36.434346535666769</v>
      </c>
      <c r="R199" s="799">
        <v>31.994097524984909</v>
      </c>
      <c r="S199" s="799">
        <v>25.092066662505459</v>
      </c>
      <c r="T199" s="799">
        <v>12.338754907459339</v>
      </c>
      <c r="U199" s="72"/>
    </row>
    <row r="200" spans="1:21" ht="15" x14ac:dyDescent="0.25">
      <c r="A200" s="72"/>
      <c r="B200" s="819" t="s">
        <v>888</v>
      </c>
      <c r="C200" s="72" t="s">
        <v>889</v>
      </c>
      <c r="D200" s="72" t="s">
        <v>890</v>
      </c>
      <c r="E200" s="72"/>
      <c r="F200" s="72"/>
      <c r="G200" s="72"/>
      <c r="H200" s="72"/>
      <c r="I200" s="241">
        <v>934</v>
      </c>
      <c r="J200" s="72"/>
      <c r="K200" s="580">
        <v>19.142946571684078</v>
      </c>
      <c r="L200" s="639"/>
      <c r="M200" s="639" t="s">
        <v>2157</v>
      </c>
      <c r="N200" s="72"/>
      <c r="O200" s="799">
        <v>11.425959780621572</v>
      </c>
      <c r="P200" s="799">
        <v>37.37658674188998</v>
      </c>
      <c r="Q200" s="799">
        <v>34.431582071831407</v>
      </c>
      <c r="R200" s="799">
        <v>23.627984918307501</v>
      </c>
      <c r="S200" s="799">
        <v>17.801251956181535</v>
      </c>
      <c r="T200" s="799">
        <v>10.771509357748755</v>
      </c>
      <c r="U200" s="72"/>
    </row>
    <row r="201" spans="1:21" ht="15" x14ac:dyDescent="0.25">
      <c r="A201" s="72"/>
      <c r="B201" s="819" t="s">
        <v>891</v>
      </c>
      <c r="C201" s="72" t="s">
        <v>892</v>
      </c>
      <c r="D201" s="72" t="s">
        <v>893</v>
      </c>
      <c r="E201" s="72"/>
      <c r="F201" s="72"/>
      <c r="G201" s="72"/>
      <c r="H201" s="72"/>
      <c r="I201" s="241">
        <v>1028</v>
      </c>
      <c r="J201" s="72"/>
      <c r="K201" s="580">
        <v>19.771779386284539</v>
      </c>
      <c r="L201" s="639"/>
      <c r="M201" s="639" t="s">
        <v>2158</v>
      </c>
      <c r="N201" s="72"/>
      <c r="O201" s="799">
        <v>4.6904315196998132</v>
      </c>
      <c r="P201" s="799">
        <v>24.288107202680067</v>
      </c>
      <c r="Q201" s="799">
        <v>32.008337055232992</v>
      </c>
      <c r="R201" s="799">
        <v>26.774464510709784</v>
      </c>
      <c r="S201" s="799">
        <v>22.789514866979655</v>
      </c>
      <c r="T201" s="799">
        <v>14.142570855997711</v>
      </c>
      <c r="U201" s="72"/>
    </row>
    <row r="202" spans="1:21" ht="15" x14ac:dyDescent="0.25">
      <c r="A202" s="72"/>
      <c r="B202" s="819" t="s">
        <v>894</v>
      </c>
      <c r="C202" s="72" t="s">
        <v>895</v>
      </c>
      <c r="D202" s="72" t="s">
        <v>896</v>
      </c>
      <c r="E202" s="72"/>
      <c r="F202" s="72"/>
      <c r="G202" s="72"/>
      <c r="H202" s="72"/>
      <c r="I202" s="241">
        <v>1412</v>
      </c>
      <c r="J202" s="72"/>
      <c r="K202" s="580">
        <v>21.085246873078368</v>
      </c>
      <c r="L202" s="639"/>
      <c r="M202" s="639" t="s">
        <v>2160</v>
      </c>
      <c r="N202" s="72"/>
      <c r="O202" s="799">
        <v>11.310452418096725</v>
      </c>
      <c r="P202" s="799">
        <v>28.389339513325606</v>
      </c>
      <c r="Q202" s="799">
        <v>29.853496729015017</v>
      </c>
      <c r="R202" s="799">
        <v>30.339805825242721</v>
      </c>
      <c r="S202" s="799">
        <v>26.059445508284071</v>
      </c>
      <c r="T202" s="799">
        <v>12.842547503103217</v>
      </c>
      <c r="U202" s="72"/>
    </row>
    <row r="203" spans="1:21" ht="15" x14ac:dyDescent="0.25">
      <c r="A203" s="72"/>
      <c r="B203" s="819" t="s">
        <v>897</v>
      </c>
      <c r="C203" s="72" t="s">
        <v>898</v>
      </c>
      <c r="D203" s="72" t="s">
        <v>899</v>
      </c>
      <c r="E203" s="72"/>
      <c r="F203" s="72"/>
      <c r="G203" s="72"/>
      <c r="H203" s="72"/>
      <c r="I203" s="241">
        <v>1467</v>
      </c>
      <c r="J203" s="72"/>
      <c r="K203" s="580">
        <v>23.501933226363761</v>
      </c>
      <c r="L203" s="639"/>
      <c r="M203" s="639" t="s">
        <v>2161</v>
      </c>
      <c r="N203" s="72"/>
      <c r="O203" s="799">
        <v>11.447650846649179</v>
      </c>
      <c r="P203" s="799">
        <v>32.505478451424395</v>
      </c>
      <c r="Q203" s="799">
        <v>39.735099337748345</v>
      </c>
      <c r="R203" s="799">
        <v>34.089943041741051</v>
      </c>
      <c r="S203" s="799">
        <v>24.188079270590009</v>
      </c>
      <c r="T203" s="799">
        <v>13.979129749950779</v>
      </c>
      <c r="U203" s="72"/>
    </row>
    <row r="204" spans="1:21" ht="15" x14ac:dyDescent="0.25">
      <c r="A204" s="72"/>
      <c r="B204" s="819" t="s">
        <v>733</v>
      </c>
      <c r="C204" s="72" t="s">
        <v>900</v>
      </c>
      <c r="D204" s="72" t="s">
        <v>901</v>
      </c>
      <c r="E204" s="72"/>
      <c r="F204" s="72"/>
      <c r="G204" s="72"/>
      <c r="H204" s="72"/>
      <c r="I204" s="241">
        <v>978</v>
      </c>
      <c r="J204" s="72"/>
      <c r="K204" s="580">
        <v>18.215650084558135</v>
      </c>
      <c r="L204" s="639"/>
      <c r="M204" s="639" t="s">
        <v>2303</v>
      </c>
      <c r="N204" s="72"/>
      <c r="O204" s="620" t="s">
        <v>1431</v>
      </c>
      <c r="P204" s="620" t="s">
        <v>1431</v>
      </c>
      <c r="Q204" s="799">
        <v>34.451632315330222</v>
      </c>
      <c r="R204" s="799">
        <v>22.337383845604002</v>
      </c>
      <c r="S204" s="799">
        <v>19.152976141335753</v>
      </c>
      <c r="T204" s="799">
        <v>10.825658426240103</v>
      </c>
      <c r="U204" s="72"/>
    </row>
    <row r="205" spans="1:21" ht="15" x14ac:dyDescent="0.25">
      <c r="A205" s="72"/>
      <c r="B205" s="819" t="s">
        <v>902</v>
      </c>
      <c r="C205" s="72" t="s">
        <v>903</v>
      </c>
      <c r="D205" s="72" t="s">
        <v>904</v>
      </c>
      <c r="E205" s="72"/>
      <c r="F205" s="72"/>
      <c r="G205" s="72"/>
      <c r="H205" s="72"/>
      <c r="I205" s="241">
        <v>949</v>
      </c>
      <c r="J205" s="72"/>
      <c r="K205" s="580">
        <v>19.312557101693653</v>
      </c>
      <c r="L205" s="639"/>
      <c r="M205" s="639" t="s">
        <v>2122</v>
      </c>
      <c r="N205" s="72"/>
      <c r="O205" s="799">
        <v>8.676789587852495</v>
      </c>
      <c r="P205" s="799">
        <v>31.59003159003159</v>
      </c>
      <c r="Q205" s="799">
        <v>30.123583934088568</v>
      </c>
      <c r="R205" s="799">
        <v>28.564453125</v>
      </c>
      <c r="S205" s="799">
        <v>22.414423194055306</v>
      </c>
      <c r="T205" s="799">
        <v>10.125507791184138</v>
      </c>
      <c r="U205" s="72"/>
    </row>
    <row r="206" spans="1:21" ht="15" x14ac:dyDescent="0.25">
      <c r="A206" s="72"/>
      <c r="B206" s="819" t="s">
        <v>905</v>
      </c>
      <c r="C206" s="72" t="s">
        <v>906</v>
      </c>
      <c r="D206" s="72" t="s">
        <v>907</v>
      </c>
      <c r="E206" s="72"/>
      <c r="F206" s="72"/>
      <c r="G206" s="72"/>
      <c r="H206" s="72"/>
      <c r="I206" s="241">
        <v>1206</v>
      </c>
      <c r="J206" s="72"/>
      <c r="K206" s="580">
        <v>19.694430589117967</v>
      </c>
      <c r="L206" s="639"/>
      <c r="M206" s="639" t="s">
        <v>2149</v>
      </c>
      <c r="N206" s="72"/>
      <c r="O206" s="799">
        <v>9.1463414634146343</v>
      </c>
      <c r="P206" s="799">
        <v>27.193266429265133</v>
      </c>
      <c r="Q206" s="799">
        <v>38.170731707317074</v>
      </c>
      <c r="R206" s="799">
        <v>28.226205803704069</v>
      </c>
      <c r="S206" s="799">
        <v>20.259107903660553</v>
      </c>
      <c r="T206" s="799">
        <v>9.7672147159368397</v>
      </c>
      <c r="U206" s="72"/>
    </row>
    <row r="207" spans="1:21" ht="15" x14ac:dyDescent="0.25">
      <c r="A207" s="72"/>
      <c r="B207" s="819" t="s">
        <v>908</v>
      </c>
      <c r="C207" s="72" t="s">
        <v>909</v>
      </c>
      <c r="D207" s="72" t="s">
        <v>910</v>
      </c>
      <c r="E207" s="72"/>
      <c r="F207" s="72"/>
      <c r="G207" s="72"/>
      <c r="H207" s="72"/>
      <c r="I207" s="241">
        <v>2023</v>
      </c>
      <c r="J207" s="72"/>
      <c r="K207" s="580">
        <v>24.845769140259485</v>
      </c>
      <c r="L207" s="639"/>
      <c r="M207" s="639" t="s">
        <v>2152</v>
      </c>
      <c r="N207" s="72"/>
      <c r="O207" s="799">
        <v>15.047110111095487</v>
      </c>
      <c r="P207" s="799">
        <v>37.327627199239181</v>
      </c>
      <c r="Q207" s="799">
        <v>45.078279647291708</v>
      </c>
      <c r="R207" s="799">
        <v>35.613418750430533</v>
      </c>
      <c r="S207" s="799">
        <v>25.070894560453723</v>
      </c>
      <c r="T207" s="799">
        <v>12.622368845698713</v>
      </c>
      <c r="U207" s="72"/>
    </row>
    <row r="208" spans="1:21" ht="15" x14ac:dyDescent="0.25">
      <c r="A208" s="72"/>
      <c r="B208" s="819" t="s">
        <v>911</v>
      </c>
      <c r="C208" s="72" t="s">
        <v>912</v>
      </c>
      <c r="D208" s="72" t="s">
        <v>913</v>
      </c>
      <c r="E208" s="72"/>
      <c r="F208" s="72"/>
      <c r="G208" s="72"/>
      <c r="H208" s="72"/>
      <c r="I208" s="241">
        <v>1518</v>
      </c>
      <c r="J208" s="72"/>
      <c r="K208" s="580">
        <v>23.213128620759992</v>
      </c>
      <c r="L208" s="639"/>
      <c r="M208" s="639" t="s">
        <v>2155</v>
      </c>
      <c r="N208" s="72"/>
      <c r="O208" s="799">
        <v>12.25217197594119</v>
      </c>
      <c r="P208" s="799">
        <v>31.472081218274113</v>
      </c>
      <c r="Q208" s="799">
        <v>41.091492776886035</v>
      </c>
      <c r="R208" s="799">
        <v>32.154605263157897</v>
      </c>
      <c r="S208" s="799">
        <v>25.041472470179318</v>
      </c>
      <c r="T208" s="799">
        <v>13.182852807283762</v>
      </c>
      <c r="U208" s="72"/>
    </row>
    <row r="209" spans="1:21" ht="15" x14ac:dyDescent="0.25">
      <c r="A209" s="72"/>
      <c r="B209" s="819" t="s">
        <v>914</v>
      </c>
      <c r="C209" s="72" t="s">
        <v>915</v>
      </c>
      <c r="D209" s="72" t="s">
        <v>916</v>
      </c>
      <c r="E209" s="72"/>
      <c r="F209" s="72"/>
      <c r="G209" s="72"/>
      <c r="H209" s="72"/>
      <c r="I209" s="241">
        <v>583</v>
      </c>
      <c r="J209" s="72"/>
      <c r="K209" s="580">
        <v>14.399209913540096</v>
      </c>
      <c r="L209" s="639"/>
      <c r="M209" s="639" t="s">
        <v>2163</v>
      </c>
      <c r="N209" s="72"/>
      <c r="O209" s="799">
        <v>10.936930368209989</v>
      </c>
      <c r="P209" s="799">
        <v>28.88446215139442</v>
      </c>
      <c r="Q209" s="799">
        <v>23.570924488355683</v>
      </c>
      <c r="R209" s="799">
        <v>17.325227963525837</v>
      </c>
      <c r="S209" s="799">
        <v>14.313239746765758</v>
      </c>
      <c r="T209" s="799">
        <v>8.1596320747719009</v>
      </c>
      <c r="U209" s="72"/>
    </row>
    <row r="210" spans="1:21" ht="15" x14ac:dyDescent="0.25">
      <c r="A210" s="72"/>
      <c r="B210" s="819" t="s">
        <v>917</v>
      </c>
      <c r="C210" s="72" t="s">
        <v>918</v>
      </c>
      <c r="D210" s="72" t="s">
        <v>919</v>
      </c>
      <c r="E210" s="72"/>
      <c r="F210" s="72"/>
      <c r="G210" s="72"/>
      <c r="H210" s="72"/>
      <c r="I210" s="241">
        <v>1945</v>
      </c>
      <c r="J210" s="72"/>
      <c r="K210" s="580">
        <v>21.946870516126282</v>
      </c>
      <c r="L210" s="639"/>
      <c r="M210" s="639" t="s">
        <v>2164</v>
      </c>
      <c r="N210" s="72"/>
      <c r="O210" s="799">
        <v>19.029495718363464</v>
      </c>
      <c r="P210" s="799">
        <v>41.05263157894737</v>
      </c>
      <c r="Q210" s="799">
        <v>41.45381458839293</v>
      </c>
      <c r="R210" s="799">
        <v>21.609269133624665</v>
      </c>
      <c r="S210" s="799">
        <v>21.976267759272069</v>
      </c>
      <c r="T210" s="799">
        <v>12.366474938373049</v>
      </c>
      <c r="U210" s="72"/>
    </row>
    <row r="211" spans="1:21" ht="15" x14ac:dyDescent="0.25">
      <c r="A211" s="72"/>
      <c r="B211" s="819" t="s">
        <v>920</v>
      </c>
      <c r="C211" s="72" t="s">
        <v>921</v>
      </c>
      <c r="D211" s="72" t="s">
        <v>922</v>
      </c>
      <c r="E211" s="72"/>
      <c r="F211" s="72"/>
      <c r="G211" s="72"/>
      <c r="H211" s="72"/>
      <c r="I211" s="241">
        <v>1905</v>
      </c>
      <c r="J211" s="72"/>
      <c r="K211" s="580">
        <v>25.642161041217804</v>
      </c>
      <c r="L211" s="639"/>
      <c r="M211" s="639" t="s">
        <v>2165</v>
      </c>
      <c r="N211" s="72"/>
      <c r="O211" s="799">
        <v>16.750054383293453</v>
      </c>
      <c r="P211" s="799">
        <v>44.33833560709413</v>
      </c>
      <c r="Q211" s="799">
        <v>43.770724774988153</v>
      </c>
      <c r="R211" s="799">
        <v>32.657579741230194</v>
      </c>
      <c r="S211" s="799">
        <v>24.586381912860062</v>
      </c>
      <c r="T211" s="799">
        <v>15.858208955223882</v>
      </c>
      <c r="U211" s="72"/>
    </row>
    <row r="212" spans="1:21" ht="15" x14ac:dyDescent="0.25">
      <c r="A212" s="72"/>
      <c r="B212" s="819" t="s">
        <v>923</v>
      </c>
      <c r="C212" s="72" t="s">
        <v>924</v>
      </c>
      <c r="D212" s="72" t="s">
        <v>925</v>
      </c>
      <c r="E212" s="72"/>
      <c r="F212" s="72"/>
      <c r="G212" s="72"/>
      <c r="H212" s="72"/>
      <c r="I212" s="241">
        <v>916</v>
      </c>
      <c r="J212" s="72"/>
      <c r="K212" s="580">
        <v>20.46915955252453</v>
      </c>
      <c r="L212" s="639"/>
      <c r="M212" s="639" t="s">
        <v>2166</v>
      </c>
      <c r="N212" s="72"/>
      <c r="O212" s="799">
        <v>9.5457537853851218</v>
      </c>
      <c r="P212" s="799">
        <v>35.824583075972825</v>
      </c>
      <c r="Q212" s="799">
        <v>46.089913109180202</v>
      </c>
      <c r="R212" s="799">
        <v>23.992956196346025</v>
      </c>
      <c r="S212" s="799">
        <v>16.826923076923077</v>
      </c>
      <c r="T212" s="799">
        <v>10.904804008252285</v>
      </c>
      <c r="U212" s="72"/>
    </row>
    <row r="213" spans="1:21" ht="15" x14ac:dyDescent="0.25">
      <c r="A213" s="72"/>
      <c r="B213" s="819" t="s">
        <v>926</v>
      </c>
      <c r="C213" s="72" t="s">
        <v>927</v>
      </c>
      <c r="D213" s="72" t="s">
        <v>928</v>
      </c>
      <c r="E213" s="72"/>
      <c r="F213" s="72"/>
      <c r="G213" s="72"/>
      <c r="H213" s="72"/>
      <c r="I213" s="241">
        <v>536</v>
      </c>
      <c r="J213" s="72"/>
      <c r="K213" s="580">
        <v>14.534014007802961</v>
      </c>
      <c r="L213" s="639"/>
      <c r="M213" s="639" t="s">
        <v>1785</v>
      </c>
      <c r="N213" s="72"/>
      <c r="O213" s="799">
        <v>9.0909090909090899</v>
      </c>
      <c r="P213" s="799">
        <v>27.173913043478262</v>
      </c>
      <c r="Q213" s="799">
        <v>29.551094067223097</v>
      </c>
      <c r="R213" s="799">
        <v>20.024377503047187</v>
      </c>
      <c r="S213" s="799">
        <v>11.169829449915927</v>
      </c>
      <c r="T213" s="799">
        <v>7.2676933725558053</v>
      </c>
      <c r="U213" s="72"/>
    </row>
    <row r="214" spans="1:21" ht="15" x14ac:dyDescent="0.25">
      <c r="A214" s="72"/>
      <c r="B214" s="819" t="s">
        <v>929</v>
      </c>
      <c r="C214" s="72" t="s">
        <v>930</v>
      </c>
      <c r="D214" s="72" t="s">
        <v>931</v>
      </c>
      <c r="E214" s="72"/>
      <c r="F214" s="72"/>
      <c r="G214" s="72"/>
      <c r="H214" s="72"/>
      <c r="I214" s="241">
        <v>2062</v>
      </c>
      <c r="J214" s="72"/>
      <c r="K214" s="580">
        <v>23.941833986593785</v>
      </c>
      <c r="L214" s="639"/>
      <c r="M214" s="639" t="s">
        <v>2169</v>
      </c>
      <c r="N214" s="72"/>
      <c r="O214" s="799">
        <v>15.920398009950247</v>
      </c>
      <c r="P214" s="799">
        <v>44.578313253012048</v>
      </c>
      <c r="Q214" s="799">
        <v>36.098840419657648</v>
      </c>
      <c r="R214" s="799">
        <v>28.515707358212104</v>
      </c>
      <c r="S214" s="799">
        <v>23.735930483466493</v>
      </c>
      <c r="T214" s="799">
        <v>16.08931906945152</v>
      </c>
      <c r="U214" s="72"/>
    </row>
    <row r="215" spans="1:21" ht="15" x14ac:dyDescent="0.25">
      <c r="A215" s="72"/>
      <c r="B215" s="819" t="s">
        <v>932</v>
      </c>
      <c r="C215" s="72" t="s">
        <v>933</v>
      </c>
      <c r="D215" s="72" t="s">
        <v>934</v>
      </c>
      <c r="E215" s="72"/>
      <c r="F215" s="72"/>
      <c r="G215" s="72"/>
      <c r="H215" s="72"/>
      <c r="I215" s="241">
        <v>725</v>
      </c>
      <c r="J215" s="72"/>
      <c r="K215" s="580">
        <v>18.020169903907249</v>
      </c>
      <c r="L215" s="639"/>
      <c r="M215" s="639" t="s">
        <v>2170</v>
      </c>
      <c r="N215" s="72"/>
      <c r="O215" s="799">
        <v>9.6700796359499428</v>
      </c>
      <c r="P215" s="799">
        <v>24.213075060532688</v>
      </c>
      <c r="Q215" s="799">
        <v>32.526775089250293</v>
      </c>
      <c r="R215" s="799">
        <v>23.351446614774563</v>
      </c>
      <c r="S215" s="799">
        <v>18.062795490362468</v>
      </c>
      <c r="T215" s="799">
        <v>10.935680082826453</v>
      </c>
      <c r="U215" s="72"/>
    </row>
    <row r="216" spans="1:21" ht="15" x14ac:dyDescent="0.25">
      <c r="A216" s="72"/>
      <c r="B216" s="819" t="s">
        <v>935</v>
      </c>
      <c r="C216" s="72" t="s">
        <v>936</v>
      </c>
      <c r="D216" s="72" t="s">
        <v>937</v>
      </c>
      <c r="E216" s="72"/>
      <c r="F216" s="72"/>
      <c r="G216" s="72"/>
      <c r="H216" s="72"/>
      <c r="I216" s="241">
        <v>1501</v>
      </c>
      <c r="J216" s="72"/>
      <c r="K216" s="580">
        <v>16.485741487984264</v>
      </c>
      <c r="L216" s="639"/>
      <c r="M216" s="639" t="s">
        <v>2173</v>
      </c>
      <c r="N216" s="72"/>
      <c r="O216" s="799">
        <v>10.770975056689343</v>
      </c>
      <c r="P216" s="799">
        <v>25.661914460285132</v>
      </c>
      <c r="Q216" s="799">
        <v>32.342815727486865</v>
      </c>
      <c r="R216" s="799">
        <v>18.629435333966708</v>
      </c>
      <c r="S216" s="799">
        <v>13.58346975797531</v>
      </c>
      <c r="T216" s="799">
        <v>10.640283740899758</v>
      </c>
      <c r="U216" s="72"/>
    </row>
    <row r="217" spans="1:21" ht="15" x14ac:dyDescent="0.25">
      <c r="A217" s="72"/>
      <c r="B217" s="518"/>
      <c r="C217" s="72" t="s">
        <v>2211</v>
      </c>
      <c r="D217" s="72"/>
      <c r="E217" s="72"/>
      <c r="F217" s="72"/>
      <c r="G217" s="72"/>
      <c r="H217" s="72"/>
      <c r="I217" s="241"/>
      <c r="J217" s="72"/>
      <c r="K217" s="580"/>
      <c r="L217" s="639"/>
      <c r="M217" s="639"/>
      <c r="N217" s="72"/>
      <c r="O217" s="799"/>
      <c r="P217" s="799"/>
      <c r="Q217" s="799"/>
      <c r="R217" s="799"/>
      <c r="S217" s="799"/>
      <c r="T217" s="799"/>
      <c r="U217" s="72"/>
    </row>
    <row r="218" spans="1:21" ht="15" x14ac:dyDescent="0.25">
      <c r="A218" s="518"/>
      <c r="B218" s="518" t="s">
        <v>938</v>
      </c>
      <c r="C218" s="518" t="s">
        <v>939</v>
      </c>
      <c r="D218" s="518" t="s">
        <v>940</v>
      </c>
      <c r="E218" s="518"/>
      <c r="F218" s="518"/>
      <c r="G218" s="518"/>
      <c r="H218" s="518"/>
      <c r="I218" s="791">
        <v>37550</v>
      </c>
      <c r="J218" s="518"/>
      <c r="K218" s="792">
        <v>14.336358018477824</v>
      </c>
      <c r="L218" s="599"/>
      <c r="M218" s="599" t="s">
        <v>2304</v>
      </c>
      <c r="N218" s="518"/>
      <c r="O218" s="798">
        <v>8.6063916692109022</v>
      </c>
      <c r="P218" s="798">
        <v>21.666777809436628</v>
      </c>
      <c r="Q218" s="798">
        <v>24.632431681835406</v>
      </c>
      <c r="R218" s="798">
        <v>21.08355234474141</v>
      </c>
      <c r="S218" s="798">
        <v>14.901712848572473</v>
      </c>
      <c r="T218" s="798">
        <v>7.0349512134931187</v>
      </c>
      <c r="U218" s="72"/>
    </row>
    <row r="219" spans="1:21" ht="15" x14ac:dyDescent="0.25">
      <c r="A219" s="72"/>
      <c r="B219" s="518"/>
      <c r="C219" s="72" t="s">
        <v>2211</v>
      </c>
      <c r="D219" s="72"/>
      <c r="E219" s="72"/>
      <c r="F219" s="72"/>
      <c r="G219" s="72"/>
      <c r="H219" s="72"/>
      <c r="I219" s="241"/>
      <c r="J219" s="72"/>
      <c r="K219" s="580"/>
      <c r="L219" s="639"/>
      <c r="M219" s="639"/>
      <c r="N219" s="72"/>
      <c r="O219" s="799"/>
      <c r="P219" s="799"/>
      <c r="Q219" s="799"/>
      <c r="R219" s="799"/>
      <c r="S219" s="799"/>
      <c r="T219" s="799"/>
      <c r="U219" s="72"/>
    </row>
    <row r="220" spans="1:21" ht="15" x14ac:dyDescent="0.25">
      <c r="A220" s="518"/>
      <c r="B220" s="518" t="s">
        <v>941</v>
      </c>
      <c r="C220" s="518" t="s">
        <v>942</v>
      </c>
      <c r="D220" s="518" t="s">
        <v>943</v>
      </c>
      <c r="E220" s="518"/>
      <c r="F220" s="518"/>
      <c r="G220" s="518"/>
      <c r="H220" s="518"/>
      <c r="I220" s="791">
        <v>3527</v>
      </c>
      <c r="J220" s="518"/>
      <c r="K220" s="792">
        <v>12.920137763008546</v>
      </c>
      <c r="L220" s="599"/>
      <c r="M220" s="599" t="s">
        <v>2305</v>
      </c>
      <c r="N220" s="518"/>
      <c r="O220" s="798">
        <v>7.5443510737628383</v>
      </c>
      <c r="P220" s="798">
        <v>18.233295583238956</v>
      </c>
      <c r="Q220" s="798">
        <v>22.133030183513906</v>
      </c>
      <c r="R220" s="798">
        <v>18.749418442356006</v>
      </c>
      <c r="S220" s="798">
        <v>14.44786108347653</v>
      </c>
      <c r="T220" s="798">
        <v>6.2821126203898237</v>
      </c>
      <c r="U220" s="72"/>
    </row>
    <row r="221" spans="1:21" ht="15" x14ac:dyDescent="0.25">
      <c r="A221" s="72"/>
      <c r="B221" s="819" t="s">
        <v>944</v>
      </c>
      <c r="C221" s="72" t="s">
        <v>945</v>
      </c>
      <c r="D221" s="72" t="s">
        <v>946</v>
      </c>
      <c r="E221" s="72"/>
      <c r="F221" s="72"/>
      <c r="G221" s="72"/>
      <c r="H221" s="72"/>
      <c r="I221" s="241">
        <v>378</v>
      </c>
      <c r="J221" s="72"/>
      <c r="K221" s="580">
        <v>10.151091427919406</v>
      </c>
      <c r="L221" s="639"/>
      <c r="M221" s="639" t="s">
        <v>2193</v>
      </c>
      <c r="N221" s="72"/>
      <c r="O221" s="799">
        <v>4.9833887043189362</v>
      </c>
      <c r="P221" s="799">
        <v>11.868533171028607</v>
      </c>
      <c r="Q221" s="799">
        <v>11.943769157594335</v>
      </c>
      <c r="R221" s="799">
        <v>14.506585226188204</v>
      </c>
      <c r="S221" s="799">
        <v>15.040735324838105</v>
      </c>
      <c r="T221" s="799">
        <v>5.8247041420118348</v>
      </c>
      <c r="U221" s="72"/>
    </row>
    <row r="222" spans="1:21" ht="15" x14ac:dyDescent="0.25">
      <c r="A222" s="72"/>
      <c r="B222" s="819" t="s">
        <v>947</v>
      </c>
      <c r="C222" s="72" t="s">
        <v>948</v>
      </c>
      <c r="D222" s="72" t="s">
        <v>949</v>
      </c>
      <c r="E222" s="72"/>
      <c r="F222" s="72"/>
      <c r="G222" s="72"/>
      <c r="H222" s="72"/>
      <c r="I222" s="241">
        <v>1386</v>
      </c>
      <c r="J222" s="72"/>
      <c r="K222" s="580">
        <v>12.686520959858683</v>
      </c>
      <c r="L222" s="639"/>
      <c r="M222" s="639" t="s">
        <v>2199</v>
      </c>
      <c r="N222" s="72"/>
      <c r="O222" s="799">
        <v>8.2867783985102417</v>
      </c>
      <c r="P222" s="799">
        <v>16.690240452616688</v>
      </c>
      <c r="Q222" s="799">
        <v>22.407132243684991</v>
      </c>
      <c r="R222" s="799">
        <v>18.187001140250853</v>
      </c>
      <c r="S222" s="799">
        <v>14.215080346106305</v>
      </c>
      <c r="T222" s="799">
        <v>6.0261482432467837</v>
      </c>
      <c r="U222" s="72"/>
    </row>
    <row r="223" spans="1:21" ht="15" x14ac:dyDescent="0.25">
      <c r="A223" s="72"/>
      <c r="B223" s="819" t="s">
        <v>950</v>
      </c>
      <c r="C223" s="72" t="s">
        <v>951</v>
      </c>
      <c r="D223" s="72" t="s">
        <v>952</v>
      </c>
      <c r="E223" s="72"/>
      <c r="F223" s="72"/>
      <c r="G223" s="72"/>
      <c r="H223" s="72"/>
      <c r="I223" s="241">
        <v>734</v>
      </c>
      <c r="J223" s="72"/>
      <c r="K223" s="580">
        <v>16.767442291643221</v>
      </c>
      <c r="L223" s="639"/>
      <c r="M223" s="639" t="s">
        <v>2306</v>
      </c>
      <c r="N223" s="72"/>
      <c r="O223" s="799">
        <v>9.7013020168496293</v>
      </c>
      <c r="P223" s="799">
        <v>21.987315010570825</v>
      </c>
      <c r="Q223" s="799">
        <v>31.001185837709638</v>
      </c>
      <c r="R223" s="799">
        <v>24.56049638055843</v>
      </c>
      <c r="S223" s="799">
        <v>16.383495145631066</v>
      </c>
      <c r="T223" s="799">
        <v>8.6010624841892227</v>
      </c>
      <c r="U223" s="72"/>
    </row>
    <row r="224" spans="1:21" ht="15" x14ac:dyDescent="0.25">
      <c r="A224" s="72"/>
      <c r="B224" s="819" t="s">
        <v>953</v>
      </c>
      <c r="C224" s="72" t="s">
        <v>954</v>
      </c>
      <c r="D224" s="72" t="s">
        <v>955</v>
      </c>
      <c r="E224" s="72"/>
      <c r="F224" s="72"/>
      <c r="G224" s="72"/>
      <c r="H224" s="72"/>
      <c r="I224" s="241">
        <v>1029</v>
      </c>
      <c r="J224" s="72"/>
      <c r="K224" s="580">
        <v>12.968626876355382</v>
      </c>
      <c r="L224" s="639"/>
      <c r="M224" s="639" t="s">
        <v>2207</v>
      </c>
      <c r="N224" s="72"/>
      <c r="O224" s="799">
        <v>6.587615283267457</v>
      </c>
      <c r="P224" s="799">
        <v>22.87912532901397</v>
      </c>
      <c r="Q224" s="799">
        <v>25.746747297049659</v>
      </c>
      <c r="R224" s="799">
        <v>17.718271466367355</v>
      </c>
      <c r="S224" s="799">
        <v>13.355218980825189</v>
      </c>
      <c r="T224" s="799">
        <v>5.5819591081624189</v>
      </c>
      <c r="U224" s="72"/>
    </row>
    <row r="225" spans="1:21" ht="15" x14ac:dyDescent="0.25">
      <c r="A225" s="72"/>
      <c r="B225" s="518"/>
      <c r="C225" s="72" t="s">
        <v>2211</v>
      </c>
      <c r="D225" s="72"/>
      <c r="E225" s="72"/>
      <c r="F225" s="72"/>
      <c r="G225" s="72"/>
      <c r="H225" s="72"/>
      <c r="I225" s="241"/>
      <c r="J225" s="72"/>
      <c r="K225" s="580"/>
      <c r="L225" s="639"/>
      <c r="M225" s="639"/>
      <c r="N225" s="72"/>
      <c r="O225" s="799"/>
      <c r="P225" s="799"/>
      <c r="Q225" s="799"/>
      <c r="R225" s="799"/>
      <c r="S225" s="799"/>
      <c r="T225" s="799"/>
      <c r="U225" s="72"/>
    </row>
    <row r="226" spans="1:21" ht="15" x14ac:dyDescent="0.25">
      <c r="A226" s="518"/>
      <c r="B226" s="518" t="s">
        <v>956</v>
      </c>
      <c r="C226" s="518" t="s">
        <v>957</v>
      </c>
      <c r="D226" s="518" t="s">
        <v>958</v>
      </c>
      <c r="E226" s="518"/>
      <c r="F226" s="518"/>
      <c r="G226" s="518"/>
      <c r="H226" s="518"/>
      <c r="I226" s="791">
        <v>3725</v>
      </c>
      <c r="J226" s="518"/>
      <c r="K226" s="792">
        <v>12.820605507365105</v>
      </c>
      <c r="L226" s="599"/>
      <c r="M226" s="599" t="s">
        <v>2307</v>
      </c>
      <c r="N226" s="518"/>
      <c r="O226" s="798">
        <v>8.5421412300683368</v>
      </c>
      <c r="P226" s="798">
        <v>16.970914977948976</v>
      </c>
      <c r="Q226" s="798">
        <v>22.247352729515779</v>
      </c>
      <c r="R226" s="798">
        <v>18.362646992887274</v>
      </c>
      <c r="S226" s="798">
        <v>13.200550905816293</v>
      </c>
      <c r="T226" s="798">
        <v>6.65281122510694</v>
      </c>
      <c r="U226" s="72"/>
    </row>
    <row r="227" spans="1:21" ht="15" x14ac:dyDescent="0.25">
      <c r="A227" s="72"/>
      <c r="B227" s="819" t="s">
        <v>959</v>
      </c>
      <c r="C227" s="72" t="s">
        <v>960</v>
      </c>
      <c r="D227" s="72" t="s">
        <v>961</v>
      </c>
      <c r="E227" s="72"/>
      <c r="F227" s="72"/>
      <c r="G227" s="72"/>
      <c r="H227" s="72"/>
      <c r="I227" s="241">
        <v>1504</v>
      </c>
      <c r="J227" s="72"/>
      <c r="K227" s="580">
        <v>12.998448382717257</v>
      </c>
      <c r="L227" s="639"/>
      <c r="M227" s="639" t="s">
        <v>2195</v>
      </c>
      <c r="N227" s="72"/>
      <c r="O227" s="799">
        <v>8.3396512509476874</v>
      </c>
      <c r="P227" s="799">
        <v>15.781487101669194</v>
      </c>
      <c r="Q227" s="799">
        <v>19.379679144385026</v>
      </c>
      <c r="R227" s="799">
        <v>19.502868068833653</v>
      </c>
      <c r="S227" s="799">
        <v>13.308184009221419</v>
      </c>
      <c r="T227" s="799">
        <v>8.2022752398273955</v>
      </c>
      <c r="U227" s="72"/>
    </row>
    <row r="228" spans="1:21" ht="15" x14ac:dyDescent="0.25">
      <c r="A228" s="72"/>
      <c r="B228" s="819" t="s">
        <v>962</v>
      </c>
      <c r="C228" s="72" t="s">
        <v>963</v>
      </c>
      <c r="D228" s="72" t="s">
        <v>964</v>
      </c>
      <c r="E228" s="72"/>
      <c r="F228" s="72"/>
      <c r="G228" s="72"/>
      <c r="H228" s="72"/>
      <c r="I228" s="241">
        <v>397</v>
      </c>
      <c r="J228" s="72"/>
      <c r="K228" s="580">
        <v>11.786751541723639</v>
      </c>
      <c r="L228" s="639"/>
      <c r="M228" s="639" t="s">
        <v>2200</v>
      </c>
      <c r="N228" s="72"/>
      <c r="O228" s="799">
        <v>6.614897900488927</v>
      </c>
      <c r="P228" s="799">
        <v>18.455560951918407</v>
      </c>
      <c r="Q228" s="799">
        <v>21.088874542715729</v>
      </c>
      <c r="R228" s="799">
        <v>15.752514708673372</v>
      </c>
      <c r="S228" s="799">
        <v>12.927368600102058</v>
      </c>
      <c r="T228" s="799">
        <v>5.9663167434483801</v>
      </c>
      <c r="U228" s="72"/>
    </row>
    <row r="229" spans="1:21" ht="15" x14ac:dyDescent="0.25">
      <c r="A229" s="72"/>
      <c r="B229" s="819" t="s">
        <v>965</v>
      </c>
      <c r="C229" s="72" t="s">
        <v>966</v>
      </c>
      <c r="D229" s="72" t="s">
        <v>967</v>
      </c>
      <c r="E229" s="72"/>
      <c r="F229" s="72"/>
      <c r="G229" s="72"/>
      <c r="H229" s="72"/>
      <c r="I229" s="241">
        <v>1176</v>
      </c>
      <c r="J229" s="72"/>
      <c r="K229" s="580">
        <v>13.350039155055564</v>
      </c>
      <c r="L229" s="639"/>
      <c r="M229" s="639" t="s">
        <v>2203</v>
      </c>
      <c r="N229" s="72"/>
      <c r="O229" s="799">
        <v>9.777958851089835</v>
      </c>
      <c r="P229" s="799">
        <v>18.591840247891202</v>
      </c>
      <c r="Q229" s="799">
        <v>25.744416873449133</v>
      </c>
      <c r="R229" s="799">
        <v>18.191879366396901</v>
      </c>
      <c r="S229" s="799">
        <v>13.739243618482899</v>
      </c>
      <c r="T229" s="799">
        <v>5.9040823414264523</v>
      </c>
      <c r="U229" s="72"/>
    </row>
    <row r="230" spans="1:21" ht="15" x14ac:dyDescent="0.25">
      <c r="A230" s="72"/>
      <c r="B230" s="819" t="s">
        <v>968</v>
      </c>
      <c r="C230" s="72" t="s">
        <v>969</v>
      </c>
      <c r="D230" s="72" t="s">
        <v>970</v>
      </c>
      <c r="E230" s="72"/>
      <c r="F230" s="72"/>
      <c r="G230" s="72"/>
      <c r="H230" s="72"/>
      <c r="I230" s="241">
        <v>648</v>
      </c>
      <c r="J230" s="72"/>
      <c r="K230" s="580">
        <v>12.805354789411293</v>
      </c>
      <c r="L230" s="639"/>
      <c r="M230" s="639" t="s">
        <v>2204</v>
      </c>
      <c r="N230" s="72"/>
      <c r="O230" s="799">
        <v>7.6693651469961654</v>
      </c>
      <c r="P230" s="799">
        <v>15.629522431259046</v>
      </c>
      <c r="Q230" s="799">
        <v>25.78722301412466</v>
      </c>
      <c r="R230" s="799">
        <v>17.456359102244388</v>
      </c>
      <c r="S230" s="799">
        <v>12.260445185097012</v>
      </c>
      <c r="T230" s="799">
        <v>6.0609430604982206</v>
      </c>
      <c r="U230" s="72"/>
    </row>
    <row r="231" spans="1:21" ht="15" x14ac:dyDescent="0.25">
      <c r="A231" s="72"/>
      <c r="B231" s="518"/>
      <c r="C231" s="72" t="s">
        <v>2211</v>
      </c>
      <c r="D231" s="72"/>
      <c r="E231" s="72"/>
      <c r="F231" s="72"/>
      <c r="G231" s="72"/>
      <c r="H231" s="72"/>
      <c r="I231" s="241"/>
      <c r="J231" s="72"/>
      <c r="K231" s="580"/>
      <c r="L231" s="639"/>
      <c r="M231" s="639"/>
      <c r="N231" s="72"/>
      <c r="O231" s="799"/>
      <c r="P231" s="799"/>
      <c r="Q231" s="799"/>
      <c r="R231" s="799"/>
      <c r="S231" s="799"/>
      <c r="T231" s="799"/>
      <c r="U231" s="72"/>
    </row>
    <row r="232" spans="1:21" ht="15" x14ac:dyDescent="0.25">
      <c r="A232" s="518"/>
      <c r="B232" s="518" t="s">
        <v>971</v>
      </c>
      <c r="C232" s="518" t="s">
        <v>972</v>
      </c>
      <c r="D232" s="518" t="s">
        <v>973</v>
      </c>
      <c r="E232" s="518"/>
      <c r="F232" s="518"/>
      <c r="G232" s="518"/>
      <c r="H232" s="518"/>
      <c r="I232" s="791">
        <v>3909</v>
      </c>
      <c r="J232" s="518"/>
      <c r="K232" s="792">
        <v>13.066701155494549</v>
      </c>
      <c r="L232" s="599"/>
      <c r="M232" s="599" t="s">
        <v>2308</v>
      </c>
      <c r="N232" s="518"/>
      <c r="O232" s="798">
        <v>9.258597268892542</v>
      </c>
      <c r="P232" s="798">
        <v>22.060957910014515</v>
      </c>
      <c r="Q232" s="798">
        <v>23.125084804900268</v>
      </c>
      <c r="R232" s="798">
        <v>19.090461483371381</v>
      </c>
      <c r="S232" s="798">
        <v>12.836801752464403</v>
      </c>
      <c r="T232" s="798">
        <v>5.7005487538925008</v>
      </c>
      <c r="U232" s="72"/>
    </row>
    <row r="233" spans="1:21" ht="15" x14ac:dyDescent="0.25">
      <c r="A233" s="72"/>
      <c r="B233" s="819" t="s">
        <v>974</v>
      </c>
      <c r="C233" s="72" t="s">
        <v>975</v>
      </c>
      <c r="D233" s="72" t="s">
        <v>976</v>
      </c>
      <c r="E233" s="72"/>
      <c r="F233" s="72"/>
      <c r="G233" s="72"/>
      <c r="H233" s="72"/>
      <c r="I233" s="241">
        <v>1182</v>
      </c>
      <c r="J233" s="72"/>
      <c r="K233" s="580">
        <v>13.053565152545952</v>
      </c>
      <c r="L233" s="639"/>
      <c r="M233" s="639" t="s">
        <v>2196</v>
      </c>
      <c r="N233" s="72"/>
      <c r="O233" s="799">
        <v>8.1905377734669695</v>
      </c>
      <c r="P233" s="799">
        <v>23.035451723574582</v>
      </c>
      <c r="Q233" s="799">
        <v>23.568793551031561</v>
      </c>
      <c r="R233" s="799">
        <v>19.20346708510797</v>
      </c>
      <c r="S233" s="799">
        <v>13.299377475947935</v>
      </c>
      <c r="T233" s="799">
        <v>5.3783268793410786</v>
      </c>
      <c r="U233" s="72"/>
    </row>
    <row r="234" spans="1:21" ht="15" x14ac:dyDescent="0.25">
      <c r="A234" s="72"/>
      <c r="B234" s="819" t="s">
        <v>977</v>
      </c>
      <c r="C234" s="72" t="s">
        <v>978</v>
      </c>
      <c r="D234" s="72" t="s">
        <v>979</v>
      </c>
      <c r="E234" s="72"/>
      <c r="F234" s="72"/>
      <c r="G234" s="72"/>
      <c r="H234" s="72"/>
      <c r="I234" s="241">
        <v>1912</v>
      </c>
      <c r="J234" s="72"/>
      <c r="K234" s="580">
        <v>11.539754109804491</v>
      </c>
      <c r="L234" s="639"/>
      <c r="M234" s="639" t="s">
        <v>2309</v>
      </c>
      <c r="N234" s="72"/>
      <c r="O234" s="799">
        <v>8.9361103292991846</v>
      </c>
      <c r="P234" s="799">
        <v>18.515372855444202</v>
      </c>
      <c r="Q234" s="799">
        <v>19.685167682430013</v>
      </c>
      <c r="R234" s="799">
        <v>17.168429617575264</v>
      </c>
      <c r="S234" s="799">
        <v>11.086474501108649</v>
      </c>
      <c r="T234" s="799">
        <v>5.2562937201122395</v>
      </c>
      <c r="U234" s="72"/>
    </row>
    <row r="235" spans="1:21" ht="15" x14ac:dyDescent="0.25">
      <c r="A235" s="72"/>
      <c r="B235" s="819" t="s">
        <v>980</v>
      </c>
      <c r="C235" s="72" t="s">
        <v>981</v>
      </c>
      <c r="D235" s="72" t="s">
        <v>982</v>
      </c>
      <c r="E235" s="72"/>
      <c r="F235" s="72"/>
      <c r="G235" s="72"/>
      <c r="H235" s="72"/>
      <c r="I235" s="241">
        <v>815</v>
      </c>
      <c r="J235" s="72"/>
      <c r="K235" s="580">
        <v>19.279773066414212</v>
      </c>
      <c r="L235" s="639"/>
      <c r="M235" s="639" t="s">
        <v>2310</v>
      </c>
      <c r="N235" s="72"/>
      <c r="O235" s="799">
        <v>12.49163506580415</v>
      </c>
      <c r="P235" s="799">
        <v>34.95495495495495</v>
      </c>
      <c r="Q235" s="799">
        <v>38.927887683471603</v>
      </c>
      <c r="R235" s="799">
        <v>25.896710820062509</v>
      </c>
      <c r="S235" s="799">
        <v>18.33358175585035</v>
      </c>
      <c r="T235" s="799">
        <v>7.8352651686848418</v>
      </c>
      <c r="U235" s="72"/>
    </row>
    <row r="236" spans="1:21" ht="15" x14ac:dyDescent="0.25">
      <c r="A236" s="72"/>
      <c r="B236" s="518"/>
      <c r="C236" s="72" t="s">
        <v>2211</v>
      </c>
      <c r="D236" s="72"/>
      <c r="E236" s="72"/>
      <c r="F236" s="72"/>
      <c r="G236" s="72"/>
      <c r="H236" s="72"/>
      <c r="I236" s="241"/>
      <c r="J236" s="72"/>
      <c r="K236" s="580"/>
      <c r="L236" s="639"/>
      <c r="M236" s="639"/>
      <c r="N236" s="72"/>
      <c r="O236" s="799"/>
      <c r="P236" s="799"/>
      <c r="Q236" s="799"/>
      <c r="R236" s="799"/>
      <c r="S236" s="799"/>
      <c r="T236" s="799"/>
      <c r="U236" s="72"/>
    </row>
    <row r="237" spans="1:21" ht="15" x14ac:dyDescent="0.25">
      <c r="A237" s="518"/>
      <c r="B237" s="518" t="s">
        <v>983</v>
      </c>
      <c r="C237" s="518" t="s">
        <v>984</v>
      </c>
      <c r="D237" s="518" t="s">
        <v>985</v>
      </c>
      <c r="E237" s="518"/>
      <c r="F237" s="518"/>
      <c r="G237" s="518"/>
      <c r="H237" s="518"/>
      <c r="I237" s="791">
        <v>5505</v>
      </c>
      <c r="J237" s="518"/>
      <c r="K237" s="792">
        <v>16.210487929795818</v>
      </c>
      <c r="L237" s="599"/>
      <c r="M237" s="599" t="s">
        <v>2311</v>
      </c>
      <c r="N237" s="518"/>
      <c r="O237" s="798">
        <v>10.271416201367533</v>
      </c>
      <c r="P237" s="798">
        <v>25.28286073473949</v>
      </c>
      <c r="Q237" s="798">
        <v>26.971289206104405</v>
      </c>
      <c r="R237" s="798">
        <v>24.817077770234594</v>
      </c>
      <c r="S237" s="798">
        <v>16.805799648506152</v>
      </c>
      <c r="T237" s="798">
        <v>7.7107758091933469</v>
      </c>
      <c r="U237" s="72"/>
    </row>
    <row r="238" spans="1:21" ht="15" x14ac:dyDescent="0.25">
      <c r="A238" s="72"/>
      <c r="B238" s="819" t="s">
        <v>986</v>
      </c>
      <c r="C238" s="72" t="s">
        <v>987</v>
      </c>
      <c r="D238" s="72" t="s">
        <v>988</v>
      </c>
      <c r="E238" s="72"/>
      <c r="F238" s="72"/>
      <c r="G238" s="72"/>
      <c r="H238" s="72"/>
      <c r="I238" s="241">
        <v>371</v>
      </c>
      <c r="J238" s="72"/>
      <c r="K238" s="580">
        <v>16.457709444823802</v>
      </c>
      <c r="L238" s="639"/>
      <c r="M238" s="639" t="s">
        <v>2226</v>
      </c>
      <c r="N238" s="72"/>
      <c r="O238" s="799">
        <v>10.150223304912707</v>
      </c>
      <c r="P238" s="799">
        <v>34.588777863182166</v>
      </c>
      <c r="Q238" s="799">
        <v>28.238182934315532</v>
      </c>
      <c r="R238" s="799">
        <v>26.472177201512697</v>
      </c>
      <c r="S238" s="799">
        <v>14.856834143706106</v>
      </c>
      <c r="T238" s="799">
        <v>6.7429259482239612</v>
      </c>
      <c r="U238" s="72"/>
    </row>
    <row r="239" spans="1:21" ht="15" x14ac:dyDescent="0.25">
      <c r="A239" s="72"/>
      <c r="B239" s="819" t="s">
        <v>989</v>
      </c>
      <c r="C239" s="72" t="s">
        <v>990</v>
      </c>
      <c r="D239" s="72" t="s">
        <v>991</v>
      </c>
      <c r="E239" s="72"/>
      <c r="F239" s="72"/>
      <c r="G239" s="72"/>
      <c r="H239" s="72"/>
      <c r="I239" s="241">
        <v>555</v>
      </c>
      <c r="J239" s="72"/>
      <c r="K239" s="580">
        <v>13.10251044829119</v>
      </c>
      <c r="L239" s="639"/>
      <c r="M239" s="639" t="s">
        <v>2312</v>
      </c>
      <c r="N239" s="72"/>
      <c r="O239" s="799">
        <v>6.3871146903637879</v>
      </c>
      <c r="P239" s="799">
        <v>17.690169320192066</v>
      </c>
      <c r="Q239" s="799">
        <v>16.678558687120944</v>
      </c>
      <c r="R239" s="799">
        <v>23.331420921782367</v>
      </c>
      <c r="S239" s="799">
        <v>14.672686230248308</v>
      </c>
      <c r="T239" s="799">
        <v>6.659563132658497</v>
      </c>
      <c r="U239" s="72"/>
    </row>
    <row r="240" spans="1:21" ht="15" x14ac:dyDescent="0.25">
      <c r="A240" s="72"/>
      <c r="B240" s="819" t="s">
        <v>992</v>
      </c>
      <c r="C240" s="72" t="s">
        <v>993</v>
      </c>
      <c r="D240" s="72" t="s">
        <v>994</v>
      </c>
      <c r="E240" s="72"/>
      <c r="F240" s="72"/>
      <c r="G240" s="72"/>
      <c r="H240" s="72"/>
      <c r="I240" s="241">
        <v>903</v>
      </c>
      <c r="J240" s="72"/>
      <c r="K240" s="580">
        <v>17.735440397929466</v>
      </c>
      <c r="L240" s="639"/>
      <c r="M240" s="639" t="s">
        <v>2313</v>
      </c>
      <c r="N240" s="72"/>
      <c r="O240" s="799">
        <v>9.6339113680154131</v>
      </c>
      <c r="P240" s="799">
        <v>32</v>
      </c>
      <c r="Q240" s="799">
        <v>32.381203106489401</v>
      </c>
      <c r="R240" s="799">
        <v>24.155137219324111</v>
      </c>
      <c r="S240" s="799">
        <v>17.725752508361204</v>
      </c>
      <c r="T240" s="799">
        <v>8.6701816051552427</v>
      </c>
      <c r="U240" s="72"/>
    </row>
    <row r="241" spans="1:21" ht="15" x14ac:dyDescent="0.25">
      <c r="A241" s="72"/>
      <c r="B241" s="819" t="s">
        <v>995</v>
      </c>
      <c r="C241" s="72" t="s">
        <v>996</v>
      </c>
      <c r="D241" s="72" t="s">
        <v>997</v>
      </c>
      <c r="E241" s="72"/>
      <c r="F241" s="72"/>
      <c r="G241" s="72"/>
      <c r="H241" s="72"/>
      <c r="I241" s="241">
        <v>1073</v>
      </c>
      <c r="J241" s="72"/>
      <c r="K241" s="580">
        <v>18.607320796340499</v>
      </c>
      <c r="L241" s="639"/>
      <c r="M241" s="639" t="s">
        <v>2182</v>
      </c>
      <c r="N241" s="72"/>
      <c r="O241" s="799">
        <v>13.103852923919421</v>
      </c>
      <c r="P241" s="799">
        <v>22.575976845151953</v>
      </c>
      <c r="Q241" s="799">
        <v>30.18189086548071</v>
      </c>
      <c r="R241" s="799">
        <v>27.13833157338965</v>
      </c>
      <c r="S241" s="799">
        <v>22.551546391752577</v>
      </c>
      <c r="T241" s="799">
        <v>8.8931148274511997</v>
      </c>
      <c r="U241" s="72"/>
    </row>
    <row r="242" spans="1:21" ht="15" x14ac:dyDescent="0.25">
      <c r="A242" s="72"/>
      <c r="B242" s="819" t="s">
        <v>998</v>
      </c>
      <c r="C242" s="72" t="s">
        <v>999</v>
      </c>
      <c r="D242" s="72" t="s">
        <v>1000</v>
      </c>
      <c r="E242" s="72"/>
      <c r="F242" s="72"/>
      <c r="G242" s="72"/>
      <c r="H242" s="72"/>
      <c r="I242" s="241">
        <v>584</v>
      </c>
      <c r="J242" s="72"/>
      <c r="K242" s="580">
        <v>16.978209648125851</v>
      </c>
      <c r="L242" s="639"/>
      <c r="M242" s="639" t="s">
        <v>1782</v>
      </c>
      <c r="N242" s="72"/>
      <c r="O242" s="799">
        <v>12.901454844908043</v>
      </c>
      <c r="P242" s="799">
        <v>26.194852941176471</v>
      </c>
      <c r="Q242" s="799">
        <v>29.49360044518642</v>
      </c>
      <c r="R242" s="799">
        <v>25.707416312187906</v>
      </c>
      <c r="S242" s="799">
        <v>16.654727793696278</v>
      </c>
      <c r="T242" s="799">
        <v>7.5289738600795193</v>
      </c>
      <c r="U242" s="72"/>
    </row>
    <row r="243" spans="1:21" ht="15" x14ac:dyDescent="0.25">
      <c r="A243" s="72"/>
      <c r="B243" s="819" t="s">
        <v>1001</v>
      </c>
      <c r="C243" s="72" t="s">
        <v>1002</v>
      </c>
      <c r="D243" s="72" t="s">
        <v>1003</v>
      </c>
      <c r="E243" s="72"/>
      <c r="F243" s="72"/>
      <c r="G243" s="72"/>
      <c r="H243" s="72"/>
      <c r="I243" s="241">
        <v>366</v>
      </c>
      <c r="J243" s="72"/>
      <c r="K243" s="580">
        <v>17.562410195290614</v>
      </c>
      <c r="L243" s="639"/>
      <c r="M243" s="639" t="s">
        <v>2314</v>
      </c>
      <c r="N243" s="72"/>
      <c r="O243" s="799">
        <v>14.618547281863865</v>
      </c>
      <c r="P243" s="799">
        <v>30.492572322126662</v>
      </c>
      <c r="Q243" s="799">
        <v>31.219826198905697</v>
      </c>
      <c r="R243" s="799">
        <v>25.087514585764293</v>
      </c>
      <c r="S243" s="799">
        <v>15.549901046084253</v>
      </c>
      <c r="T243" s="799">
        <v>8.1743869209809255</v>
      </c>
      <c r="U243" s="72"/>
    </row>
    <row r="244" spans="1:21" ht="15" x14ac:dyDescent="0.25">
      <c r="A244" s="72"/>
      <c r="B244" s="819" t="s">
        <v>1004</v>
      </c>
      <c r="C244" s="72" t="s">
        <v>1005</v>
      </c>
      <c r="D244" s="72" t="s">
        <v>1006</v>
      </c>
      <c r="E244" s="72"/>
      <c r="F244" s="72"/>
      <c r="G244" s="72"/>
      <c r="H244" s="72"/>
      <c r="I244" s="241">
        <v>482</v>
      </c>
      <c r="J244" s="72"/>
      <c r="K244" s="580">
        <v>19.244999164873693</v>
      </c>
      <c r="L244" s="639"/>
      <c r="M244" s="639" t="s">
        <v>2315</v>
      </c>
      <c r="N244" s="72"/>
      <c r="O244" s="799">
        <v>14.159969383849981</v>
      </c>
      <c r="P244" s="799">
        <v>32.520325203252035</v>
      </c>
      <c r="Q244" s="799">
        <v>35.015447991761071</v>
      </c>
      <c r="R244" s="799">
        <v>29.050838968194341</v>
      </c>
      <c r="S244" s="799">
        <v>17.00425106276569</v>
      </c>
      <c r="T244" s="799">
        <v>9.1743119266055047</v>
      </c>
      <c r="U244" s="72"/>
    </row>
    <row r="245" spans="1:21" ht="15" x14ac:dyDescent="0.25">
      <c r="A245" s="72"/>
      <c r="B245" s="819" t="s">
        <v>1007</v>
      </c>
      <c r="C245" s="72" t="s">
        <v>1008</v>
      </c>
      <c r="D245" s="72" t="s">
        <v>1009</v>
      </c>
      <c r="E245" s="72"/>
      <c r="F245" s="72"/>
      <c r="G245" s="72"/>
      <c r="H245" s="72"/>
      <c r="I245" s="241">
        <v>1171</v>
      </c>
      <c r="J245" s="72"/>
      <c r="K245" s="580">
        <v>14.139976683741688</v>
      </c>
      <c r="L245" s="639"/>
      <c r="M245" s="639" t="s">
        <v>2316</v>
      </c>
      <c r="N245" s="72"/>
      <c r="O245" s="799">
        <v>7.3929115025005432</v>
      </c>
      <c r="P245" s="799">
        <v>22.750775594622542</v>
      </c>
      <c r="Q245" s="799">
        <v>25.20339582596392</v>
      </c>
      <c r="R245" s="799">
        <v>21.955165241506815</v>
      </c>
      <c r="S245" s="799">
        <v>14.080540692762602</v>
      </c>
      <c r="T245" s="799">
        <v>6.7865729328342308</v>
      </c>
      <c r="U245" s="72"/>
    </row>
    <row r="246" spans="1:21" ht="15" x14ac:dyDescent="0.25">
      <c r="A246" s="72"/>
      <c r="B246" s="518"/>
      <c r="C246" s="72" t="s">
        <v>2211</v>
      </c>
      <c r="D246" s="72"/>
      <c r="E246" s="72"/>
      <c r="F246" s="72"/>
      <c r="G246" s="72"/>
      <c r="H246" s="72"/>
      <c r="I246" s="241"/>
      <c r="J246" s="72"/>
      <c r="K246" s="580"/>
      <c r="L246" s="639"/>
      <c r="M246" s="639"/>
      <c r="N246" s="72"/>
      <c r="O246" s="799"/>
      <c r="P246" s="799"/>
      <c r="Q246" s="799"/>
      <c r="R246" s="799"/>
      <c r="S246" s="799"/>
      <c r="T246" s="799"/>
      <c r="U246" s="72"/>
    </row>
    <row r="247" spans="1:21" ht="15" x14ac:dyDescent="0.25">
      <c r="A247" s="518"/>
      <c r="B247" s="518" t="s">
        <v>1010</v>
      </c>
      <c r="C247" s="518" t="s">
        <v>1011</v>
      </c>
      <c r="D247" s="518" t="s">
        <v>1012</v>
      </c>
      <c r="E247" s="518"/>
      <c r="F247" s="518"/>
      <c r="G247" s="518"/>
      <c r="H247" s="518"/>
      <c r="I247" s="791">
        <v>7423</v>
      </c>
      <c r="J247" s="518"/>
      <c r="K247" s="792">
        <v>14.926573930392916</v>
      </c>
      <c r="L247" s="599"/>
      <c r="M247" s="599" t="s">
        <v>2317</v>
      </c>
      <c r="N247" s="518"/>
      <c r="O247" s="798">
        <v>9.3234572154515298</v>
      </c>
      <c r="P247" s="798">
        <v>22.674516400336415</v>
      </c>
      <c r="Q247" s="798">
        <v>26.355947546750123</v>
      </c>
      <c r="R247" s="798">
        <v>22.739870661211562</v>
      </c>
      <c r="S247" s="798">
        <v>14.57514003098558</v>
      </c>
      <c r="T247" s="798">
        <v>7.137154461525272</v>
      </c>
      <c r="U247" s="72"/>
    </row>
    <row r="248" spans="1:21" ht="15" x14ac:dyDescent="0.25">
      <c r="A248" s="72"/>
      <c r="B248" s="819" t="s">
        <v>1013</v>
      </c>
      <c r="C248" s="72" t="s">
        <v>1014</v>
      </c>
      <c r="D248" s="72" t="s">
        <v>1015</v>
      </c>
      <c r="E248" s="72"/>
      <c r="F248" s="72"/>
      <c r="G248" s="72"/>
      <c r="H248" s="72"/>
      <c r="I248" s="241">
        <v>1114</v>
      </c>
      <c r="J248" s="72"/>
      <c r="K248" s="580">
        <v>15.594168413205633</v>
      </c>
      <c r="L248" s="639"/>
      <c r="M248" s="639" t="s">
        <v>2177</v>
      </c>
      <c r="N248" s="72"/>
      <c r="O248" s="799">
        <v>16.336633663366339</v>
      </c>
      <c r="P248" s="799">
        <v>21.901323706377859</v>
      </c>
      <c r="Q248" s="799">
        <v>22.623315613796514</v>
      </c>
      <c r="R248" s="799">
        <v>21.11120925713276</v>
      </c>
      <c r="S248" s="799">
        <v>16.748675246025741</v>
      </c>
      <c r="T248" s="799">
        <v>8.5868498527968598</v>
      </c>
      <c r="U248" s="72"/>
    </row>
    <row r="249" spans="1:21" ht="15" x14ac:dyDescent="0.25">
      <c r="A249" s="72"/>
      <c r="B249" s="819" t="s">
        <v>1016</v>
      </c>
      <c r="C249" s="72" t="s">
        <v>1017</v>
      </c>
      <c r="D249" s="72" t="s">
        <v>1018</v>
      </c>
      <c r="E249" s="72"/>
      <c r="F249" s="72"/>
      <c r="G249" s="72"/>
      <c r="H249" s="72"/>
      <c r="I249" s="241">
        <v>1160</v>
      </c>
      <c r="J249" s="72"/>
      <c r="K249" s="580">
        <v>15.166418993116897</v>
      </c>
      <c r="L249" s="639"/>
      <c r="M249" s="639" t="s">
        <v>2318</v>
      </c>
      <c r="N249" s="72"/>
      <c r="O249" s="799">
        <v>10.849182962764532</v>
      </c>
      <c r="P249" s="799">
        <v>24.887800897592818</v>
      </c>
      <c r="Q249" s="799">
        <v>27.595044852627083</v>
      </c>
      <c r="R249" s="799">
        <v>23.434797647872706</v>
      </c>
      <c r="S249" s="799">
        <v>14.85687616677038</v>
      </c>
      <c r="T249" s="799">
        <v>5.8695058695058702</v>
      </c>
      <c r="U249" s="72"/>
    </row>
    <row r="250" spans="1:21" ht="15" x14ac:dyDescent="0.25">
      <c r="A250" s="72"/>
      <c r="B250" s="819" t="s">
        <v>1019</v>
      </c>
      <c r="C250" s="72" t="s">
        <v>1020</v>
      </c>
      <c r="D250" s="72" t="s">
        <v>1021</v>
      </c>
      <c r="E250" s="72"/>
      <c r="F250" s="72"/>
      <c r="G250" s="72"/>
      <c r="H250" s="72"/>
      <c r="I250" s="241">
        <v>442</v>
      </c>
      <c r="J250" s="72"/>
      <c r="K250" s="580">
        <v>18.790635900545876</v>
      </c>
      <c r="L250" s="639"/>
      <c r="M250" s="639" t="s">
        <v>2319</v>
      </c>
      <c r="N250" s="72"/>
      <c r="O250" s="799">
        <v>12.457531143827861</v>
      </c>
      <c r="P250" s="799">
        <v>36.077705827937095</v>
      </c>
      <c r="Q250" s="799">
        <v>37.978757644029606</v>
      </c>
      <c r="R250" s="799">
        <v>25.384101536406146</v>
      </c>
      <c r="S250" s="799">
        <v>15.527324057269611</v>
      </c>
      <c r="T250" s="799">
        <v>8.8680872028574953</v>
      </c>
      <c r="U250" s="72"/>
    </row>
    <row r="251" spans="1:21" ht="15" x14ac:dyDescent="0.25">
      <c r="A251" s="72"/>
      <c r="B251" s="819" t="s">
        <v>1022</v>
      </c>
      <c r="C251" s="72" t="s">
        <v>1023</v>
      </c>
      <c r="D251" s="72" t="s">
        <v>1024</v>
      </c>
      <c r="E251" s="72"/>
      <c r="F251" s="72"/>
      <c r="G251" s="72"/>
      <c r="H251" s="72"/>
      <c r="I251" s="241">
        <v>452</v>
      </c>
      <c r="J251" s="72"/>
      <c r="K251" s="580">
        <v>13.903829382598039</v>
      </c>
      <c r="L251" s="639"/>
      <c r="M251" s="639" t="s">
        <v>2320</v>
      </c>
      <c r="N251" s="72"/>
      <c r="O251" s="799">
        <v>8.3532219570405726</v>
      </c>
      <c r="P251" s="799">
        <v>17.673888255416191</v>
      </c>
      <c r="Q251" s="799">
        <v>25.616471151544172</v>
      </c>
      <c r="R251" s="799">
        <v>23.626584709950055</v>
      </c>
      <c r="S251" s="799">
        <v>13.006015282067956</v>
      </c>
      <c r="T251" s="799">
        <v>6.1481481481481479</v>
      </c>
      <c r="U251" s="72"/>
    </row>
    <row r="252" spans="1:21" ht="15" x14ac:dyDescent="0.25">
      <c r="A252" s="72"/>
      <c r="B252" s="819" t="s">
        <v>1025</v>
      </c>
      <c r="C252" s="72" t="s">
        <v>1026</v>
      </c>
      <c r="D252" s="72" t="s">
        <v>1027</v>
      </c>
      <c r="E252" s="72"/>
      <c r="F252" s="72"/>
      <c r="G252" s="72"/>
      <c r="H252" s="72"/>
      <c r="I252" s="241">
        <v>480</v>
      </c>
      <c r="J252" s="72"/>
      <c r="K252" s="580">
        <v>15.95251239276228</v>
      </c>
      <c r="L252" s="639"/>
      <c r="M252" s="639" t="s">
        <v>2137</v>
      </c>
      <c r="N252" s="72"/>
      <c r="O252" s="799">
        <v>9.3038177735001604</v>
      </c>
      <c r="P252" s="799">
        <v>20.761245674740483</v>
      </c>
      <c r="Q252" s="799">
        <v>29.789084583605131</v>
      </c>
      <c r="R252" s="799">
        <v>27.45945945945946</v>
      </c>
      <c r="S252" s="799">
        <v>15.196960607878424</v>
      </c>
      <c r="T252" s="799">
        <v>6.4305684995340169</v>
      </c>
      <c r="U252" s="72"/>
    </row>
    <row r="253" spans="1:21" ht="15" x14ac:dyDescent="0.25">
      <c r="A253" s="72"/>
      <c r="B253" s="819" t="s">
        <v>1028</v>
      </c>
      <c r="C253" s="72" t="s">
        <v>1029</v>
      </c>
      <c r="D253" s="72" t="s">
        <v>1030</v>
      </c>
      <c r="E253" s="72"/>
      <c r="F253" s="72"/>
      <c r="G253" s="72"/>
      <c r="H253" s="72"/>
      <c r="I253" s="241">
        <v>408</v>
      </c>
      <c r="J253" s="72"/>
      <c r="K253" s="580">
        <v>9.7973970812712903</v>
      </c>
      <c r="L253" s="639"/>
      <c r="M253" s="639" t="s">
        <v>2321</v>
      </c>
      <c r="N253" s="72"/>
      <c r="O253" s="620" t="s">
        <v>1431</v>
      </c>
      <c r="P253" s="620" t="s">
        <v>1431</v>
      </c>
      <c r="Q253" s="799">
        <v>15.862255965292841</v>
      </c>
      <c r="R253" s="799">
        <v>12.521440823327616</v>
      </c>
      <c r="S253" s="799">
        <v>9.6848325673013793</v>
      </c>
      <c r="T253" s="799">
        <v>6.0760209128161655</v>
      </c>
      <c r="U253" s="72"/>
    </row>
    <row r="254" spans="1:21" ht="15" x14ac:dyDescent="0.25">
      <c r="A254" s="72"/>
      <c r="B254" s="819" t="s">
        <v>1031</v>
      </c>
      <c r="C254" s="72" t="s">
        <v>1032</v>
      </c>
      <c r="D254" s="72" t="s">
        <v>1033</v>
      </c>
      <c r="E254" s="72"/>
      <c r="F254" s="72"/>
      <c r="G254" s="72"/>
      <c r="H254" s="72"/>
      <c r="I254" s="241">
        <v>533</v>
      </c>
      <c r="J254" s="72"/>
      <c r="K254" s="580">
        <v>18.166696954466282</v>
      </c>
      <c r="L254" s="639"/>
      <c r="M254" s="639" t="s">
        <v>2322</v>
      </c>
      <c r="N254" s="72"/>
      <c r="O254" s="799">
        <v>11.908492635537449</v>
      </c>
      <c r="P254" s="799">
        <v>23.933402705515086</v>
      </c>
      <c r="Q254" s="799">
        <v>31.108230719377836</v>
      </c>
      <c r="R254" s="799">
        <v>28.915154073448711</v>
      </c>
      <c r="S254" s="799">
        <v>18.1301878549585</v>
      </c>
      <c r="T254" s="799">
        <v>8.385123803886751</v>
      </c>
      <c r="U254" s="72"/>
    </row>
    <row r="255" spans="1:21" ht="15" x14ac:dyDescent="0.25">
      <c r="A255" s="72"/>
      <c r="B255" s="819" t="s">
        <v>1034</v>
      </c>
      <c r="C255" s="72" t="s">
        <v>1035</v>
      </c>
      <c r="D255" s="72" t="s">
        <v>1036</v>
      </c>
      <c r="E255" s="72"/>
      <c r="F255" s="72"/>
      <c r="G255" s="72"/>
      <c r="H255" s="72"/>
      <c r="I255" s="241">
        <v>343</v>
      </c>
      <c r="J255" s="72"/>
      <c r="K255" s="580">
        <v>13.16340955138406</v>
      </c>
      <c r="L255" s="639"/>
      <c r="M255" s="639" t="s">
        <v>2189</v>
      </c>
      <c r="N255" s="72"/>
      <c r="O255" s="799">
        <v>9.0119085934985517</v>
      </c>
      <c r="P255" s="799">
        <v>21.690767519466075</v>
      </c>
      <c r="Q255" s="799">
        <v>23.19309600862999</v>
      </c>
      <c r="R255" s="799">
        <v>19.132309350579359</v>
      </c>
      <c r="S255" s="799">
        <v>13.186813186813186</v>
      </c>
      <c r="T255" s="799">
        <v>5.9979699178739505</v>
      </c>
      <c r="U255" s="72"/>
    </row>
    <row r="256" spans="1:21" ht="15" x14ac:dyDescent="0.25">
      <c r="A256" s="72"/>
      <c r="B256" s="819" t="s">
        <v>1037</v>
      </c>
      <c r="C256" s="72" t="s">
        <v>1038</v>
      </c>
      <c r="D256" s="72" t="s">
        <v>1039</v>
      </c>
      <c r="E256" s="72"/>
      <c r="F256" s="72"/>
      <c r="G256" s="72"/>
      <c r="H256" s="72"/>
      <c r="I256" s="241">
        <v>467</v>
      </c>
      <c r="J256" s="72"/>
      <c r="K256" s="580">
        <v>12.320936969941839</v>
      </c>
      <c r="L256" s="639"/>
      <c r="M256" s="639" t="s">
        <v>2323</v>
      </c>
      <c r="N256" s="72"/>
      <c r="O256" s="799">
        <v>4.8543689320388346</v>
      </c>
      <c r="P256" s="799">
        <v>23.484201537147737</v>
      </c>
      <c r="Q256" s="799">
        <v>20.174708818635608</v>
      </c>
      <c r="R256" s="799">
        <v>20.362381363244175</v>
      </c>
      <c r="S256" s="799">
        <v>11.396011396011396</v>
      </c>
      <c r="T256" s="799">
        <v>6.2053986968662738</v>
      </c>
      <c r="U256" s="72"/>
    </row>
    <row r="257" spans="1:21" ht="15" x14ac:dyDescent="0.25">
      <c r="A257" s="72"/>
      <c r="B257" s="819" t="s">
        <v>1040</v>
      </c>
      <c r="C257" s="72" t="s">
        <v>1041</v>
      </c>
      <c r="D257" s="72" t="s">
        <v>1042</v>
      </c>
      <c r="E257" s="72"/>
      <c r="F257" s="72"/>
      <c r="G257" s="72"/>
      <c r="H257" s="72"/>
      <c r="I257" s="241">
        <v>1082</v>
      </c>
      <c r="J257" s="72"/>
      <c r="K257" s="580">
        <v>17.504427354537942</v>
      </c>
      <c r="L257" s="639"/>
      <c r="M257" s="639" t="s">
        <v>2324</v>
      </c>
      <c r="N257" s="72"/>
      <c r="O257" s="799">
        <v>7.6123282584478282</v>
      </c>
      <c r="P257" s="799">
        <v>24.613442726412117</v>
      </c>
      <c r="Q257" s="799">
        <v>36.945231350330502</v>
      </c>
      <c r="R257" s="799">
        <v>26.146461035644979</v>
      </c>
      <c r="S257" s="799">
        <v>15.2191894127378</v>
      </c>
      <c r="T257" s="799">
        <v>8.1225342306799728</v>
      </c>
      <c r="U257" s="72"/>
    </row>
    <row r="258" spans="1:21" ht="15" x14ac:dyDescent="0.25">
      <c r="A258" s="72"/>
      <c r="B258" s="819" t="s">
        <v>1043</v>
      </c>
      <c r="C258" s="72" t="s">
        <v>1044</v>
      </c>
      <c r="D258" s="72" t="s">
        <v>1045</v>
      </c>
      <c r="E258" s="72"/>
      <c r="F258" s="72"/>
      <c r="G258" s="72"/>
      <c r="H258" s="72"/>
      <c r="I258" s="241">
        <v>708</v>
      </c>
      <c r="J258" s="72"/>
      <c r="K258" s="580">
        <v>15.350050773942009</v>
      </c>
      <c r="L258" s="639"/>
      <c r="M258" s="639" t="s">
        <v>2325</v>
      </c>
      <c r="N258" s="72"/>
      <c r="O258" s="799">
        <v>6.8202764976958523</v>
      </c>
      <c r="P258" s="799">
        <v>21.012745435756116</v>
      </c>
      <c r="Q258" s="799">
        <v>27.918781725888326</v>
      </c>
      <c r="R258" s="799">
        <v>22.287294615259473</v>
      </c>
      <c r="S258" s="799">
        <v>16.44359464627151</v>
      </c>
      <c r="T258" s="799">
        <v>8.152965155779869</v>
      </c>
      <c r="U258" s="72"/>
    </row>
    <row r="259" spans="1:21" ht="15" x14ac:dyDescent="0.25">
      <c r="A259" s="72"/>
      <c r="B259" s="819" t="s">
        <v>1046</v>
      </c>
      <c r="C259" s="72" t="s">
        <v>1047</v>
      </c>
      <c r="D259" s="72" t="s">
        <v>1048</v>
      </c>
      <c r="E259" s="72"/>
      <c r="F259" s="72"/>
      <c r="G259" s="72"/>
      <c r="H259" s="72"/>
      <c r="I259" s="241">
        <v>234</v>
      </c>
      <c r="J259" s="72"/>
      <c r="K259" s="580">
        <v>14.110839455858367</v>
      </c>
      <c r="L259" s="639"/>
      <c r="M259" s="639" t="s">
        <v>2326</v>
      </c>
      <c r="N259" s="72"/>
      <c r="O259" s="620" t="s">
        <v>1431</v>
      </c>
      <c r="P259" s="620" t="s">
        <v>1431</v>
      </c>
      <c r="Q259" s="799">
        <v>23.862129916040651</v>
      </c>
      <c r="R259" s="799">
        <v>22.344178753430025</v>
      </c>
      <c r="S259" s="799">
        <v>12.308715901530274</v>
      </c>
      <c r="T259" s="799">
        <v>6.8185115334397217</v>
      </c>
      <c r="U259" s="72"/>
    </row>
    <row r="260" spans="1:21" ht="15" x14ac:dyDescent="0.25">
      <c r="A260" s="72"/>
      <c r="B260" s="518"/>
      <c r="C260" s="72" t="s">
        <v>2211</v>
      </c>
      <c r="D260" s="72"/>
      <c r="E260" s="72"/>
      <c r="F260" s="72"/>
      <c r="G260" s="72"/>
      <c r="H260" s="72"/>
      <c r="I260" s="241"/>
      <c r="J260" s="72"/>
      <c r="K260" s="580"/>
      <c r="L260" s="639"/>
      <c r="M260" s="639"/>
      <c r="N260" s="72"/>
      <c r="O260" s="620"/>
      <c r="P260" s="799"/>
      <c r="Q260" s="799"/>
      <c r="R260" s="799"/>
      <c r="S260" s="799"/>
      <c r="T260" s="799"/>
      <c r="U260" s="72"/>
    </row>
    <row r="261" spans="1:21" ht="15" x14ac:dyDescent="0.25">
      <c r="A261" s="518"/>
      <c r="B261" s="518" t="s">
        <v>1049</v>
      </c>
      <c r="C261" s="518" t="s">
        <v>1050</v>
      </c>
      <c r="D261" s="518" t="s">
        <v>1051</v>
      </c>
      <c r="E261" s="518"/>
      <c r="F261" s="518"/>
      <c r="G261" s="518"/>
      <c r="H261" s="518"/>
      <c r="I261" s="791">
        <v>6018</v>
      </c>
      <c r="J261" s="518"/>
      <c r="K261" s="792">
        <v>14.642760875203544</v>
      </c>
      <c r="L261" s="599"/>
      <c r="M261" s="599" t="s">
        <v>2327</v>
      </c>
      <c r="N261" s="518"/>
      <c r="O261" s="798">
        <v>7.2047275965352542</v>
      </c>
      <c r="P261" s="798">
        <v>21.517599772644228</v>
      </c>
      <c r="Q261" s="798">
        <v>25.208339985312428</v>
      </c>
      <c r="R261" s="798">
        <v>20.409411261102875</v>
      </c>
      <c r="S261" s="798">
        <v>15.703569367735554</v>
      </c>
      <c r="T261" s="798">
        <v>7.9503309222793677</v>
      </c>
      <c r="U261" s="72"/>
    </row>
    <row r="262" spans="1:21" ht="15" x14ac:dyDescent="0.25">
      <c r="A262" s="72"/>
      <c r="B262" s="819" t="s">
        <v>1052</v>
      </c>
      <c r="C262" s="72" t="s">
        <v>1053</v>
      </c>
      <c r="D262" s="72" t="s">
        <v>1054</v>
      </c>
      <c r="E262" s="72"/>
      <c r="F262" s="72"/>
      <c r="G262" s="72"/>
      <c r="H262" s="72"/>
      <c r="I262" s="241">
        <v>523</v>
      </c>
      <c r="J262" s="72"/>
      <c r="K262" s="580">
        <v>14.503553091434418</v>
      </c>
      <c r="L262" s="639"/>
      <c r="M262" s="639" t="s">
        <v>1794</v>
      </c>
      <c r="N262" s="72"/>
      <c r="O262" s="799">
        <v>8.669737198591168</v>
      </c>
      <c r="P262" s="799">
        <v>18.509729473184624</v>
      </c>
      <c r="Q262" s="799">
        <v>27.254509018036071</v>
      </c>
      <c r="R262" s="799">
        <v>15.854275594535336</v>
      </c>
      <c r="S262" s="799">
        <v>17.265735363365248</v>
      </c>
      <c r="T262" s="799">
        <v>7.8984485190409028</v>
      </c>
      <c r="U262" s="72"/>
    </row>
    <row r="263" spans="1:21" ht="15" x14ac:dyDescent="0.25">
      <c r="A263" s="72"/>
      <c r="B263" s="819" t="s">
        <v>1055</v>
      </c>
      <c r="C263" s="72" t="s">
        <v>1056</v>
      </c>
      <c r="D263" s="72" t="s">
        <v>1057</v>
      </c>
      <c r="E263" s="72"/>
      <c r="F263" s="72"/>
      <c r="G263" s="72"/>
      <c r="H263" s="72"/>
      <c r="I263" s="241">
        <v>372</v>
      </c>
      <c r="J263" s="72"/>
      <c r="K263" s="580">
        <v>14.253825150819795</v>
      </c>
      <c r="L263" s="639"/>
      <c r="M263" s="639" t="s">
        <v>2111</v>
      </c>
      <c r="N263" s="72"/>
      <c r="O263" s="799">
        <v>6.64568030779993</v>
      </c>
      <c r="P263" s="799">
        <v>18.595041322314049</v>
      </c>
      <c r="Q263" s="799">
        <v>23.677736777367773</v>
      </c>
      <c r="R263" s="799">
        <v>20.559407124073633</v>
      </c>
      <c r="S263" s="799">
        <v>15.990159901599014</v>
      </c>
      <c r="T263" s="799">
        <v>8.1935608251397731</v>
      </c>
      <c r="U263" s="72"/>
    </row>
    <row r="264" spans="1:21" ht="15" x14ac:dyDescent="0.25">
      <c r="A264" s="72"/>
      <c r="B264" s="819" t="s">
        <v>1058</v>
      </c>
      <c r="C264" s="72" t="s">
        <v>1059</v>
      </c>
      <c r="D264" s="72" t="s">
        <v>1060</v>
      </c>
      <c r="E264" s="72"/>
      <c r="F264" s="72"/>
      <c r="G264" s="72"/>
      <c r="H264" s="72"/>
      <c r="I264" s="241">
        <v>906</v>
      </c>
      <c r="J264" s="72"/>
      <c r="K264" s="580">
        <v>16.012286489745119</v>
      </c>
      <c r="L264" s="639"/>
      <c r="M264" s="639" t="s">
        <v>2328</v>
      </c>
      <c r="N264" s="72"/>
      <c r="O264" s="799">
        <v>4.6349942062572422</v>
      </c>
      <c r="P264" s="799">
        <v>29.032258064516132</v>
      </c>
      <c r="Q264" s="799">
        <v>31.342751988602632</v>
      </c>
      <c r="R264" s="799">
        <v>19.481281539725387</v>
      </c>
      <c r="S264" s="799">
        <v>16.273908908380008</v>
      </c>
      <c r="T264" s="799">
        <v>8.7822014051522235</v>
      </c>
      <c r="U264" s="72"/>
    </row>
    <row r="265" spans="1:21" ht="15" x14ac:dyDescent="0.25">
      <c r="A265" s="72"/>
      <c r="B265" s="819" t="s">
        <v>1061</v>
      </c>
      <c r="C265" s="72" t="s">
        <v>1062</v>
      </c>
      <c r="D265" s="72" t="s">
        <v>1063</v>
      </c>
      <c r="E265" s="72"/>
      <c r="F265" s="72"/>
      <c r="G265" s="72"/>
      <c r="H265" s="72"/>
      <c r="I265" s="241">
        <v>219</v>
      </c>
      <c r="J265" s="72"/>
      <c r="K265" s="580">
        <v>11.918161877543232</v>
      </c>
      <c r="L265" s="639"/>
      <c r="M265" s="639" t="s">
        <v>2329</v>
      </c>
      <c r="N265" s="72"/>
      <c r="O265" s="799">
        <v>3.7488284910965324</v>
      </c>
      <c r="P265" s="799">
        <v>19.75540921919097</v>
      </c>
      <c r="Q265" s="799">
        <v>22.495755517826826</v>
      </c>
      <c r="R265" s="799">
        <v>18.207282913165269</v>
      </c>
      <c r="S265" s="799">
        <v>10.76591817902184</v>
      </c>
      <c r="T265" s="799">
        <v>6.505334374186833</v>
      </c>
      <c r="U265" s="72"/>
    </row>
    <row r="266" spans="1:21" ht="15" x14ac:dyDescent="0.25">
      <c r="A266" s="72"/>
      <c r="B266" s="819" t="s">
        <v>1064</v>
      </c>
      <c r="C266" s="72" t="s">
        <v>1065</v>
      </c>
      <c r="D266" s="72" t="s">
        <v>1066</v>
      </c>
      <c r="E266" s="72"/>
      <c r="F266" s="72"/>
      <c r="G266" s="72"/>
      <c r="H266" s="72"/>
      <c r="I266" s="241">
        <v>305</v>
      </c>
      <c r="J266" s="72"/>
      <c r="K266" s="580">
        <v>17.662115741073908</v>
      </c>
      <c r="L266" s="639"/>
      <c r="M266" s="639" t="s">
        <v>2330</v>
      </c>
      <c r="N266" s="72"/>
      <c r="O266" s="799">
        <v>11.272141706924316</v>
      </c>
      <c r="P266" s="799">
        <v>27.168234064785786</v>
      </c>
      <c r="Q266" s="799">
        <v>34.96190049305244</v>
      </c>
      <c r="R266" s="799">
        <v>27.016885553470921</v>
      </c>
      <c r="S266" s="799">
        <v>17.219787100814028</v>
      </c>
      <c r="T266" s="799">
        <v>7.0676090145352717</v>
      </c>
      <c r="U266" s="72"/>
    </row>
    <row r="267" spans="1:21" ht="15" x14ac:dyDescent="0.25">
      <c r="A267" s="72"/>
      <c r="B267" s="819" t="s">
        <v>1067</v>
      </c>
      <c r="C267" s="72" t="s">
        <v>1068</v>
      </c>
      <c r="D267" s="72" t="s">
        <v>1069</v>
      </c>
      <c r="E267" s="72"/>
      <c r="F267" s="72"/>
      <c r="G267" s="72"/>
      <c r="H267" s="72"/>
      <c r="I267" s="241">
        <v>1657</v>
      </c>
      <c r="J267" s="72"/>
      <c r="K267" s="580">
        <v>12.339994602365339</v>
      </c>
      <c r="L267" s="639"/>
      <c r="M267" s="639" t="s">
        <v>2331</v>
      </c>
      <c r="N267" s="72"/>
      <c r="O267" s="799">
        <v>6.4853179607277971</v>
      </c>
      <c r="P267" s="799">
        <v>18.127921559685326</v>
      </c>
      <c r="Q267" s="799">
        <v>19.704219225750325</v>
      </c>
      <c r="R267" s="799">
        <v>17.387616624257845</v>
      </c>
      <c r="S267" s="799">
        <v>13.433756166314305</v>
      </c>
      <c r="T267" s="799">
        <v>6.8436713206683448</v>
      </c>
      <c r="U267" s="72"/>
    </row>
    <row r="268" spans="1:21" ht="15" x14ac:dyDescent="0.25">
      <c r="A268" s="72"/>
      <c r="B268" s="819" t="s">
        <v>1070</v>
      </c>
      <c r="C268" s="72" t="s">
        <v>1071</v>
      </c>
      <c r="D268" s="72" t="s">
        <v>1072</v>
      </c>
      <c r="E268" s="72"/>
      <c r="F268" s="72"/>
      <c r="G268" s="72"/>
      <c r="H268" s="72"/>
      <c r="I268" s="241">
        <v>744</v>
      </c>
      <c r="J268" s="72"/>
      <c r="K268" s="580">
        <v>22.25993548205172</v>
      </c>
      <c r="L268" s="639"/>
      <c r="M268" s="639" t="s">
        <v>2186</v>
      </c>
      <c r="N268" s="72"/>
      <c r="O268" s="799">
        <v>11.498658489842851</v>
      </c>
      <c r="P268" s="799">
        <v>36.303630363036305</v>
      </c>
      <c r="Q268" s="799">
        <v>38.730634682658675</v>
      </c>
      <c r="R268" s="799">
        <v>31.54168007724493</v>
      </c>
      <c r="S268" s="799">
        <v>23.170731707317074</v>
      </c>
      <c r="T268" s="799">
        <v>12.282589205666127</v>
      </c>
      <c r="U268" s="72"/>
    </row>
    <row r="269" spans="1:21" ht="15" x14ac:dyDescent="0.25">
      <c r="A269" s="72"/>
      <c r="B269" s="819" t="s">
        <v>1073</v>
      </c>
      <c r="C269" s="72" t="s">
        <v>1074</v>
      </c>
      <c r="D269" s="72" t="s">
        <v>1075</v>
      </c>
      <c r="E269" s="72"/>
      <c r="F269" s="72"/>
      <c r="G269" s="72"/>
      <c r="H269" s="72"/>
      <c r="I269" s="241">
        <v>551</v>
      </c>
      <c r="J269" s="72"/>
      <c r="K269" s="580">
        <v>17.6362850095047</v>
      </c>
      <c r="L269" s="639"/>
      <c r="M269" s="639" t="s">
        <v>2332</v>
      </c>
      <c r="N269" s="72"/>
      <c r="O269" s="620" t="s">
        <v>1431</v>
      </c>
      <c r="P269" s="620" t="s">
        <v>1431</v>
      </c>
      <c r="Q269" s="799">
        <v>23.950233281493002</v>
      </c>
      <c r="R269" s="799">
        <v>27.629397679130594</v>
      </c>
      <c r="S269" s="799">
        <v>18.364824298075227</v>
      </c>
      <c r="T269" s="799">
        <v>11.484934468315092</v>
      </c>
      <c r="U269" s="72"/>
    </row>
    <row r="270" spans="1:21" ht="15" x14ac:dyDescent="0.25">
      <c r="A270" s="72"/>
      <c r="B270" s="819" t="s">
        <v>1076</v>
      </c>
      <c r="C270" s="72" t="s">
        <v>1077</v>
      </c>
      <c r="D270" s="72" t="s">
        <v>1078</v>
      </c>
      <c r="E270" s="72"/>
      <c r="F270" s="72"/>
      <c r="G270" s="72"/>
      <c r="H270" s="72"/>
      <c r="I270" s="241">
        <v>391</v>
      </c>
      <c r="J270" s="72"/>
      <c r="K270" s="580">
        <v>13.630427350216333</v>
      </c>
      <c r="L270" s="639"/>
      <c r="M270" s="639" t="s">
        <v>2333</v>
      </c>
      <c r="N270" s="72"/>
      <c r="O270" s="799">
        <v>8.6505190311418687</v>
      </c>
      <c r="P270" s="799">
        <v>21.972132904608788</v>
      </c>
      <c r="Q270" s="799">
        <v>22.384847180370212</v>
      </c>
      <c r="R270" s="799">
        <v>21.316911416390337</v>
      </c>
      <c r="S270" s="799">
        <v>14.472075010191602</v>
      </c>
      <c r="T270" s="799">
        <v>6.4007877892663716</v>
      </c>
      <c r="U270" s="72"/>
    </row>
    <row r="271" spans="1:21" ht="15" x14ac:dyDescent="0.25">
      <c r="A271" s="72"/>
      <c r="B271" s="819" t="s">
        <v>1079</v>
      </c>
      <c r="C271" s="72" t="s">
        <v>1080</v>
      </c>
      <c r="D271" s="72" t="s">
        <v>1081</v>
      </c>
      <c r="E271" s="72"/>
      <c r="F271" s="72"/>
      <c r="G271" s="72"/>
      <c r="H271" s="72"/>
      <c r="I271" s="241">
        <v>350</v>
      </c>
      <c r="J271" s="72"/>
      <c r="K271" s="580">
        <v>13.189212825723311</v>
      </c>
      <c r="L271" s="639"/>
      <c r="M271" s="639" t="s">
        <v>2189</v>
      </c>
      <c r="N271" s="72"/>
      <c r="O271" s="620" t="s">
        <v>1431</v>
      </c>
      <c r="P271" s="620" t="s">
        <v>1431</v>
      </c>
      <c r="Q271" s="799">
        <v>31.645569620253166</v>
      </c>
      <c r="R271" s="799">
        <v>14.388489208633095</v>
      </c>
      <c r="S271" s="799">
        <v>12.057877813504822</v>
      </c>
      <c r="T271" s="799">
        <v>6.8788330847008119</v>
      </c>
      <c r="U271" s="72"/>
    </row>
    <row r="272" spans="1:21" ht="15" x14ac:dyDescent="0.25">
      <c r="A272" s="72"/>
      <c r="B272" s="518"/>
      <c r="C272" s="72" t="s">
        <v>2211</v>
      </c>
      <c r="D272" s="72"/>
      <c r="E272" s="72"/>
      <c r="F272" s="72"/>
      <c r="G272" s="72"/>
      <c r="H272" s="72"/>
      <c r="I272" s="241"/>
      <c r="J272" s="72"/>
      <c r="K272" s="580"/>
      <c r="L272" s="639"/>
      <c r="M272" s="639"/>
      <c r="N272" s="72"/>
      <c r="O272" s="799"/>
      <c r="P272" s="799"/>
      <c r="Q272" s="799"/>
      <c r="R272" s="799"/>
      <c r="S272" s="799"/>
      <c r="T272" s="799"/>
      <c r="U272" s="72"/>
    </row>
    <row r="273" spans="1:21" ht="15" x14ac:dyDescent="0.25">
      <c r="A273" s="518"/>
      <c r="B273" s="518" t="s">
        <v>1082</v>
      </c>
      <c r="C273" s="518" t="s">
        <v>1083</v>
      </c>
      <c r="D273" s="518" t="s">
        <v>1084</v>
      </c>
      <c r="E273" s="518"/>
      <c r="F273" s="518"/>
      <c r="G273" s="518"/>
      <c r="H273" s="518"/>
      <c r="I273" s="791">
        <v>7443</v>
      </c>
      <c r="J273" s="518"/>
      <c r="K273" s="792">
        <v>14.607422510025623</v>
      </c>
      <c r="L273" s="599"/>
      <c r="M273" s="599" t="s">
        <v>2334</v>
      </c>
      <c r="N273" s="518"/>
      <c r="O273" s="798">
        <v>8.0559355525155798</v>
      </c>
      <c r="P273" s="798">
        <v>22.660218389755755</v>
      </c>
      <c r="Q273" s="798">
        <v>24.652522922419116</v>
      </c>
      <c r="R273" s="798">
        <v>21.630176734370878</v>
      </c>
      <c r="S273" s="798">
        <v>15.630728619265271</v>
      </c>
      <c r="T273" s="798">
        <v>7.0845165256594163</v>
      </c>
      <c r="U273" s="72"/>
    </row>
    <row r="274" spans="1:21" ht="15" x14ac:dyDescent="0.25">
      <c r="A274" s="72"/>
      <c r="B274" s="819" t="s">
        <v>1085</v>
      </c>
      <c r="C274" s="72" t="s">
        <v>1086</v>
      </c>
      <c r="D274" s="72" t="s">
        <v>1087</v>
      </c>
      <c r="E274" s="72"/>
      <c r="F274" s="72"/>
      <c r="G274" s="72"/>
      <c r="H274" s="72"/>
      <c r="I274" s="241">
        <v>1962</v>
      </c>
      <c r="J274" s="72"/>
      <c r="K274" s="580">
        <v>15.135492917922814</v>
      </c>
      <c r="L274" s="639"/>
      <c r="M274" s="639" t="s">
        <v>2335</v>
      </c>
      <c r="N274" s="72"/>
      <c r="O274" s="799">
        <v>8.3925112976113621</v>
      </c>
      <c r="P274" s="799">
        <v>22.604951560818083</v>
      </c>
      <c r="Q274" s="799">
        <v>26.875059563518537</v>
      </c>
      <c r="R274" s="799">
        <v>23.023867414280751</v>
      </c>
      <c r="S274" s="799">
        <v>15.042846497764531</v>
      </c>
      <c r="T274" s="799">
        <v>7.2490197866326254</v>
      </c>
      <c r="U274" s="72"/>
    </row>
    <row r="275" spans="1:21" ht="15" x14ac:dyDescent="0.25">
      <c r="A275" s="72"/>
      <c r="B275" s="819" t="s">
        <v>1088</v>
      </c>
      <c r="C275" s="72" t="s">
        <v>1089</v>
      </c>
      <c r="D275" s="72" t="s">
        <v>1090</v>
      </c>
      <c r="E275" s="72"/>
      <c r="F275" s="72"/>
      <c r="G275" s="72"/>
      <c r="H275" s="72"/>
      <c r="I275" s="241">
        <v>473</v>
      </c>
      <c r="J275" s="72"/>
      <c r="K275" s="580">
        <v>13.915117395015036</v>
      </c>
      <c r="L275" s="639"/>
      <c r="M275" s="639" t="s">
        <v>2264</v>
      </c>
      <c r="N275" s="72"/>
      <c r="O275" s="799">
        <v>10.153756890049319</v>
      </c>
      <c r="P275" s="799">
        <v>19.239793524167059</v>
      </c>
      <c r="Q275" s="799">
        <v>23.288496285886367</v>
      </c>
      <c r="R275" s="799">
        <v>18.518518518518519</v>
      </c>
      <c r="S275" s="799">
        <v>18.752253876667869</v>
      </c>
      <c r="T275" s="799">
        <v>5.7043257803834573</v>
      </c>
      <c r="U275" s="72"/>
    </row>
    <row r="276" spans="1:21" ht="15" x14ac:dyDescent="0.25">
      <c r="A276" s="72"/>
      <c r="B276" s="819" t="s">
        <v>1091</v>
      </c>
      <c r="C276" s="72" t="s">
        <v>1092</v>
      </c>
      <c r="D276" s="72" t="s">
        <v>1093</v>
      </c>
      <c r="E276" s="72"/>
      <c r="F276" s="72"/>
      <c r="G276" s="72"/>
      <c r="H276" s="72"/>
      <c r="I276" s="241">
        <v>275</v>
      </c>
      <c r="J276" s="72"/>
      <c r="K276" s="580">
        <v>13.121342609852537</v>
      </c>
      <c r="L276" s="639"/>
      <c r="M276" s="639" t="s">
        <v>2180</v>
      </c>
      <c r="N276" s="72"/>
      <c r="O276" s="799">
        <v>8.0304311073541843</v>
      </c>
      <c r="P276" s="799">
        <v>26.334026334026333</v>
      </c>
      <c r="Q276" s="799">
        <v>22.325581395348838</v>
      </c>
      <c r="R276" s="799">
        <v>12.998790810157194</v>
      </c>
      <c r="S276" s="799">
        <v>15.595757953836557</v>
      </c>
      <c r="T276" s="799">
        <v>6.9462647444298824</v>
      </c>
      <c r="U276" s="72"/>
    </row>
    <row r="277" spans="1:21" ht="15" x14ac:dyDescent="0.25">
      <c r="A277" s="72"/>
      <c r="B277" s="819" t="s">
        <v>1094</v>
      </c>
      <c r="C277" s="72" t="s">
        <v>1095</v>
      </c>
      <c r="D277" s="72" t="s">
        <v>1096</v>
      </c>
      <c r="E277" s="72"/>
      <c r="F277" s="72"/>
      <c r="G277" s="72"/>
      <c r="H277" s="72"/>
      <c r="I277" s="241">
        <v>574</v>
      </c>
      <c r="J277" s="72"/>
      <c r="K277" s="580">
        <v>14.484426303461243</v>
      </c>
      <c r="L277" s="639"/>
      <c r="M277" s="639" t="s">
        <v>2104</v>
      </c>
      <c r="N277" s="72"/>
      <c r="O277" s="799">
        <v>5.1116491794457888</v>
      </c>
      <c r="P277" s="799">
        <v>21.936099189318071</v>
      </c>
      <c r="Q277" s="799">
        <v>22.55096518130976</v>
      </c>
      <c r="R277" s="799">
        <v>24.943310657596374</v>
      </c>
      <c r="S277" s="799">
        <v>14.873140857392825</v>
      </c>
      <c r="T277" s="799">
        <v>8.1409400241684171</v>
      </c>
      <c r="U277" s="72"/>
    </row>
    <row r="278" spans="1:21" ht="15" x14ac:dyDescent="0.25">
      <c r="A278" s="72"/>
      <c r="B278" s="819" t="s">
        <v>1097</v>
      </c>
      <c r="C278" s="72" t="s">
        <v>1098</v>
      </c>
      <c r="D278" s="72" t="s">
        <v>1099</v>
      </c>
      <c r="E278" s="72"/>
      <c r="F278" s="72"/>
      <c r="G278" s="72"/>
      <c r="H278" s="72"/>
      <c r="I278" s="241">
        <v>534</v>
      </c>
      <c r="J278" s="72"/>
      <c r="K278" s="580">
        <v>13.467148081949938</v>
      </c>
      <c r="L278" s="639"/>
      <c r="M278" s="639" t="s">
        <v>2336</v>
      </c>
      <c r="N278" s="72"/>
      <c r="O278" s="799">
        <v>6.2703787308753443</v>
      </c>
      <c r="P278" s="799">
        <v>27.075011096316025</v>
      </c>
      <c r="Q278" s="799">
        <v>25.361600951060034</v>
      </c>
      <c r="R278" s="799">
        <v>19.160583941605839</v>
      </c>
      <c r="S278" s="799">
        <v>11.783610069630424</v>
      </c>
      <c r="T278" s="799">
        <v>6.797922144552043</v>
      </c>
      <c r="U278" s="72"/>
    </row>
    <row r="279" spans="1:21" ht="15" x14ac:dyDescent="0.25">
      <c r="A279" s="72"/>
      <c r="B279" s="819" t="s">
        <v>1100</v>
      </c>
      <c r="C279" s="72" t="s">
        <v>1101</v>
      </c>
      <c r="D279" s="72" t="s">
        <v>1102</v>
      </c>
      <c r="E279" s="72"/>
      <c r="F279" s="72"/>
      <c r="G279" s="72"/>
      <c r="H279" s="72"/>
      <c r="I279" s="241">
        <v>855</v>
      </c>
      <c r="J279" s="72"/>
      <c r="K279" s="580">
        <v>16.846811721656557</v>
      </c>
      <c r="L279" s="639"/>
      <c r="M279" s="639" t="s">
        <v>2184</v>
      </c>
      <c r="N279" s="72"/>
      <c r="O279" s="799">
        <v>9.7531240475464784</v>
      </c>
      <c r="P279" s="799">
        <v>25.015253203172666</v>
      </c>
      <c r="Q279" s="799">
        <v>24.934264212530604</v>
      </c>
      <c r="R279" s="799">
        <v>26.805385556915546</v>
      </c>
      <c r="S279" s="799">
        <v>19.738596959189117</v>
      </c>
      <c r="T279" s="799">
        <v>7.7307512103701388</v>
      </c>
      <c r="U279" s="72"/>
    </row>
    <row r="280" spans="1:21" ht="15" x14ac:dyDescent="0.25">
      <c r="A280" s="72"/>
      <c r="B280" s="819" t="s">
        <v>1103</v>
      </c>
      <c r="C280" s="72" t="s">
        <v>1104</v>
      </c>
      <c r="D280" s="72" t="s">
        <v>1105</v>
      </c>
      <c r="E280" s="72"/>
      <c r="F280" s="72"/>
      <c r="G280" s="72"/>
      <c r="H280" s="72"/>
      <c r="I280" s="241">
        <v>525</v>
      </c>
      <c r="J280" s="72"/>
      <c r="K280" s="580">
        <v>15.231011860220393</v>
      </c>
      <c r="L280" s="639"/>
      <c r="M280" s="639" t="s">
        <v>1781</v>
      </c>
      <c r="N280" s="72"/>
      <c r="O280" s="799">
        <v>7.0689219893966175</v>
      </c>
      <c r="P280" s="799">
        <v>23.466447097571017</v>
      </c>
      <c r="Q280" s="799">
        <v>28.685410334346503</v>
      </c>
      <c r="R280" s="799">
        <v>22.748815165876778</v>
      </c>
      <c r="S280" s="799">
        <v>19.312120654772851</v>
      </c>
      <c r="T280" s="799">
        <v>5.0401638053236724</v>
      </c>
      <c r="U280" s="72"/>
    </row>
    <row r="281" spans="1:21" ht="15" x14ac:dyDescent="0.25">
      <c r="A281" s="72"/>
      <c r="B281" s="819" t="s">
        <v>1106</v>
      </c>
      <c r="C281" s="72" t="s">
        <v>1107</v>
      </c>
      <c r="D281" s="72" t="s">
        <v>1108</v>
      </c>
      <c r="E281" s="72"/>
      <c r="F281" s="72"/>
      <c r="G281" s="72"/>
      <c r="H281" s="72"/>
      <c r="I281" s="241">
        <v>999</v>
      </c>
      <c r="J281" s="72"/>
      <c r="K281" s="580">
        <v>15.536759372468337</v>
      </c>
      <c r="L281" s="639"/>
      <c r="M281" s="639" t="s">
        <v>2187</v>
      </c>
      <c r="N281" s="72"/>
      <c r="O281" s="799">
        <v>10.514350667803352</v>
      </c>
      <c r="P281" s="799">
        <v>21.152600906540037</v>
      </c>
      <c r="Q281" s="799">
        <v>20.765312785686302</v>
      </c>
      <c r="R281" s="799">
        <v>24.617173870905216</v>
      </c>
      <c r="S281" s="799">
        <v>18.131983976386255</v>
      </c>
      <c r="T281" s="799">
        <v>8.3431829242856139</v>
      </c>
      <c r="U281" s="72"/>
    </row>
    <row r="282" spans="1:21" ht="15" x14ac:dyDescent="0.25">
      <c r="A282" s="72"/>
      <c r="B282" s="819" t="s">
        <v>1109</v>
      </c>
      <c r="C282" s="72" t="s">
        <v>1110</v>
      </c>
      <c r="D282" s="72" t="s">
        <v>1111</v>
      </c>
      <c r="E282" s="72"/>
      <c r="F282" s="72"/>
      <c r="G282" s="72"/>
      <c r="H282" s="72"/>
      <c r="I282" s="241">
        <v>1246</v>
      </c>
      <c r="J282" s="72"/>
      <c r="K282" s="580">
        <v>13.382204141405952</v>
      </c>
      <c r="L282" s="639"/>
      <c r="M282" s="639" t="s">
        <v>2337</v>
      </c>
      <c r="N282" s="72"/>
      <c r="O282" s="799">
        <v>7.6734519876372165</v>
      </c>
      <c r="P282" s="799">
        <v>21.273192578374921</v>
      </c>
      <c r="Q282" s="799">
        <v>25.408474106895596</v>
      </c>
      <c r="R282" s="799">
        <v>16.968568769241784</v>
      </c>
      <c r="S282" s="799">
        <v>12.588354089532144</v>
      </c>
      <c r="T282" s="799">
        <v>7.0478123590437525</v>
      </c>
      <c r="U282" s="72"/>
    </row>
    <row r="283" spans="1:21" ht="7.5" customHeight="1" x14ac:dyDescent="0.25">
      <c r="A283" s="72"/>
      <c r="B283" s="518"/>
      <c r="C283" s="72" t="s">
        <v>2211</v>
      </c>
      <c r="D283" s="72"/>
      <c r="E283" s="72"/>
      <c r="F283" s="72"/>
      <c r="G283" s="72"/>
      <c r="H283" s="72"/>
      <c r="I283" s="241"/>
      <c r="J283" s="72"/>
      <c r="K283" s="580"/>
      <c r="L283" s="639"/>
      <c r="M283" s="639"/>
      <c r="N283" s="72"/>
      <c r="O283" s="799"/>
      <c r="P283" s="799"/>
      <c r="Q283" s="799"/>
      <c r="R283" s="799"/>
      <c r="S283" s="799"/>
      <c r="T283" s="799"/>
      <c r="U283" s="72"/>
    </row>
    <row r="284" spans="1:21" ht="15" x14ac:dyDescent="0.25">
      <c r="A284" s="518"/>
      <c r="B284" s="518"/>
      <c r="C284" s="518" t="s">
        <v>2211</v>
      </c>
      <c r="D284" s="518" t="s">
        <v>1112</v>
      </c>
      <c r="E284" s="518"/>
      <c r="F284" s="518"/>
      <c r="G284" s="518"/>
      <c r="H284" s="518"/>
      <c r="I284" s="791">
        <v>8289</v>
      </c>
      <c r="J284" s="518"/>
      <c r="K284" s="792">
        <v>13.920402895620965</v>
      </c>
      <c r="L284" s="599"/>
      <c r="M284" s="599" t="s">
        <v>2338</v>
      </c>
      <c r="N284" s="518"/>
      <c r="O284" s="798">
        <v>10.19082269082269</v>
      </c>
      <c r="P284" s="798">
        <v>22.918890074706511</v>
      </c>
      <c r="Q284" s="798">
        <v>23.334691286676584</v>
      </c>
      <c r="R284" s="798">
        <v>20.6647842042366</v>
      </c>
      <c r="S284" s="798">
        <v>14.944847700708319</v>
      </c>
      <c r="T284" s="798">
        <v>5.9579534078302983</v>
      </c>
      <c r="U284" s="72"/>
    </row>
    <row r="285" spans="1:21" ht="9" customHeight="1" x14ac:dyDescent="0.25">
      <c r="A285" s="72"/>
      <c r="B285" s="518"/>
      <c r="C285" s="72" t="s">
        <v>2211</v>
      </c>
      <c r="D285" s="72"/>
      <c r="E285" s="72"/>
      <c r="F285" s="72"/>
      <c r="G285" s="72"/>
      <c r="H285" s="72"/>
      <c r="I285" s="241"/>
      <c r="J285" s="72"/>
      <c r="K285" s="580"/>
      <c r="L285" s="639"/>
      <c r="M285" s="639"/>
      <c r="N285" s="72"/>
      <c r="O285" s="799"/>
      <c r="P285" s="799"/>
      <c r="Q285" s="799"/>
      <c r="R285" s="799"/>
      <c r="S285" s="799"/>
      <c r="T285" s="799"/>
      <c r="U285" s="72"/>
    </row>
    <row r="286" spans="1:21" ht="15" x14ac:dyDescent="0.25">
      <c r="A286" s="72"/>
      <c r="B286" s="518" t="s">
        <v>1730</v>
      </c>
      <c r="C286" s="72"/>
      <c r="D286" s="72" t="s">
        <v>1731</v>
      </c>
      <c r="E286" s="72"/>
      <c r="F286" s="72"/>
      <c r="G286" s="72"/>
      <c r="H286" s="72"/>
      <c r="I286" s="241">
        <v>181</v>
      </c>
      <c r="J286" s="72"/>
      <c r="K286" s="580">
        <v>16.317073518659321</v>
      </c>
      <c r="L286" s="639"/>
      <c r="M286" s="639" t="s">
        <v>2339</v>
      </c>
      <c r="N286" s="72"/>
      <c r="O286" s="799">
        <v>9.623797025371827</v>
      </c>
      <c r="P286" s="799">
        <v>18.154311649016641</v>
      </c>
      <c r="Q286" s="799">
        <v>31.322505800464036</v>
      </c>
      <c r="R286" s="799">
        <v>21.635883905013191</v>
      </c>
      <c r="S286" s="799">
        <v>17.425519955030914</v>
      </c>
      <c r="T286" s="799">
        <v>8.3138477526630297</v>
      </c>
      <c r="U286" s="72"/>
    </row>
    <row r="287" spans="1:21" ht="15" x14ac:dyDescent="0.25">
      <c r="A287" s="72"/>
      <c r="B287" s="819" t="s">
        <v>1755</v>
      </c>
      <c r="C287" s="72"/>
      <c r="D287" s="72" t="s">
        <v>1756</v>
      </c>
      <c r="E287" s="72"/>
      <c r="F287" s="72"/>
      <c r="G287" s="72"/>
      <c r="H287" s="72"/>
      <c r="I287" s="241">
        <v>179</v>
      </c>
      <c r="J287" s="72"/>
      <c r="K287" s="580">
        <v>12.901287823320107</v>
      </c>
      <c r="L287" s="639"/>
      <c r="M287" s="639" t="s">
        <v>2340</v>
      </c>
      <c r="N287" s="72"/>
      <c r="O287" s="799">
        <v>5.4858934169279001</v>
      </c>
      <c r="P287" s="799">
        <v>20.262216924910611</v>
      </c>
      <c r="Q287" s="799">
        <v>22.86453839516825</v>
      </c>
      <c r="R287" s="799">
        <v>19.502074688796682</v>
      </c>
      <c r="S287" s="799">
        <v>15.551366635249765</v>
      </c>
      <c r="T287" s="799">
        <v>5.2694610778443112</v>
      </c>
      <c r="U287" s="72"/>
    </row>
    <row r="288" spans="1:21" ht="15" x14ac:dyDescent="0.25">
      <c r="A288" s="72"/>
      <c r="B288" s="819" t="s">
        <v>1766</v>
      </c>
      <c r="C288" s="72"/>
      <c r="D288" s="72" t="s">
        <v>1767</v>
      </c>
      <c r="E288" s="72"/>
      <c r="F288" s="72"/>
      <c r="G288" s="72"/>
      <c r="H288" s="72"/>
      <c r="I288" s="241">
        <v>397</v>
      </c>
      <c r="J288" s="72"/>
      <c r="K288" s="580">
        <v>15.582379503095474</v>
      </c>
      <c r="L288" s="639"/>
      <c r="M288" s="639" t="s">
        <v>2341</v>
      </c>
      <c r="N288" s="72"/>
      <c r="O288" s="799">
        <v>11.240465676435166</v>
      </c>
      <c r="P288" s="799">
        <v>28.673835125448029</v>
      </c>
      <c r="Q288" s="799">
        <v>29.643231899265476</v>
      </c>
      <c r="R288" s="799">
        <v>20.977408944213924</v>
      </c>
      <c r="S288" s="799">
        <v>18.361581920903955</v>
      </c>
      <c r="T288" s="799">
        <v>5.1842047209353632</v>
      </c>
      <c r="U288" s="72"/>
    </row>
    <row r="289" spans="1:21" ht="15" x14ac:dyDescent="0.25">
      <c r="A289" s="72"/>
      <c r="B289" s="819" t="s">
        <v>1768</v>
      </c>
      <c r="C289" s="72"/>
      <c r="D289" s="72" t="s">
        <v>222</v>
      </c>
      <c r="E289" s="72"/>
      <c r="F289" s="72"/>
      <c r="G289" s="72"/>
      <c r="H289" s="72"/>
      <c r="I289" s="241">
        <v>443</v>
      </c>
      <c r="J289" s="72"/>
      <c r="K289" s="580">
        <v>12.637878554241311</v>
      </c>
      <c r="L289" s="639"/>
      <c r="M289" s="639" t="s">
        <v>1791</v>
      </c>
      <c r="N289" s="72"/>
      <c r="O289" s="799">
        <v>7.4205995844464239</v>
      </c>
      <c r="P289" s="799">
        <v>19.080234833659489</v>
      </c>
      <c r="Q289" s="799">
        <v>22.503254602938444</v>
      </c>
      <c r="R289" s="799">
        <v>17.232725447548937</v>
      </c>
      <c r="S289" s="799">
        <v>13.687197462860958</v>
      </c>
      <c r="T289" s="799">
        <v>6.3241791561985616</v>
      </c>
      <c r="U289" s="72"/>
    </row>
    <row r="290" spans="1:21" ht="15" x14ac:dyDescent="0.25">
      <c r="A290" s="72"/>
      <c r="B290" s="819" t="s">
        <v>1769</v>
      </c>
      <c r="C290" s="72"/>
      <c r="D290" s="72" t="s">
        <v>1770</v>
      </c>
      <c r="E290" s="72"/>
      <c r="F290" s="72"/>
      <c r="G290" s="72"/>
      <c r="H290" s="72"/>
      <c r="I290" s="241">
        <v>1264</v>
      </c>
      <c r="J290" s="72"/>
      <c r="K290" s="580">
        <v>14.016591220176128</v>
      </c>
      <c r="L290" s="639"/>
      <c r="M290" s="639" t="s">
        <v>2342</v>
      </c>
      <c r="N290" s="72"/>
      <c r="O290" s="799">
        <v>9.3342726312081723</v>
      </c>
      <c r="P290" s="799">
        <v>17.67515923566879</v>
      </c>
      <c r="Q290" s="799">
        <v>17.630698156790647</v>
      </c>
      <c r="R290" s="799">
        <v>24.371720519193595</v>
      </c>
      <c r="S290" s="799">
        <v>15.914919294011161</v>
      </c>
      <c r="T290" s="799">
        <v>7.4678467708477392</v>
      </c>
      <c r="U290" s="72"/>
    </row>
    <row r="291" spans="1:21" ht="15" x14ac:dyDescent="0.25">
      <c r="A291" s="72"/>
      <c r="B291" s="819" t="s">
        <v>1771</v>
      </c>
      <c r="C291" s="72"/>
      <c r="D291" s="72" t="s">
        <v>1772</v>
      </c>
      <c r="E291" s="72"/>
      <c r="F291" s="72"/>
      <c r="G291" s="72"/>
      <c r="H291" s="72"/>
      <c r="I291" s="241">
        <v>391</v>
      </c>
      <c r="J291" s="72"/>
      <c r="K291" s="580">
        <v>12.40272550795882</v>
      </c>
      <c r="L291" s="639"/>
      <c r="M291" s="639" t="s">
        <v>1789</v>
      </c>
      <c r="N291" s="72"/>
      <c r="O291" s="799">
        <v>7.2807850585628362</v>
      </c>
      <c r="P291" s="799">
        <v>18.426294820717132</v>
      </c>
      <c r="Q291" s="799">
        <v>23.149980213692125</v>
      </c>
      <c r="R291" s="799">
        <v>17.217494557688504</v>
      </c>
      <c r="S291" s="799">
        <v>14.489876935291782</v>
      </c>
      <c r="T291" s="799">
        <v>5.1005950694247666</v>
      </c>
      <c r="U291" s="72"/>
    </row>
    <row r="292" spans="1:21" ht="15" x14ac:dyDescent="0.25">
      <c r="A292" s="72"/>
      <c r="B292" s="819" t="s">
        <v>1773</v>
      </c>
      <c r="C292" s="72"/>
      <c r="D292" s="72" t="s">
        <v>1774</v>
      </c>
      <c r="E292" s="72"/>
      <c r="F292" s="72"/>
      <c r="G292" s="72"/>
      <c r="H292" s="72"/>
      <c r="I292" s="241">
        <v>114</v>
      </c>
      <c r="J292" s="72"/>
      <c r="K292" s="580">
        <v>8.4597014920412708</v>
      </c>
      <c r="L292" s="639"/>
      <c r="M292" s="639" t="s">
        <v>2343</v>
      </c>
      <c r="N292" s="72"/>
      <c r="O292" s="799">
        <v>6.4043915827996338</v>
      </c>
      <c r="P292" s="799">
        <v>11.519078473722102</v>
      </c>
      <c r="Q292" s="799">
        <v>8.3389677710164527</v>
      </c>
      <c r="R292" s="799">
        <v>13.565891472868216</v>
      </c>
      <c r="S292" s="799">
        <v>12.305699481865286</v>
      </c>
      <c r="T292" s="799">
        <v>3.9727582292849033</v>
      </c>
      <c r="U292" s="72"/>
    </row>
    <row r="293" spans="1:21" ht="15" x14ac:dyDescent="0.25">
      <c r="A293" s="72"/>
      <c r="B293" s="819" t="s">
        <v>1776</v>
      </c>
      <c r="C293" s="72"/>
      <c r="D293" s="72" t="s">
        <v>1777</v>
      </c>
      <c r="E293" s="72"/>
      <c r="F293" s="72"/>
      <c r="G293" s="72"/>
      <c r="H293" s="72"/>
      <c r="I293" s="241">
        <v>279</v>
      </c>
      <c r="J293" s="72"/>
      <c r="K293" s="580">
        <v>15.629667563938042</v>
      </c>
      <c r="L293" s="639"/>
      <c r="M293" s="639" t="s">
        <v>2344</v>
      </c>
      <c r="N293" s="72"/>
      <c r="O293" s="799">
        <v>10.15744032503809</v>
      </c>
      <c r="P293" s="799">
        <v>28.085106382978722</v>
      </c>
      <c r="Q293" s="799">
        <v>27.362276541408246</v>
      </c>
      <c r="R293" s="799">
        <v>25.533403287862889</v>
      </c>
      <c r="S293" s="799">
        <v>13.561741613133476</v>
      </c>
      <c r="T293" s="799">
        <v>6.3938618925831197</v>
      </c>
      <c r="U293" s="72"/>
    </row>
    <row r="294" spans="1:21" ht="15" x14ac:dyDescent="0.25">
      <c r="A294" s="72"/>
      <c r="B294" s="819" t="s">
        <v>1779</v>
      </c>
      <c r="C294" s="72"/>
      <c r="D294" s="72" t="s">
        <v>1780</v>
      </c>
      <c r="E294" s="72"/>
      <c r="F294" s="72"/>
      <c r="G294" s="72"/>
      <c r="H294" s="72"/>
      <c r="I294" s="241">
        <v>253</v>
      </c>
      <c r="J294" s="72"/>
      <c r="K294" s="580">
        <v>15.859278678484619</v>
      </c>
      <c r="L294" s="639"/>
      <c r="M294" s="639" t="s">
        <v>2345</v>
      </c>
      <c r="N294" s="72"/>
      <c r="O294" s="799">
        <v>16.786570743405274</v>
      </c>
      <c r="P294" s="799">
        <v>36.72612801678909</v>
      </c>
      <c r="Q294" s="799">
        <v>27.058368766911482</v>
      </c>
      <c r="R294" s="799">
        <v>25.733815842380377</v>
      </c>
      <c r="S294" s="799">
        <v>11.514614703277235</v>
      </c>
      <c r="T294" s="799">
        <v>5.4122316435143425</v>
      </c>
      <c r="U294" s="72"/>
    </row>
    <row r="295" spans="1:21" ht="15" x14ac:dyDescent="0.25">
      <c r="A295" s="72"/>
      <c r="B295" s="819" t="s">
        <v>1733</v>
      </c>
      <c r="C295" s="72"/>
      <c r="D295" s="72" t="s">
        <v>1734</v>
      </c>
      <c r="E295" s="72"/>
      <c r="F295" s="72"/>
      <c r="G295" s="72"/>
      <c r="H295" s="72"/>
      <c r="I295" s="241">
        <v>421</v>
      </c>
      <c r="J295" s="72"/>
      <c r="K295" s="580">
        <v>15.389830514341359</v>
      </c>
      <c r="L295" s="639"/>
      <c r="M295" s="639" t="s">
        <v>2346</v>
      </c>
      <c r="N295" s="72"/>
      <c r="O295" s="799">
        <v>13.800820589332337</v>
      </c>
      <c r="P295" s="799">
        <v>30.356100408639815</v>
      </c>
      <c r="Q295" s="799">
        <v>31.022782355792536</v>
      </c>
      <c r="R295" s="799">
        <v>17.397049108125966</v>
      </c>
      <c r="S295" s="799">
        <v>14.437175727498309</v>
      </c>
      <c r="T295" s="799">
        <v>6.2410476775117658</v>
      </c>
      <c r="U295" s="72"/>
    </row>
    <row r="296" spans="1:21" ht="15" x14ac:dyDescent="0.25">
      <c r="A296" s="72"/>
      <c r="B296" s="819" t="s">
        <v>1735</v>
      </c>
      <c r="C296" s="72"/>
      <c r="D296" s="72" t="s">
        <v>1736</v>
      </c>
      <c r="E296" s="72"/>
      <c r="F296" s="72"/>
      <c r="G296" s="72"/>
      <c r="H296" s="72"/>
      <c r="I296" s="241">
        <v>282</v>
      </c>
      <c r="J296" s="72"/>
      <c r="K296" s="580">
        <v>12.279108800570985</v>
      </c>
      <c r="L296" s="639"/>
      <c r="M296" s="639" t="s">
        <v>2347</v>
      </c>
      <c r="N296" s="72"/>
      <c r="O296" s="799">
        <v>9.6938775510204085</v>
      </c>
      <c r="P296" s="799">
        <v>19.726027397260275</v>
      </c>
      <c r="Q296" s="799">
        <v>18.913000199084212</v>
      </c>
      <c r="R296" s="799">
        <v>18.300248138957816</v>
      </c>
      <c r="S296" s="799">
        <v>11.733154542406973</v>
      </c>
      <c r="T296" s="799">
        <v>5.754959866727245</v>
      </c>
      <c r="U296" s="72"/>
    </row>
    <row r="297" spans="1:21" ht="15" x14ac:dyDescent="0.25">
      <c r="A297" s="72"/>
      <c r="B297" s="819" t="s">
        <v>1738</v>
      </c>
      <c r="C297" s="72"/>
      <c r="D297" s="72" t="s">
        <v>223</v>
      </c>
      <c r="E297" s="72"/>
      <c r="F297" s="72"/>
      <c r="G297" s="72"/>
      <c r="H297" s="72"/>
      <c r="I297" s="241">
        <v>176</v>
      </c>
      <c r="J297" s="72"/>
      <c r="K297" s="580">
        <v>14.718863068205742</v>
      </c>
      <c r="L297" s="639"/>
      <c r="M297" s="639" t="s">
        <v>2348</v>
      </c>
      <c r="N297" s="72"/>
      <c r="O297" s="799">
        <v>5.3956834532374103</v>
      </c>
      <c r="P297" s="799">
        <v>27.231467473524962</v>
      </c>
      <c r="Q297" s="799">
        <v>33.315705975674241</v>
      </c>
      <c r="R297" s="799">
        <v>20.66115702479339</v>
      </c>
      <c r="S297" s="799">
        <v>12.462612163509471</v>
      </c>
      <c r="T297" s="799">
        <v>5.4488098652136507</v>
      </c>
      <c r="U297" s="72"/>
    </row>
    <row r="298" spans="1:21" ht="15" x14ac:dyDescent="0.25">
      <c r="A298" s="72"/>
      <c r="B298" s="819" t="s">
        <v>1727</v>
      </c>
      <c r="C298" s="72"/>
      <c r="D298" s="72" t="s">
        <v>1728</v>
      </c>
      <c r="E298" s="72"/>
      <c r="F298" s="72"/>
      <c r="G298" s="72"/>
      <c r="H298" s="72"/>
      <c r="I298" s="241">
        <v>156</v>
      </c>
      <c r="J298" s="72"/>
      <c r="K298" s="580">
        <v>11.445083580176625</v>
      </c>
      <c r="L298" s="639"/>
      <c r="M298" s="639" t="s">
        <v>2349</v>
      </c>
      <c r="N298" s="72"/>
      <c r="O298" s="799">
        <v>7.9410096426545653</v>
      </c>
      <c r="P298" s="799">
        <v>11.917659804983749</v>
      </c>
      <c r="Q298" s="799">
        <v>26.600985221674875</v>
      </c>
      <c r="R298" s="799">
        <v>11.692933401118456</v>
      </c>
      <c r="S298" s="799">
        <v>11.516314779270633</v>
      </c>
      <c r="T298" s="799">
        <v>5.5157198014340869</v>
      </c>
      <c r="U298" s="72"/>
    </row>
    <row r="299" spans="1:21" ht="15" x14ac:dyDescent="0.25">
      <c r="A299" s="72"/>
      <c r="B299" s="819" t="s">
        <v>1740</v>
      </c>
      <c r="C299" s="72"/>
      <c r="D299" s="72" t="s">
        <v>1741</v>
      </c>
      <c r="E299" s="72"/>
      <c r="F299" s="72"/>
      <c r="G299" s="72"/>
      <c r="H299" s="72"/>
      <c r="I299" s="241">
        <v>362</v>
      </c>
      <c r="J299" s="72"/>
      <c r="K299" s="580">
        <v>14.109868748820791</v>
      </c>
      <c r="L299" s="639"/>
      <c r="M299" s="639" t="s">
        <v>2350</v>
      </c>
      <c r="N299" s="72"/>
      <c r="O299" s="799">
        <v>10.028078620136382</v>
      </c>
      <c r="P299" s="799">
        <v>29.840848806366047</v>
      </c>
      <c r="Q299" s="799">
        <v>30.271934325295025</v>
      </c>
      <c r="R299" s="799">
        <v>17.35052754982415</v>
      </c>
      <c r="S299" s="799">
        <v>13.588208198986642</v>
      </c>
      <c r="T299" s="799">
        <v>4.7459196666280823</v>
      </c>
      <c r="U299" s="72"/>
    </row>
    <row r="300" spans="1:21" ht="15" x14ac:dyDescent="0.25">
      <c r="A300" s="72"/>
      <c r="B300" s="819" t="s">
        <v>1743</v>
      </c>
      <c r="C300" s="72"/>
      <c r="D300" s="72" t="s">
        <v>1744</v>
      </c>
      <c r="E300" s="72"/>
      <c r="F300" s="72"/>
      <c r="G300" s="72"/>
      <c r="H300" s="72"/>
      <c r="I300" s="241">
        <v>428</v>
      </c>
      <c r="J300" s="72"/>
      <c r="K300" s="580">
        <v>14.287676973864833</v>
      </c>
      <c r="L300" s="639"/>
      <c r="M300" s="639" t="s">
        <v>1797</v>
      </c>
      <c r="N300" s="72"/>
      <c r="O300" s="799">
        <v>8.4388185654008439</v>
      </c>
      <c r="P300" s="799">
        <v>24.492234169653525</v>
      </c>
      <c r="Q300" s="799">
        <v>23.710729104919974</v>
      </c>
      <c r="R300" s="799">
        <v>21.877486077963404</v>
      </c>
      <c r="S300" s="799">
        <v>14.681892332789561</v>
      </c>
      <c r="T300" s="799">
        <v>6.7262101665012679</v>
      </c>
      <c r="U300" s="72"/>
    </row>
    <row r="301" spans="1:21" ht="15" x14ac:dyDescent="0.25">
      <c r="A301" s="72"/>
      <c r="B301" s="819" t="s">
        <v>1746</v>
      </c>
      <c r="C301" s="72"/>
      <c r="D301" s="72" t="s">
        <v>1747</v>
      </c>
      <c r="E301" s="72"/>
      <c r="F301" s="72"/>
      <c r="G301" s="72"/>
      <c r="H301" s="72"/>
      <c r="I301" s="241">
        <v>246</v>
      </c>
      <c r="J301" s="72"/>
      <c r="K301" s="580">
        <v>12.206995171764854</v>
      </c>
      <c r="L301" s="639"/>
      <c r="M301" s="639" t="s">
        <v>2351</v>
      </c>
      <c r="N301" s="72"/>
      <c r="O301" s="799">
        <v>6.4102564102564097</v>
      </c>
      <c r="P301" s="799">
        <v>27.4079874706343</v>
      </c>
      <c r="Q301" s="799">
        <v>24.3828101188662</v>
      </c>
      <c r="R301" s="799">
        <v>18.964963034394085</v>
      </c>
      <c r="S301" s="799">
        <v>13.260795647738865</v>
      </c>
      <c r="T301" s="799">
        <v>2.7604242336190614</v>
      </c>
      <c r="U301" s="72"/>
    </row>
    <row r="302" spans="1:21" ht="15" x14ac:dyDescent="0.25">
      <c r="A302" s="72"/>
      <c r="B302" s="819" t="s">
        <v>1748</v>
      </c>
      <c r="C302" s="72"/>
      <c r="D302" s="72" t="s">
        <v>225</v>
      </c>
      <c r="E302" s="72"/>
      <c r="F302" s="72"/>
      <c r="G302" s="72"/>
      <c r="H302" s="72"/>
      <c r="I302" s="241">
        <v>269</v>
      </c>
      <c r="J302" s="72"/>
      <c r="K302" s="580">
        <v>13.752953564155623</v>
      </c>
      <c r="L302" s="639"/>
      <c r="M302" s="639" t="s">
        <v>2352</v>
      </c>
      <c r="N302" s="72"/>
      <c r="O302" s="799">
        <v>10.815307820299502</v>
      </c>
      <c r="P302" s="799">
        <v>20.962732919254659</v>
      </c>
      <c r="Q302" s="799">
        <v>29.520295202952028</v>
      </c>
      <c r="R302" s="799">
        <v>14.874915483434753</v>
      </c>
      <c r="S302" s="799">
        <v>16.666666666666668</v>
      </c>
      <c r="T302" s="799">
        <v>4.9854590776900709</v>
      </c>
      <c r="U302" s="72"/>
    </row>
    <row r="303" spans="1:21" ht="15" x14ac:dyDescent="0.25">
      <c r="A303" s="72"/>
      <c r="B303" s="819" t="s">
        <v>1750</v>
      </c>
      <c r="C303" s="72"/>
      <c r="D303" s="72" t="s">
        <v>1751</v>
      </c>
      <c r="E303" s="72"/>
      <c r="F303" s="72"/>
      <c r="G303" s="72"/>
      <c r="H303" s="72"/>
      <c r="I303" s="241">
        <v>702</v>
      </c>
      <c r="J303" s="72"/>
      <c r="K303" s="580">
        <v>14.529673092202128</v>
      </c>
      <c r="L303" s="639"/>
      <c r="M303" s="639" t="s">
        <v>2353</v>
      </c>
      <c r="N303" s="72"/>
      <c r="O303" s="799">
        <v>13.238770685579196</v>
      </c>
      <c r="P303" s="799">
        <v>27.738264580369844</v>
      </c>
      <c r="Q303" s="799">
        <v>25.401069518716579</v>
      </c>
      <c r="R303" s="799">
        <v>21.676118462507876</v>
      </c>
      <c r="S303" s="799">
        <v>14.362188275231754</v>
      </c>
      <c r="T303" s="799">
        <v>5.2224633749321754</v>
      </c>
      <c r="U303" s="72"/>
    </row>
    <row r="304" spans="1:21" ht="15" x14ac:dyDescent="0.25">
      <c r="A304" s="72"/>
      <c r="B304" s="819" t="s">
        <v>1753</v>
      </c>
      <c r="C304" s="72"/>
      <c r="D304" s="72" t="s">
        <v>1754</v>
      </c>
      <c r="E304" s="72"/>
      <c r="F304" s="72"/>
      <c r="G304" s="72"/>
      <c r="H304" s="72"/>
      <c r="I304" s="241">
        <v>711</v>
      </c>
      <c r="J304" s="72"/>
      <c r="K304" s="580">
        <v>14.455210608503595</v>
      </c>
      <c r="L304" s="639"/>
      <c r="M304" s="639" t="s">
        <v>2354</v>
      </c>
      <c r="N304" s="72"/>
      <c r="O304" s="799">
        <v>11.50600869342879</v>
      </c>
      <c r="P304" s="799">
        <v>21.212121212121215</v>
      </c>
      <c r="Q304" s="799">
        <v>21.882062872405999</v>
      </c>
      <c r="R304" s="799">
        <v>22.41740954378605</v>
      </c>
      <c r="S304" s="799">
        <v>16.575361708105071</v>
      </c>
      <c r="T304" s="799">
        <v>6.5255119750086772</v>
      </c>
      <c r="U304" s="72"/>
    </row>
    <row r="305" spans="1:21" ht="15" x14ac:dyDescent="0.25">
      <c r="A305" s="72"/>
      <c r="B305" s="819" t="s">
        <v>1758</v>
      </c>
      <c r="C305" s="72"/>
      <c r="D305" s="72" t="s">
        <v>1759</v>
      </c>
      <c r="E305" s="72"/>
      <c r="F305" s="72"/>
      <c r="G305" s="72"/>
      <c r="H305" s="72"/>
      <c r="I305" s="241">
        <v>340</v>
      </c>
      <c r="J305" s="72"/>
      <c r="K305" s="580">
        <v>15.3744778613866</v>
      </c>
      <c r="L305" s="639"/>
      <c r="M305" s="639" t="s">
        <v>2355</v>
      </c>
      <c r="N305" s="72"/>
      <c r="O305" s="799">
        <v>10.141987829614605</v>
      </c>
      <c r="P305" s="799">
        <v>24.372230428360414</v>
      </c>
      <c r="Q305" s="799">
        <v>25.773195876288657</v>
      </c>
      <c r="R305" s="799">
        <v>20.511296076099882</v>
      </c>
      <c r="S305" s="799">
        <v>16.977456164764821</v>
      </c>
      <c r="T305" s="799">
        <v>8.0908102886124862</v>
      </c>
      <c r="U305" s="72"/>
    </row>
    <row r="306" spans="1:21" ht="15" x14ac:dyDescent="0.25">
      <c r="A306" s="72"/>
      <c r="B306" s="819" t="s">
        <v>1761</v>
      </c>
      <c r="C306" s="72"/>
      <c r="D306" s="72" t="s">
        <v>1762</v>
      </c>
      <c r="E306" s="72"/>
      <c r="F306" s="72"/>
      <c r="G306" s="72"/>
      <c r="H306" s="72"/>
      <c r="I306" s="241">
        <v>261</v>
      </c>
      <c r="J306" s="72"/>
      <c r="K306" s="580">
        <v>14.419944785540775</v>
      </c>
      <c r="L306" s="639"/>
      <c r="M306" s="639" t="s">
        <v>2356</v>
      </c>
      <c r="N306" s="72"/>
      <c r="O306" s="799">
        <v>9.6045197740112993</v>
      </c>
      <c r="P306" s="799">
        <v>18.627450980392158</v>
      </c>
      <c r="Q306" s="799">
        <v>28.918243484469834</v>
      </c>
      <c r="R306" s="799">
        <v>24.116286752560288</v>
      </c>
      <c r="S306" s="799">
        <v>16.721192293711379</v>
      </c>
      <c r="T306" s="799">
        <v>4.5913682277318637</v>
      </c>
      <c r="U306" s="72"/>
    </row>
    <row r="307" spans="1:21" ht="15" x14ac:dyDescent="0.25">
      <c r="A307" s="73"/>
      <c r="B307" s="820" t="s">
        <v>1764</v>
      </c>
      <c r="C307" s="73"/>
      <c r="D307" s="73" t="s">
        <v>1765</v>
      </c>
      <c r="E307" s="73"/>
      <c r="F307" s="73"/>
      <c r="G307" s="73"/>
      <c r="H307" s="73"/>
      <c r="I307" s="717">
        <v>434</v>
      </c>
      <c r="J307" s="73"/>
      <c r="K307" s="793">
        <v>17.137628472125787</v>
      </c>
      <c r="L307" s="319"/>
      <c r="M307" s="319" t="s">
        <v>2357</v>
      </c>
      <c r="N307" s="73"/>
      <c r="O307" s="800">
        <v>17.65504753282028</v>
      </c>
      <c r="P307" s="800">
        <v>39.102099927588704</v>
      </c>
      <c r="Q307" s="800">
        <v>29.217479674796746</v>
      </c>
      <c r="R307" s="800">
        <v>22.429906542056074</v>
      </c>
      <c r="S307" s="800">
        <v>15.894336243563915</v>
      </c>
      <c r="T307" s="800">
        <v>6.8852841638464231</v>
      </c>
      <c r="U307" s="72"/>
    </row>
    <row r="308" spans="1:21" ht="14.25" x14ac:dyDescent="0.2">
      <c r="A308" s="72"/>
      <c r="B308" s="84" t="s">
        <v>2358</v>
      </c>
      <c r="C308" s="72"/>
      <c r="D308" s="72"/>
      <c r="E308" s="72"/>
      <c r="F308" s="72"/>
      <c r="G308" s="72"/>
      <c r="H308" s="72"/>
      <c r="I308" s="241"/>
      <c r="J308" s="72"/>
      <c r="K308" s="89"/>
      <c r="L308" s="639"/>
      <c r="M308" s="639"/>
      <c r="N308" s="72"/>
      <c r="O308" s="634"/>
      <c r="P308" s="634"/>
      <c r="Q308" s="634"/>
      <c r="R308" s="634"/>
      <c r="S308" s="634"/>
      <c r="T308" s="799"/>
      <c r="U308" s="72"/>
    </row>
    <row r="309" spans="1:21" x14ac:dyDescent="0.2">
      <c r="A309" s="72"/>
      <c r="B309" s="72" t="s">
        <v>1365</v>
      </c>
      <c r="C309" s="72"/>
      <c r="D309" s="72"/>
      <c r="E309" s="72"/>
      <c r="F309" s="72"/>
      <c r="G309" s="72"/>
      <c r="H309" s="72"/>
      <c r="I309" s="241"/>
      <c r="J309" s="72"/>
      <c r="K309" s="89"/>
      <c r="L309" s="639"/>
      <c r="M309" s="639"/>
      <c r="N309" s="72"/>
      <c r="O309" s="634"/>
      <c r="P309" s="634"/>
      <c r="Q309" s="634"/>
      <c r="R309" s="634"/>
      <c r="S309" s="634"/>
      <c r="T309" s="634"/>
      <c r="U309" s="72"/>
    </row>
    <row r="310" spans="1:21" x14ac:dyDescent="0.2">
      <c r="A310" s="72"/>
      <c r="B310" s="72" t="s">
        <v>1435</v>
      </c>
      <c r="D310" s="72"/>
      <c r="E310" s="72"/>
      <c r="F310" s="72"/>
      <c r="G310" s="72"/>
      <c r="H310" s="72"/>
      <c r="I310" s="241"/>
      <c r="J310" s="72"/>
      <c r="K310" s="89"/>
      <c r="L310" s="639"/>
      <c r="M310" s="639"/>
      <c r="N310" s="72"/>
      <c r="O310" s="634"/>
      <c r="P310" s="634"/>
      <c r="Q310" s="634"/>
      <c r="R310" s="634"/>
      <c r="S310" s="634"/>
      <c r="T310" s="634"/>
      <c r="U310" s="72"/>
    </row>
    <row r="311" spans="1:21" x14ac:dyDescent="0.2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634"/>
      <c r="P311" s="634"/>
      <c r="Q311" s="634"/>
      <c r="R311" s="634"/>
      <c r="S311" s="634"/>
      <c r="T311" s="634"/>
      <c r="U311" s="72"/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7"/>
  <sheetViews>
    <sheetView workbookViewId="0"/>
  </sheetViews>
  <sheetFormatPr defaultColWidth="8.85546875" defaultRowHeight="12.75" x14ac:dyDescent="0.2"/>
  <cols>
    <col min="1" max="1" width="2.7109375" style="3" customWidth="1"/>
    <col min="2" max="2" width="14.5703125" style="3" customWidth="1"/>
    <col min="3" max="3" width="24.5703125" style="3" customWidth="1"/>
    <col min="4" max="4" width="1" style="3" customWidth="1"/>
    <col min="5" max="5" width="8.85546875" style="3"/>
    <col min="6" max="6" width="1" style="3" customWidth="1"/>
    <col min="7" max="7" width="13.42578125" style="637" customWidth="1"/>
    <col min="8" max="8" width="1" style="3" customWidth="1"/>
    <col min="9" max="9" width="8.140625" style="3" customWidth="1"/>
    <col min="10" max="10" width="1" style="3" customWidth="1"/>
    <col min="11" max="11" width="8.140625" style="3" customWidth="1"/>
    <col min="12" max="12" width="1" style="3" customWidth="1"/>
    <col min="13" max="13" width="8.140625" style="3" customWidth="1"/>
    <col min="14" max="14" width="1" style="3" customWidth="1"/>
    <col min="15" max="15" width="8.140625" style="3" customWidth="1"/>
    <col min="16" max="16" width="1" style="3" customWidth="1"/>
    <col min="17" max="17" width="8.140625" style="3" customWidth="1"/>
    <col min="18" max="18" width="1" style="3" customWidth="1"/>
    <col min="19" max="19" width="8.140625" style="3" customWidth="1"/>
    <col min="20" max="16384" width="8.85546875" style="3"/>
  </cols>
  <sheetData>
    <row r="1" spans="1:161" s="262" customFormat="1" ht="15.75" x14ac:dyDescent="0.25">
      <c r="A1" s="126" t="s">
        <v>1875</v>
      </c>
      <c r="B1" s="174"/>
      <c r="C1" s="174"/>
      <c r="D1" s="174"/>
      <c r="E1" s="306"/>
      <c r="F1" s="174"/>
      <c r="G1" s="745"/>
      <c r="H1" s="174"/>
      <c r="I1" s="263"/>
      <c r="J1" s="174"/>
      <c r="K1" s="263"/>
      <c r="L1" s="174"/>
      <c r="M1" s="263"/>
      <c r="N1" s="174"/>
      <c r="O1" s="263"/>
      <c r="P1" s="174"/>
      <c r="Q1" s="263"/>
      <c r="R1" s="174"/>
      <c r="S1" s="263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79"/>
      <c r="BC1" s="579"/>
      <c r="BD1" s="579"/>
      <c r="BE1" s="579"/>
      <c r="BF1" s="579"/>
      <c r="BG1" s="579"/>
      <c r="BH1" s="579"/>
      <c r="BI1" s="579"/>
      <c r="BJ1" s="579"/>
      <c r="BK1" s="579"/>
      <c r="BL1" s="579"/>
      <c r="BM1" s="579"/>
      <c r="BN1" s="579"/>
      <c r="BO1" s="579"/>
      <c r="BP1" s="579"/>
      <c r="BQ1" s="579"/>
      <c r="BR1" s="579"/>
      <c r="BS1" s="579"/>
      <c r="BT1" s="579"/>
      <c r="BU1" s="579"/>
      <c r="BV1" s="579"/>
      <c r="BW1" s="579"/>
      <c r="BX1" s="579"/>
      <c r="BY1" s="579"/>
      <c r="BZ1" s="579"/>
      <c r="CA1" s="579"/>
      <c r="CB1" s="579"/>
      <c r="CC1" s="579"/>
      <c r="CD1" s="579"/>
      <c r="CE1" s="579"/>
      <c r="CF1" s="579"/>
      <c r="CG1" s="579"/>
      <c r="CH1" s="579"/>
      <c r="CI1" s="579"/>
      <c r="CJ1" s="579"/>
      <c r="CK1" s="579"/>
      <c r="CL1" s="579"/>
      <c r="CM1" s="579"/>
      <c r="CN1" s="579"/>
      <c r="CO1" s="579"/>
      <c r="CP1" s="579"/>
      <c r="CQ1" s="579"/>
      <c r="CR1" s="579"/>
      <c r="CS1" s="579"/>
      <c r="CT1" s="579"/>
      <c r="CU1" s="579"/>
      <c r="CV1" s="579"/>
      <c r="CW1" s="579"/>
      <c r="CX1" s="579"/>
      <c r="CY1" s="579"/>
      <c r="CZ1" s="579"/>
      <c r="DA1" s="579"/>
      <c r="DB1" s="579"/>
      <c r="DC1" s="579"/>
      <c r="DD1" s="579"/>
      <c r="DE1" s="579"/>
      <c r="DF1" s="579"/>
      <c r="DG1" s="579"/>
      <c r="DH1" s="579"/>
      <c r="DI1" s="579"/>
      <c r="DJ1" s="579"/>
      <c r="DK1" s="579"/>
      <c r="DL1" s="579"/>
      <c r="DM1" s="579"/>
      <c r="DN1" s="579"/>
      <c r="DO1" s="579"/>
      <c r="DP1" s="579"/>
      <c r="DQ1" s="579"/>
      <c r="DR1" s="579"/>
      <c r="DS1" s="579"/>
      <c r="DT1" s="579"/>
      <c r="DU1" s="579"/>
      <c r="DV1" s="579"/>
      <c r="DW1" s="579"/>
      <c r="DX1" s="579"/>
      <c r="DY1" s="579"/>
      <c r="DZ1" s="579"/>
      <c r="EA1" s="579"/>
      <c r="EB1" s="579"/>
      <c r="EC1" s="579"/>
      <c r="ED1" s="579"/>
      <c r="EE1" s="579"/>
      <c r="EF1" s="579"/>
      <c r="EG1" s="579"/>
      <c r="EH1" s="579"/>
      <c r="EI1" s="579"/>
      <c r="EJ1" s="579"/>
      <c r="EK1" s="579"/>
      <c r="EL1" s="579"/>
      <c r="EM1" s="579"/>
      <c r="EN1" s="579"/>
      <c r="EO1" s="579"/>
      <c r="EP1" s="579"/>
      <c r="EQ1" s="579"/>
      <c r="ER1" s="579"/>
      <c r="ES1" s="579"/>
      <c r="ET1" s="579"/>
      <c r="EU1" s="579"/>
      <c r="EV1" s="579"/>
      <c r="EW1" s="579"/>
      <c r="EX1" s="579"/>
      <c r="EY1" s="579"/>
      <c r="EZ1" s="579"/>
      <c r="FA1" s="579"/>
      <c r="FB1" s="579"/>
      <c r="FC1" s="579"/>
      <c r="FD1" s="579"/>
      <c r="FE1" s="579"/>
    </row>
    <row r="2" spans="1:161" s="61" customFormat="1" ht="6" customHeight="1" x14ac:dyDescent="0.25">
      <c r="A2" s="152"/>
      <c r="B2" s="152"/>
      <c r="C2" s="152"/>
      <c r="D2" s="152"/>
      <c r="E2" s="307"/>
      <c r="F2" s="152"/>
      <c r="G2" s="746"/>
      <c r="H2" s="152"/>
      <c r="I2" s="153"/>
      <c r="J2" s="152"/>
      <c r="K2" s="153"/>
      <c r="L2" s="152"/>
      <c r="M2" s="153"/>
      <c r="N2" s="152"/>
      <c r="O2" s="153"/>
      <c r="P2" s="152"/>
      <c r="Q2" s="153"/>
      <c r="R2" s="152"/>
      <c r="S2" s="153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</row>
    <row r="3" spans="1:161" s="61" customFormat="1" ht="13.9" customHeight="1" x14ac:dyDescent="0.25">
      <c r="A3" s="152"/>
      <c r="B3" s="154" t="s">
        <v>1135</v>
      </c>
      <c r="C3" s="104"/>
      <c r="D3" s="104"/>
      <c r="E3" s="304"/>
      <c r="F3" s="104"/>
      <c r="G3" s="452"/>
      <c r="H3" s="152"/>
      <c r="I3" s="153"/>
      <c r="J3" s="152"/>
      <c r="K3" s="153"/>
      <c r="L3" s="152"/>
      <c r="M3" s="153"/>
      <c r="N3" s="152"/>
      <c r="O3" s="153"/>
      <c r="P3" s="152"/>
      <c r="Q3" s="155"/>
      <c r="R3" s="152"/>
      <c r="S3" s="156" t="s">
        <v>9</v>
      </c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</row>
    <row r="4" spans="1:161" s="61" customFormat="1" ht="6" customHeight="1" x14ac:dyDescent="0.25">
      <c r="A4" s="157"/>
      <c r="B4" s="157"/>
      <c r="C4" s="108"/>
      <c r="D4" s="108"/>
      <c r="E4" s="556"/>
      <c r="F4" s="108"/>
      <c r="G4" s="569"/>
      <c r="H4" s="157"/>
      <c r="I4" s="158"/>
      <c r="J4" s="157"/>
      <c r="K4" s="158"/>
      <c r="L4" s="157"/>
      <c r="M4" s="158"/>
      <c r="N4" s="157"/>
      <c r="O4" s="158"/>
      <c r="P4" s="157"/>
      <c r="Q4" s="158"/>
      <c r="R4" s="157"/>
      <c r="S4" s="158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</row>
    <row r="5" spans="1:161" s="61" customFormat="1" ht="10.5" customHeight="1" x14ac:dyDescent="0.2">
      <c r="A5" s="152"/>
      <c r="B5" s="152"/>
      <c r="C5" s="152"/>
      <c r="D5" s="152"/>
      <c r="E5" s="438"/>
      <c r="F5" s="72"/>
      <c r="G5" s="87"/>
      <c r="H5" s="72"/>
      <c r="I5" s="493"/>
      <c r="J5" s="72"/>
      <c r="K5" s="493"/>
      <c r="L5" s="72"/>
      <c r="M5" s="493"/>
      <c r="N5" s="72"/>
      <c r="O5" s="493"/>
      <c r="P5" s="72"/>
      <c r="Q5" s="493"/>
      <c r="R5" s="72"/>
      <c r="S5" s="493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</row>
    <row r="6" spans="1:161" s="61" customFormat="1" ht="15.75" customHeight="1" x14ac:dyDescent="0.25">
      <c r="A6" s="152"/>
      <c r="B6" s="152"/>
      <c r="C6" s="152"/>
      <c r="D6" s="152"/>
      <c r="E6" s="309"/>
      <c r="F6" s="154"/>
      <c r="G6" s="747"/>
      <c r="H6" s="154"/>
      <c r="I6" s="155" t="s">
        <v>101</v>
      </c>
      <c r="J6" s="154"/>
      <c r="K6" s="155"/>
      <c r="L6" s="155"/>
      <c r="N6" s="154"/>
      <c r="O6" s="155"/>
      <c r="P6" s="154"/>
      <c r="Q6" s="155"/>
      <c r="R6" s="154"/>
      <c r="S6" s="155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</row>
    <row r="7" spans="1:161" s="61" customFormat="1" ht="12" customHeight="1" x14ac:dyDescent="0.25">
      <c r="A7" s="152"/>
      <c r="B7" s="152"/>
      <c r="C7" s="152"/>
      <c r="D7" s="152"/>
      <c r="E7" s="307"/>
      <c r="F7" s="154"/>
      <c r="G7" s="747"/>
      <c r="H7" s="154"/>
      <c r="I7" s="158"/>
      <c r="J7" s="157"/>
      <c r="K7" s="158"/>
      <c r="L7" s="157"/>
      <c r="M7" s="158"/>
      <c r="N7" s="157"/>
      <c r="O7" s="158"/>
      <c r="P7" s="157"/>
      <c r="Q7" s="158"/>
      <c r="R7" s="157"/>
      <c r="S7" s="158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</row>
    <row r="8" spans="1:161" s="147" customFormat="1" ht="18.75" customHeight="1" x14ac:dyDescent="0.25">
      <c r="A8" s="152"/>
      <c r="B8" s="152"/>
      <c r="C8" s="154"/>
      <c r="D8" s="154"/>
      <c r="E8" s="304" t="s">
        <v>2</v>
      </c>
      <c r="F8" s="154"/>
      <c r="G8" s="597"/>
      <c r="H8" s="154"/>
      <c r="I8" s="153"/>
      <c r="J8" s="152"/>
      <c r="K8" s="153"/>
      <c r="L8" s="152"/>
      <c r="M8" s="153"/>
      <c r="N8" s="152"/>
      <c r="O8" s="153"/>
      <c r="P8" s="152"/>
      <c r="Q8" s="153"/>
      <c r="R8" s="152"/>
      <c r="S8" s="153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s="147" customFormat="1" ht="14.25" customHeight="1" x14ac:dyDescent="0.25">
      <c r="A9" s="152"/>
      <c r="B9" s="152" t="s">
        <v>1136</v>
      </c>
      <c r="C9" s="112"/>
      <c r="D9" s="152"/>
      <c r="E9" s="304" t="s">
        <v>108</v>
      </c>
      <c r="F9" s="154"/>
      <c r="G9" s="596">
        <v>0.95</v>
      </c>
      <c r="H9" s="154"/>
      <c r="I9" s="153"/>
      <c r="J9" s="152"/>
      <c r="K9" s="153"/>
      <c r="L9" s="152"/>
      <c r="M9" s="153"/>
      <c r="N9" s="152"/>
      <c r="O9" s="153"/>
      <c r="P9" s="152"/>
      <c r="Q9" s="153"/>
      <c r="R9" s="152"/>
      <c r="S9" s="153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s="147" customFormat="1" ht="14.45" customHeight="1" x14ac:dyDescent="0.25">
      <c r="A10" s="152"/>
      <c r="B10" s="154"/>
      <c r="C10" s="152"/>
      <c r="D10" s="152"/>
      <c r="E10" s="304" t="s">
        <v>109</v>
      </c>
      <c r="F10" s="154"/>
      <c r="G10" s="597" t="s">
        <v>293</v>
      </c>
      <c r="H10" s="154"/>
      <c r="I10" s="142" t="s">
        <v>102</v>
      </c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s="147" customFormat="1" ht="15" customHeight="1" x14ac:dyDescent="0.25">
      <c r="A11" s="152"/>
      <c r="B11" s="152"/>
      <c r="C11" s="152"/>
      <c r="D11" s="152"/>
      <c r="E11" s="310" t="s">
        <v>110</v>
      </c>
      <c r="F11" s="154"/>
      <c r="G11" s="598" t="s">
        <v>294</v>
      </c>
      <c r="H11" s="154"/>
      <c r="I11" s="159">
        <v>18</v>
      </c>
      <c r="J11" s="154"/>
      <c r="K11" s="159" t="s">
        <v>111</v>
      </c>
      <c r="L11" s="541"/>
      <c r="M11" s="159" t="s">
        <v>112</v>
      </c>
      <c r="N11" s="541"/>
      <c r="O11" s="159" t="s">
        <v>113</v>
      </c>
      <c r="P11" s="541"/>
      <c r="Q11" s="159" t="s">
        <v>114</v>
      </c>
      <c r="R11" s="541"/>
      <c r="S11" s="159" t="s">
        <v>107</v>
      </c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s="148" customFormat="1" ht="4.5" customHeight="1" x14ac:dyDescent="0.25">
      <c r="A12" s="160"/>
      <c r="B12" s="160"/>
      <c r="C12" s="160"/>
      <c r="D12" s="162"/>
      <c r="E12" s="308"/>
      <c r="F12" s="153"/>
      <c r="G12" s="556"/>
      <c r="H12" s="153"/>
      <c r="I12" s="158"/>
      <c r="J12" s="153"/>
      <c r="K12" s="158"/>
      <c r="L12" s="153"/>
      <c r="M12" s="158"/>
      <c r="N12" s="153"/>
      <c r="O12" s="158"/>
      <c r="P12" s="153"/>
      <c r="Q12" s="158"/>
      <c r="R12" s="153"/>
      <c r="S12" s="158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x14ac:dyDescent="0.2">
      <c r="A13" s="72"/>
      <c r="B13" s="72"/>
      <c r="C13" s="72"/>
      <c r="D13" s="72"/>
      <c r="E13" s="72"/>
      <c r="F13" s="72"/>
      <c r="G13" s="87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61" ht="15.75" x14ac:dyDescent="0.25">
      <c r="A14" s="565" t="s">
        <v>402</v>
      </c>
      <c r="B14" s="518"/>
      <c r="C14" s="518"/>
      <c r="D14" s="72"/>
      <c r="E14" s="562">
        <v>177535</v>
      </c>
      <c r="F14" s="72"/>
      <c r="G14" s="599" t="s">
        <v>1609</v>
      </c>
      <c r="H14" s="72"/>
      <c r="I14" s="562">
        <v>9272</v>
      </c>
      <c r="J14" s="72"/>
      <c r="K14" s="562">
        <v>15482</v>
      </c>
      <c r="L14" s="72"/>
      <c r="M14" s="562">
        <v>49062</v>
      </c>
      <c r="N14" s="72"/>
      <c r="O14" s="562">
        <v>43346</v>
      </c>
      <c r="P14" s="72"/>
      <c r="Q14" s="562">
        <v>32003</v>
      </c>
      <c r="R14" s="72"/>
      <c r="S14" s="562">
        <v>28370</v>
      </c>
    </row>
    <row r="15" spans="1:161" ht="15" x14ac:dyDescent="0.2">
      <c r="A15" s="533"/>
      <c r="B15" s="72"/>
      <c r="C15" s="72"/>
      <c r="D15" s="72"/>
      <c r="E15" s="493"/>
      <c r="F15" s="72"/>
      <c r="G15" s="87"/>
      <c r="H15" s="72"/>
      <c r="I15" s="493"/>
      <c r="J15" s="72"/>
      <c r="K15" s="493"/>
      <c r="L15" s="72"/>
      <c r="M15" s="493"/>
      <c r="N15" s="72"/>
      <c r="O15" s="493"/>
      <c r="P15" s="72"/>
      <c r="Q15" s="493"/>
      <c r="R15" s="72"/>
      <c r="S15" s="493"/>
    </row>
    <row r="16" spans="1:161" ht="15.75" x14ac:dyDescent="0.25">
      <c r="A16" s="565" t="s">
        <v>1153</v>
      </c>
      <c r="B16" s="608"/>
      <c r="C16" s="518"/>
      <c r="D16" s="72"/>
      <c r="E16" s="562">
        <v>14905</v>
      </c>
      <c r="F16" s="72"/>
      <c r="G16" s="609" t="s">
        <v>2013</v>
      </c>
      <c r="H16" s="72"/>
      <c r="I16" s="562">
        <v>908</v>
      </c>
      <c r="J16" s="72"/>
      <c r="K16" s="562">
        <v>1462</v>
      </c>
      <c r="L16" s="72"/>
      <c r="M16" s="562">
        <v>4439</v>
      </c>
      <c r="N16" s="72"/>
      <c r="O16" s="562">
        <v>3536</v>
      </c>
      <c r="P16" s="72"/>
      <c r="Q16" s="562">
        <v>2500</v>
      </c>
      <c r="R16" s="72"/>
      <c r="S16" s="562">
        <v>2060</v>
      </c>
    </row>
    <row r="17" spans="1:19" x14ac:dyDescent="0.2">
      <c r="A17" s="72"/>
      <c r="B17" s="72"/>
      <c r="C17" s="72"/>
      <c r="D17" s="72"/>
      <c r="E17" s="493"/>
      <c r="F17" s="72"/>
      <c r="G17" s="87"/>
      <c r="H17" s="72"/>
      <c r="I17" s="493"/>
      <c r="J17" s="72"/>
      <c r="K17" s="493"/>
      <c r="L17" s="72"/>
      <c r="M17" s="493"/>
      <c r="N17" s="72"/>
      <c r="O17" s="493"/>
      <c r="P17" s="72"/>
      <c r="Q17" s="493"/>
      <c r="R17" s="72"/>
      <c r="S17" s="493"/>
    </row>
    <row r="18" spans="1:19" x14ac:dyDescent="0.2">
      <c r="A18" s="72"/>
      <c r="B18" s="72" t="s">
        <v>1154</v>
      </c>
      <c r="C18" s="72" t="s">
        <v>1155</v>
      </c>
      <c r="D18" s="72"/>
      <c r="E18" s="438">
        <v>624</v>
      </c>
      <c r="F18" s="72"/>
      <c r="G18" s="87" t="s">
        <v>1660</v>
      </c>
      <c r="H18" s="72"/>
      <c r="I18" s="493">
        <v>52</v>
      </c>
      <c r="J18" s="72"/>
      <c r="K18" s="493">
        <v>66</v>
      </c>
      <c r="L18" s="72"/>
      <c r="M18" s="493">
        <v>186</v>
      </c>
      <c r="N18" s="72"/>
      <c r="O18" s="493">
        <v>138</v>
      </c>
      <c r="P18" s="72"/>
      <c r="Q18" s="493">
        <v>105</v>
      </c>
      <c r="R18" s="72"/>
      <c r="S18" s="493">
        <v>77</v>
      </c>
    </row>
    <row r="19" spans="1:19" x14ac:dyDescent="0.2">
      <c r="A19" s="72"/>
      <c r="B19" s="72" t="s">
        <v>1156</v>
      </c>
      <c r="C19" s="72" t="s">
        <v>1157</v>
      </c>
      <c r="D19" s="72"/>
      <c r="E19" s="438">
        <v>1717</v>
      </c>
      <c r="F19" s="72"/>
      <c r="G19" s="87" t="s">
        <v>2014</v>
      </c>
      <c r="H19" s="72"/>
      <c r="I19" s="441" t="s">
        <v>1431</v>
      </c>
      <c r="J19" s="634"/>
      <c r="K19" s="441" t="s">
        <v>1431</v>
      </c>
      <c r="L19" s="72"/>
      <c r="M19" s="493">
        <v>491</v>
      </c>
      <c r="N19" s="72"/>
      <c r="O19" s="493">
        <v>413</v>
      </c>
      <c r="P19" s="72"/>
      <c r="Q19" s="493">
        <v>303</v>
      </c>
      <c r="R19" s="72"/>
      <c r="S19" s="493">
        <v>235</v>
      </c>
    </row>
    <row r="20" spans="1:19" x14ac:dyDescent="0.2">
      <c r="A20" s="72"/>
      <c r="B20" s="72" t="s">
        <v>1158</v>
      </c>
      <c r="C20" s="72" t="s">
        <v>1159</v>
      </c>
      <c r="D20" s="72"/>
      <c r="E20" s="438">
        <v>591</v>
      </c>
      <c r="F20" s="72"/>
      <c r="G20" s="87" t="s">
        <v>1491</v>
      </c>
      <c r="H20" s="72"/>
      <c r="I20" s="607">
        <v>46</v>
      </c>
      <c r="J20" s="634"/>
      <c r="K20" s="607">
        <v>55</v>
      </c>
      <c r="L20" s="72"/>
      <c r="M20" s="493">
        <v>152</v>
      </c>
      <c r="N20" s="72"/>
      <c r="O20" s="493">
        <v>150</v>
      </c>
      <c r="P20" s="72"/>
      <c r="Q20" s="493">
        <v>91</v>
      </c>
      <c r="R20" s="72"/>
      <c r="S20" s="493">
        <v>97</v>
      </c>
    </row>
    <row r="21" spans="1:19" x14ac:dyDescent="0.2">
      <c r="A21" s="72"/>
      <c r="B21" s="72" t="s">
        <v>1160</v>
      </c>
      <c r="C21" s="72" t="s">
        <v>1161</v>
      </c>
      <c r="D21" s="72"/>
      <c r="E21" s="438">
        <v>1001</v>
      </c>
      <c r="F21" s="72"/>
      <c r="G21" s="87" t="s">
        <v>1662</v>
      </c>
      <c r="H21" s="72"/>
      <c r="I21" s="607">
        <v>66</v>
      </c>
      <c r="J21" s="634"/>
      <c r="K21" s="607">
        <v>84</v>
      </c>
      <c r="L21" s="72"/>
      <c r="M21" s="493">
        <v>263</v>
      </c>
      <c r="N21" s="72"/>
      <c r="O21" s="493">
        <v>268</v>
      </c>
      <c r="P21" s="72"/>
      <c r="Q21" s="493">
        <v>179</v>
      </c>
      <c r="R21" s="72"/>
      <c r="S21" s="493">
        <v>141</v>
      </c>
    </row>
    <row r="22" spans="1:19" x14ac:dyDescent="0.2">
      <c r="A22" s="72"/>
      <c r="B22" s="72" t="s">
        <v>1162</v>
      </c>
      <c r="C22" s="72" t="s">
        <v>1798</v>
      </c>
      <c r="D22" s="72"/>
      <c r="E22" s="438">
        <v>596</v>
      </c>
      <c r="F22" s="72"/>
      <c r="G22" s="87" t="s">
        <v>1799</v>
      </c>
      <c r="H22" s="72"/>
      <c r="I22" s="441" t="s">
        <v>1431</v>
      </c>
      <c r="J22" s="634"/>
      <c r="K22" s="441" t="s">
        <v>1431</v>
      </c>
      <c r="L22" s="72"/>
      <c r="M22" s="493">
        <v>163</v>
      </c>
      <c r="N22" s="72"/>
      <c r="O22" s="493">
        <v>124</v>
      </c>
      <c r="P22" s="72"/>
      <c r="Q22" s="493">
        <v>98</v>
      </c>
      <c r="R22" s="72"/>
      <c r="S22" s="493">
        <v>83</v>
      </c>
    </row>
    <row r="23" spans="1:19" x14ac:dyDescent="0.2">
      <c r="A23" s="72"/>
      <c r="B23" s="72" t="s">
        <v>1163</v>
      </c>
      <c r="C23" s="72" t="s">
        <v>1800</v>
      </c>
      <c r="D23" s="72"/>
      <c r="E23" s="438">
        <v>914</v>
      </c>
      <c r="F23" s="72"/>
      <c r="G23" s="87" t="s">
        <v>1655</v>
      </c>
      <c r="H23" s="72"/>
      <c r="I23" s="493">
        <v>66</v>
      </c>
      <c r="J23" s="72"/>
      <c r="K23" s="493">
        <v>89</v>
      </c>
      <c r="L23" s="72"/>
      <c r="M23" s="493">
        <v>279</v>
      </c>
      <c r="N23" s="72"/>
      <c r="O23" s="493">
        <v>253</v>
      </c>
      <c r="P23" s="72"/>
      <c r="Q23" s="493">
        <v>132</v>
      </c>
      <c r="R23" s="72"/>
      <c r="S23" s="493">
        <v>95</v>
      </c>
    </row>
    <row r="24" spans="1:19" x14ac:dyDescent="0.2">
      <c r="A24" s="72"/>
      <c r="B24" s="72" t="s">
        <v>1164</v>
      </c>
      <c r="C24" s="72" t="s">
        <v>1165</v>
      </c>
      <c r="D24" s="72"/>
      <c r="E24" s="438">
        <v>1225</v>
      </c>
      <c r="F24" s="72"/>
      <c r="G24" s="87" t="s">
        <v>2015</v>
      </c>
      <c r="H24" s="72"/>
      <c r="I24" s="493">
        <v>76</v>
      </c>
      <c r="J24" s="72"/>
      <c r="K24" s="493">
        <v>115</v>
      </c>
      <c r="L24" s="72"/>
      <c r="M24" s="493">
        <v>381</v>
      </c>
      <c r="N24" s="72"/>
      <c r="O24" s="493">
        <v>260</v>
      </c>
      <c r="P24" s="72"/>
      <c r="Q24" s="493">
        <v>216</v>
      </c>
      <c r="R24" s="72"/>
      <c r="S24" s="493">
        <v>177</v>
      </c>
    </row>
    <row r="25" spans="1:19" x14ac:dyDescent="0.2">
      <c r="A25" s="72"/>
      <c r="B25" s="72" t="s">
        <v>1166</v>
      </c>
      <c r="C25" s="72" t="s">
        <v>1167</v>
      </c>
      <c r="D25" s="72"/>
      <c r="E25" s="438">
        <v>2707</v>
      </c>
      <c r="F25" s="72"/>
      <c r="G25" s="87" t="s">
        <v>2016</v>
      </c>
      <c r="H25" s="72"/>
      <c r="I25" s="493">
        <v>140</v>
      </c>
      <c r="J25" s="72"/>
      <c r="K25" s="493">
        <v>274</v>
      </c>
      <c r="L25" s="72"/>
      <c r="M25" s="493">
        <v>803</v>
      </c>
      <c r="N25" s="72"/>
      <c r="O25" s="493">
        <v>645</v>
      </c>
      <c r="P25" s="72"/>
      <c r="Q25" s="493">
        <v>457</v>
      </c>
      <c r="R25" s="72"/>
      <c r="S25" s="493">
        <v>388</v>
      </c>
    </row>
    <row r="26" spans="1:19" x14ac:dyDescent="0.2">
      <c r="A26" s="72"/>
      <c r="B26" s="72" t="s">
        <v>1168</v>
      </c>
      <c r="C26" s="72" t="s">
        <v>1169</v>
      </c>
      <c r="D26" s="72"/>
      <c r="E26" s="438">
        <v>502</v>
      </c>
      <c r="F26" s="72"/>
      <c r="G26" s="87" t="s">
        <v>1656</v>
      </c>
      <c r="H26" s="72"/>
      <c r="I26" s="493">
        <v>36</v>
      </c>
      <c r="J26" s="72"/>
      <c r="K26" s="493">
        <v>54</v>
      </c>
      <c r="L26" s="72"/>
      <c r="M26" s="493">
        <v>153</v>
      </c>
      <c r="N26" s="72"/>
      <c r="O26" s="493">
        <v>123</v>
      </c>
      <c r="P26" s="72"/>
      <c r="Q26" s="493">
        <v>90</v>
      </c>
      <c r="R26" s="72"/>
      <c r="S26" s="493">
        <v>46</v>
      </c>
    </row>
    <row r="27" spans="1:19" x14ac:dyDescent="0.2">
      <c r="A27" s="72"/>
      <c r="B27" s="72" t="s">
        <v>1170</v>
      </c>
      <c r="C27" s="72" t="s">
        <v>1801</v>
      </c>
      <c r="D27" s="72"/>
      <c r="E27" s="438">
        <v>386</v>
      </c>
      <c r="F27" s="72"/>
      <c r="G27" s="87" t="s">
        <v>1657</v>
      </c>
      <c r="H27" s="72"/>
      <c r="I27" s="493">
        <v>25</v>
      </c>
      <c r="J27" s="72"/>
      <c r="K27" s="493">
        <v>36</v>
      </c>
      <c r="L27" s="72"/>
      <c r="M27" s="493">
        <v>113</v>
      </c>
      <c r="N27" s="72"/>
      <c r="O27" s="493">
        <v>93</v>
      </c>
      <c r="P27" s="72"/>
      <c r="Q27" s="493">
        <v>64</v>
      </c>
      <c r="R27" s="72"/>
      <c r="S27" s="493">
        <v>55</v>
      </c>
    </row>
    <row r="28" spans="1:19" x14ac:dyDescent="0.2">
      <c r="A28" s="72"/>
      <c r="B28" s="72" t="s">
        <v>1171</v>
      </c>
      <c r="C28" s="72" t="s">
        <v>1172</v>
      </c>
      <c r="D28" s="72"/>
      <c r="E28" s="438">
        <v>580</v>
      </c>
      <c r="F28" s="72"/>
      <c r="G28" s="87" t="s">
        <v>1663</v>
      </c>
      <c r="H28" s="72"/>
      <c r="I28" s="493">
        <v>52</v>
      </c>
      <c r="J28" s="72"/>
      <c r="K28" s="493">
        <v>46</v>
      </c>
      <c r="L28" s="72"/>
      <c r="M28" s="493">
        <v>182</v>
      </c>
      <c r="N28" s="72"/>
      <c r="O28" s="493">
        <v>134</v>
      </c>
      <c r="P28" s="72"/>
      <c r="Q28" s="493">
        <v>96</v>
      </c>
      <c r="R28" s="72"/>
      <c r="S28" s="493">
        <v>70</v>
      </c>
    </row>
    <row r="29" spans="1:19" x14ac:dyDescent="0.2">
      <c r="A29" s="72"/>
      <c r="B29" s="72" t="s">
        <v>1173</v>
      </c>
      <c r="C29" s="72" t="s">
        <v>1174</v>
      </c>
      <c r="D29" s="72"/>
      <c r="E29" s="438">
        <v>1580</v>
      </c>
      <c r="F29" s="72"/>
      <c r="G29" s="87" t="s">
        <v>1934</v>
      </c>
      <c r="H29" s="72"/>
      <c r="I29" s="493">
        <v>80</v>
      </c>
      <c r="J29" s="72"/>
      <c r="K29" s="493">
        <v>154</v>
      </c>
      <c r="L29" s="72"/>
      <c r="M29" s="493">
        <v>538</v>
      </c>
      <c r="N29" s="72"/>
      <c r="O29" s="493">
        <v>365</v>
      </c>
      <c r="P29" s="72"/>
      <c r="Q29" s="493">
        <v>245</v>
      </c>
      <c r="R29" s="72"/>
      <c r="S29" s="493">
        <v>198</v>
      </c>
    </row>
    <row r="30" spans="1:19" x14ac:dyDescent="0.2">
      <c r="A30" s="72"/>
      <c r="B30" s="72" t="s">
        <v>1175</v>
      </c>
      <c r="C30" s="72" t="s">
        <v>1176</v>
      </c>
      <c r="D30" s="72"/>
      <c r="E30" s="438">
        <v>942</v>
      </c>
      <c r="F30" s="72"/>
      <c r="G30" s="87" t="s">
        <v>1669</v>
      </c>
      <c r="H30" s="72"/>
      <c r="I30" s="493">
        <v>34</v>
      </c>
      <c r="J30" s="72"/>
      <c r="K30" s="493">
        <v>82</v>
      </c>
      <c r="L30" s="72"/>
      <c r="M30" s="493">
        <v>269</v>
      </c>
      <c r="N30" s="72"/>
      <c r="O30" s="493">
        <v>240</v>
      </c>
      <c r="P30" s="72"/>
      <c r="Q30" s="493">
        <v>163</v>
      </c>
      <c r="R30" s="72"/>
      <c r="S30" s="493">
        <v>154</v>
      </c>
    </row>
    <row r="31" spans="1:19" x14ac:dyDescent="0.2">
      <c r="A31" s="72"/>
      <c r="B31" s="72" t="s">
        <v>1177</v>
      </c>
      <c r="C31" s="72" t="s">
        <v>1352</v>
      </c>
      <c r="D31" s="72"/>
      <c r="E31" s="635" t="s">
        <v>1431</v>
      </c>
      <c r="F31" s="634"/>
      <c r="G31" s="87" t="s">
        <v>1431</v>
      </c>
      <c r="H31" s="634"/>
      <c r="I31" s="441" t="s">
        <v>1431</v>
      </c>
      <c r="J31" s="634"/>
      <c r="K31" s="441" t="s">
        <v>1431</v>
      </c>
      <c r="L31" s="634"/>
      <c r="M31" s="441" t="s">
        <v>1431</v>
      </c>
      <c r="N31" s="634"/>
      <c r="O31" s="441" t="s">
        <v>1431</v>
      </c>
      <c r="P31" s="634"/>
      <c r="Q31" s="441" t="s">
        <v>1431</v>
      </c>
      <c r="R31" s="634"/>
      <c r="S31" s="441" t="s">
        <v>1431</v>
      </c>
    </row>
    <row r="32" spans="1:19" x14ac:dyDescent="0.2">
      <c r="A32" s="72"/>
      <c r="B32" s="72" t="s">
        <v>1390</v>
      </c>
      <c r="C32" s="72" t="s">
        <v>1400</v>
      </c>
      <c r="D32" s="72"/>
      <c r="E32" s="635" t="s">
        <v>1431</v>
      </c>
      <c r="F32" s="634"/>
      <c r="G32" s="87" t="s">
        <v>1431</v>
      </c>
      <c r="H32" s="634"/>
      <c r="I32" s="441" t="s">
        <v>1431</v>
      </c>
      <c r="J32" s="634"/>
      <c r="K32" s="441" t="s">
        <v>1431</v>
      </c>
      <c r="L32" s="634"/>
      <c r="M32" s="441" t="s">
        <v>1431</v>
      </c>
      <c r="N32" s="634"/>
      <c r="O32" s="441" t="s">
        <v>1431</v>
      </c>
      <c r="P32" s="634"/>
      <c r="Q32" s="441" t="s">
        <v>1431</v>
      </c>
      <c r="R32" s="634"/>
      <c r="S32" s="441" t="s">
        <v>1431</v>
      </c>
    </row>
    <row r="33" spans="1:19" x14ac:dyDescent="0.2">
      <c r="A33" s="72"/>
      <c r="B33" s="72"/>
      <c r="C33" s="72"/>
      <c r="D33" s="72"/>
      <c r="E33" s="438"/>
      <c r="F33" s="72"/>
      <c r="G33" s="87"/>
      <c r="H33" s="72"/>
      <c r="I33" s="493"/>
      <c r="J33" s="72"/>
      <c r="K33" s="493"/>
      <c r="L33" s="72"/>
      <c r="M33" s="493"/>
      <c r="N33" s="72"/>
      <c r="O33" s="493"/>
      <c r="P33" s="72"/>
      <c r="Q33" s="493"/>
      <c r="R33" s="72"/>
      <c r="S33" s="493"/>
    </row>
    <row r="34" spans="1:19" ht="15" x14ac:dyDescent="0.25">
      <c r="A34" s="518" t="s">
        <v>1178</v>
      </c>
      <c r="B34" s="518"/>
      <c r="C34" s="518"/>
      <c r="D34" s="72"/>
      <c r="E34" s="562">
        <v>25204</v>
      </c>
      <c r="F34" s="72"/>
      <c r="G34" s="599" t="s">
        <v>2017</v>
      </c>
      <c r="H34" s="72"/>
      <c r="I34" s="562">
        <v>1481</v>
      </c>
      <c r="J34" s="72"/>
      <c r="K34" s="562">
        <v>2422</v>
      </c>
      <c r="L34" s="72"/>
      <c r="M34" s="562">
        <v>7246</v>
      </c>
      <c r="N34" s="72"/>
      <c r="O34" s="562">
        <v>6382</v>
      </c>
      <c r="P34" s="72"/>
      <c r="Q34" s="562">
        <v>4239</v>
      </c>
      <c r="R34" s="72"/>
      <c r="S34" s="562">
        <v>3434</v>
      </c>
    </row>
    <row r="35" spans="1:19" x14ac:dyDescent="0.2">
      <c r="A35" s="72"/>
      <c r="B35" s="72"/>
      <c r="C35" s="72"/>
      <c r="D35" s="72"/>
      <c r="E35" s="438"/>
      <c r="F35" s="72"/>
      <c r="G35" s="87"/>
      <c r="H35" s="72"/>
      <c r="I35" s="493"/>
      <c r="J35" s="72"/>
      <c r="K35" s="493"/>
      <c r="L35" s="72"/>
      <c r="M35" s="493"/>
      <c r="N35" s="72"/>
      <c r="O35" s="493"/>
      <c r="P35" s="72"/>
      <c r="Q35" s="493"/>
      <c r="R35" s="72"/>
      <c r="S35" s="493"/>
    </row>
    <row r="36" spans="1:19" x14ac:dyDescent="0.2">
      <c r="A36" s="72"/>
      <c r="B36" s="72" t="s">
        <v>1179</v>
      </c>
      <c r="C36" s="84" t="s">
        <v>1877</v>
      </c>
      <c r="D36" s="72"/>
      <c r="E36" s="438">
        <v>539</v>
      </c>
      <c r="F36" s="72"/>
      <c r="G36" s="87" t="s">
        <v>1635</v>
      </c>
      <c r="H36" s="72"/>
      <c r="I36" s="493">
        <v>27</v>
      </c>
      <c r="J36" s="72"/>
      <c r="K36" s="493">
        <v>55</v>
      </c>
      <c r="L36" s="72"/>
      <c r="M36" s="493">
        <v>146</v>
      </c>
      <c r="N36" s="72"/>
      <c r="O36" s="493">
        <v>157</v>
      </c>
      <c r="P36" s="72"/>
      <c r="Q36" s="493">
        <v>86</v>
      </c>
      <c r="R36" s="72"/>
      <c r="S36" s="493">
        <v>68</v>
      </c>
    </row>
    <row r="37" spans="1:19" x14ac:dyDescent="0.2">
      <c r="A37" s="72"/>
      <c r="B37" s="72" t="s">
        <v>1180</v>
      </c>
      <c r="C37" s="72" t="s">
        <v>1804</v>
      </c>
      <c r="D37" s="72"/>
      <c r="E37" s="438">
        <v>531</v>
      </c>
      <c r="F37" s="72"/>
      <c r="G37" s="87" t="s">
        <v>1636</v>
      </c>
      <c r="H37" s="72"/>
      <c r="I37" s="493">
        <v>41</v>
      </c>
      <c r="J37" s="72"/>
      <c r="K37" s="493">
        <v>67</v>
      </c>
      <c r="L37" s="72"/>
      <c r="M37" s="493">
        <v>152</v>
      </c>
      <c r="N37" s="72"/>
      <c r="O37" s="493">
        <v>146</v>
      </c>
      <c r="P37" s="72"/>
      <c r="Q37" s="493">
        <v>81</v>
      </c>
      <c r="R37" s="72"/>
      <c r="S37" s="493">
        <v>44</v>
      </c>
    </row>
    <row r="38" spans="1:19" x14ac:dyDescent="0.2">
      <c r="A38" s="72"/>
      <c r="B38" s="72" t="s">
        <v>1181</v>
      </c>
      <c r="C38" s="72" t="s">
        <v>1182</v>
      </c>
      <c r="D38" s="72"/>
      <c r="E38" s="438">
        <v>1091</v>
      </c>
      <c r="F38" s="72"/>
      <c r="G38" s="87" t="s">
        <v>1625</v>
      </c>
      <c r="H38" s="72"/>
      <c r="I38" s="493">
        <v>64</v>
      </c>
      <c r="J38" s="72"/>
      <c r="K38" s="493">
        <v>94</v>
      </c>
      <c r="L38" s="72"/>
      <c r="M38" s="493">
        <v>302</v>
      </c>
      <c r="N38" s="72"/>
      <c r="O38" s="493">
        <v>299</v>
      </c>
      <c r="P38" s="72"/>
      <c r="Q38" s="493">
        <v>190</v>
      </c>
      <c r="R38" s="72"/>
      <c r="S38" s="493">
        <v>142</v>
      </c>
    </row>
    <row r="39" spans="1:19" x14ac:dyDescent="0.2">
      <c r="A39" s="72"/>
      <c r="B39" s="72" t="s">
        <v>1183</v>
      </c>
      <c r="C39" s="72" t="s">
        <v>1184</v>
      </c>
      <c r="D39" s="72"/>
      <c r="E39" s="438">
        <v>694</v>
      </c>
      <c r="F39" s="72"/>
      <c r="G39" s="87" t="s">
        <v>1626</v>
      </c>
      <c r="H39" s="72"/>
      <c r="I39" s="493">
        <v>37</v>
      </c>
      <c r="J39" s="72"/>
      <c r="K39" s="493">
        <v>69</v>
      </c>
      <c r="L39" s="72"/>
      <c r="M39" s="493">
        <v>182</v>
      </c>
      <c r="N39" s="72"/>
      <c r="O39" s="493">
        <v>160</v>
      </c>
      <c r="P39" s="72"/>
      <c r="Q39" s="493">
        <v>148</v>
      </c>
      <c r="R39" s="72"/>
      <c r="S39" s="493">
        <v>98</v>
      </c>
    </row>
    <row r="40" spans="1:19" x14ac:dyDescent="0.2">
      <c r="A40" s="72"/>
      <c r="B40" s="72" t="s">
        <v>1185</v>
      </c>
      <c r="C40" s="72" t="s">
        <v>1805</v>
      </c>
      <c r="D40" s="72"/>
      <c r="E40" s="438">
        <v>870</v>
      </c>
      <c r="F40" s="72"/>
      <c r="G40" s="87" t="s">
        <v>1806</v>
      </c>
      <c r="H40" s="72"/>
      <c r="I40" s="493">
        <v>55</v>
      </c>
      <c r="J40" s="72"/>
      <c r="K40" s="493">
        <v>91</v>
      </c>
      <c r="L40" s="72"/>
      <c r="M40" s="493">
        <v>231</v>
      </c>
      <c r="N40" s="72"/>
      <c r="O40" s="493">
        <v>191</v>
      </c>
      <c r="P40" s="72"/>
      <c r="Q40" s="493">
        <v>149</v>
      </c>
      <c r="R40" s="72"/>
      <c r="S40" s="493">
        <v>153</v>
      </c>
    </row>
    <row r="41" spans="1:19" x14ac:dyDescent="0.2">
      <c r="A41" s="72"/>
      <c r="B41" s="72" t="s">
        <v>1186</v>
      </c>
      <c r="C41" s="84" t="s">
        <v>1876</v>
      </c>
      <c r="D41" s="72"/>
      <c r="E41" s="438">
        <v>911</v>
      </c>
      <c r="F41" s="72"/>
      <c r="G41" s="87" t="s">
        <v>1808</v>
      </c>
      <c r="H41" s="72"/>
      <c r="I41" s="493">
        <v>53</v>
      </c>
      <c r="J41" s="72"/>
      <c r="K41" s="493">
        <v>105</v>
      </c>
      <c r="L41" s="72"/>
      <c r="M41" s="493">
        <v>280</v>
      </c>
      <c r="N41" s="72"/>
      <c r="O41" s="493">
        <v>214</v>
      </c>
      <c r="P41" s="72"/>
      <c r="Q41" s="493">
        <v>132</v>
      </c>
      <c r="R41" s="72"/>
      <c r="S41" s="493">
        <v>127</v>
      </c>
    </row>
    <row r="42" spans="1:19" x14ac:dyDescent="0.2">
      <c r="A42" s="72"/>
      <c r="B42" s="72" t="s">
        <v>1375</v>
      </c>
      <c r="C42" s="72" t="s">
        <v>1401</v>
      </c>
      <c r="D42" s="72"/>
      <c r="E42" s="438">
        <v>990</v>
      </c>
      <c r="F42" s="72"/>
      <c r="G42" s="87" t="s">
        <v>2018</v>
      </c>
      <c r="H42" s="72"/>
      <c r="I42" s="493">
        <v>73</v>
      </c>
      <c r="J42" s="72"/>
      <c r="K42" s="493">
        <v>103</v>
      </c>
      <c r="L42" s="72"/>
      <c r="M42" s="493">
        <v>295</v>
      </c>
      <c r="N42" s="72"/>
      <c r="O42" s="493">
        <v>232</v>
      </c>
      <c r="P42" s="72"/>
      <c r="Q42" s="493">
        <v>143</v>
      </c>
      <c r="R42" s="72"/>
      <c r="S42" s="493">
        <v>144</v>
      </c>
    </row>
    <row r="43" spans="1:19" x14ac:dyDescent="0.2">
      <c r="A43" s="72"/>
      <c r="B43" s="72" t="s">
        <v>1187</v>
      </c>
      <c r="C43" s="72" t="s">
        <v>1809</v>
      </c>
      <c r="D43" s="72"/>
      <c r="E43" s="438">
        <v>487</v>
      </c>
      <c r="F43" s="72"/>
      <c r="G43" s="87" t="s">
        <v>1641</v>
      </c>
      <c r="H43" s="72"/>
      <c r="I43" s="493">
        <v>32</v>
      </c>
      <c r="J43" s="72"/>
      <c r="K43" s="493">
        <v>46</v>
      </c>
      <c r="L43" s="72"/>
      <c r="M43" s="493">
        <v>130</v>
      </c>
      <c r="N43" s="72"/>
      <c r="O43" s="493">
        <v>118</v>
      </c>
      <c r="P43" s="72"/>
      <c r="Q43" s="493">
        <v>85</v>
      </c>
      <c r="R43" s="72"/>
      <c r="S43" s="493">
        <v>76</v>
      </c>
    </row>
    <row r="44" spans="1:19" x14ac:dyDescent="0.2">
      <c r="A44" s="72"/>
      <c r="B44" s="72" t="s">
        <v>1188</v>
      </c>
      <c r="C44" s="72" t="s">
        <v>1189</v>
      </c>
      <c r="D44" s="72"/>
      <c r="E44" s="438">
        <v>721</v>
      </c>
      <c r="F44" s="72"/>
      <c r="G44" s="87" t="s">
        <v>1642</v>
      </c>
      <c r="H44" s="72"/>
      <c r="I44" s="493">
        <v>50</v>
      </c>
      <c r="J44" s="72"/>
      <c r="K44" s="493">
        <v>72</v>
      </c>
      <c r="L44" s="72"/>
      <c r="M44" s="493">
        <v>194</v>
      </c>
      <c r="N44" s="72"/>
      <c r="O44" s="493">
        <v>200</v>
      </c>
      <c r="P44" s="72"/>
      <c r="Q44" s="493">
        <v>131</v>
      </c>
      <c r="R44" s="72"/>
      <c r="S44" s="493">
        <v>74</v>
      </c>
    </row>
    <row r="45" spans="1:19" x14ac:dyDescent="0.2">
      <c r="A45" s="72"/>
      <c r="B45" s="72" t="s">
        <v>1385</v>
      </c>
      <c r="C45" s="72" t="s">
        <v>486</v>
      </c>
      <c r="D45" s="72"/>
      <c r="E45" s="438">
        <v>3593</v>
      </c>
      <c r="F45" s="72"/>
      <c r="G45" s="87" t="s">
        <v>2019</v>
      </c>
      <c r="H45" s="72"/>
      <c r="I45" s="493">
        <v>251</v>
      </c>
      <c r="J45" s="72"/>
      <c r="K45" s="493">
        <v>375</v>
      </c>
      <c r="L45" s="72"/>
      <c r="M45" s="493">
        <v>1084</v>
      </c>
      <c r="N45" s="72"/>
      <c r="O45" s="493">
        <v>863</v>
      </c>
      <c r="P45" s="72"/>
      <c r="Q45" s="493">
        <v>563</v>
      </c>
      <c r="R45" s="72"/>
      <c r="S45" s="493">
        <v>457</v>
      </c>
    </row>
    <row r="46" spans="1:19" x14ac:dyDescent="0.2">
      <c r="A46" s="72"/>
      <c r="B46" s="72" t="s">
        <v>1190</v>
      </c>
      <c r="C46" s="72" t="s">
        <v>1191</v>
      </c>
      <c r="D46" s="72"/>
      <c r="E46" s="438">
        <v>2408</v>
      </c>
      <c r="F46" s="72"/>
      <c r="G46" s="87" t="s">
        <v>1928</v>
      </c>
      <c r="H46" s="72"/>
      <c r="I46" s="493">
        <v>127</v>
      </c>
      <c r="J46" s="72"/>
      <c r="K46" s="493">
        <v>252</v>
      </c>
      <c r="L46" s="72"/>
      <c r="M46" s="493">
        <v>730</v>
      </c>
      <c r="N46" s="72"/>
      <c r="O46" s="493">
        <v>612</v>
      </c>
      <c r="P46" s="72"/>
      <c r="Q46" s="493">
        <v>392</v>
      </c>
      <c r="R46" s="72"/>
      <c r="S46" s="493">
        <v>295</v>
      </c>
    </row>
    <row r="47" spans="1:19" x14ac:dyDescent="0.2">
      <c r="A47" s="72"/>
      <c r="B47" s="72" t="s">
        <v>1192</v>
      </c>
      <c r="C47" s="72" t="s">
        <v>1193</v>
      </c>
      <c r="D47" s="72"/>
      <c r="E47" s="438">
        <v>2764</v>
      </c>
      <c r="F47" s="72"/>
      <c r="G47" s="87" t="s">
        <v>2020</v>
      </c>
      <c r="H47" s="72"/>
      <c r="I47" s="493">
        <v>110</v>
      </c>
      <c r="J47" s="72"/>
      <c r="K47" s="493">
        <v>200</v>
      </c>
      <c r="L47" s="72"/>
      <c r="M47" s="493">
        <v>801</v>
      </c>
      <c r="N47" s="72"/>
      <c r="O47" s="493">
        <v>728</v>
      </c>
      <c r="P47" s="72"/>
      <c r="Q47" s="493">
        <v>522</v>
      </c>
      <c r="R47" s="72"/>
      <c r="S47" s="493">
        <v>403</v>
      </c>
    </row>
    <row r="48" spans="1:19" x14ac:dyDescent="0.2">
      <c r="A48" s="72"/>
      <c r="B48" s="72" t="s">
        <v>1194</v>
      </c>
      <c r="C48" s="72" t="s">
        <v>1195</v>
      </c>
      <c r="D48" s="72"/>
      <c r="E48" s="438">
        <v>854</v>
      </c>
      <c r="F48" s="72"/>
      <c r="G48" s="87" t="s">
        <v>1630</v>
      </c>
      <c r="H48" s="72"/>
      <c r="I48" s="493">
        <v>52</v>
      </c>
      <c r="J48" s="72"/>
      <c r="K48" s="493">
        <v>84</v>
      </c>
      <c r="L48" s="72"/>
      <c r="M48" s="493">
        <v>236</v>
      </c>
      <c r="N48" s="72"/>
      <c r="O48" s="493">
        <v>236</v>
      </c>
      <c r="P48" s="72"/>
      <c r="Q48" s="493">
        <v>141</v>
      </c>
      <c r="R48" s="72"/>
      <c r="S48" s="493">
        <v>105</v>
      </c>
    </row>
    <row r="49" spans="1:19" x14ac:dyDescent="0.2">
      <c r="A49" s="72"/>
      <c r="B49" s="72" t="s">
        <v>1196</v>
      </c>
      <c r="C49" s="72" t="s">
        <v>1197</v>
      </c>
      <c r="D49" s="72"/>
      <c r="E49" s="438">
        <v>866</v>
      </c>
      <c r="F49" s="72"/>
      <c r="G49" s="87" t="s">
        <v>1628</v>
      </c>
      <c r="H49" s="72"/>
      <c r="I49" s="493">
        <v>42</v>
      </c>
      <c r="J49" s="72"/>
      <c r="K49" s="493">
        <v>67</v>
      </c>
      <c r="L49" s="72"/>
      <c r="M49" s="493">
        <v>254</v>
      </c>
      <c r="N49" s="72"/>
      <c r="O49" s="493">
        <v>245</v>
      </c>
      <c r="P49" s="72"/>
      <c r="Q49" s="493">
        <v>145</v>
      </c>
      <c r="R49" s="72"/>
      <c r="S49" s="493">
        <v>113</v>
      </c>
    </row>
    <row r="50" spans="1:19" x14ac:dyDescent="0.2">
      <c r="A50" s="72"/>
      <c r="B50" s="72" t="s">
        <v>1198</v>
      </c>
      <c r="C50" s="72" t="s">
        <v>1199</v>
      </c>
      <c r="D50" s="72"/>
      <c r="E50" s="438">
        <v>1151</v>
      </c>
      <c r="F50" s="72"/>
      <c r="G50" s="87" t="s">
        <v>1922</v>
      </c>
      <c r="H50" s="72"/>
      <c r="I50" s="493">
        <v>64</v>
      </c>
      <c r="J50" s="72"/>
      <c r="K50" s="493">
        <v>96</v>
      </c>
      <c r="L50" s="72"/>
      <c r="M50" s="493">
        <v>336</v>
      </c>
      <c r="N50" s="72"/>
      <c r="O50" s="493">
        <v>318</v>
      </c>
      <c r="P50" s="72"/>
      <c r="Q50" s="493">
        <v>199</v>
      </c>
      <c r="R50" s="72"/>
      <c r="S50" s="493">
        <v>138</v>
      </c>
    </row>
    <row r="51" spans="1:19" x14ac:dyDescent="0.2">
      <c r="A51" s="72"/>
      <c r="B51" s="72" t="s">
        <v>1200</v>
      </c>
      <c r="C51" s="72" t="s">
        <v>1201</v>
      </c>
      <c r="D51" s="72"/>
      <c r="E51" s="438">
        <v>890</v>
      </c>
      <c r="F51" s="72"/>
      <c r="G51" s="87" t="s">
        <v>1810</v>
      </c>
      <c r="H51" s="72"/>
      <c r="I51" s="493">
        <v>50</v>
      </c>
      <c r="J51" s="72"/>
      <c r="K51" s="493">
        <v>88</v>
      </c>
      <c r="L51" s="72"/>
      <c r="M51" s="493">
        <v>267</v>
      </c>
      <c r="N51" s="72"/>
      <c r="O51" s="493">
        <v>222</v>
      </c>
      <c r="P51" s="72"/>
      <c r="Q51" s="493">
        <v>144</v>
      </c>
      <c r="R51" s="72"/>
      <c r="S51" s="493">
        <v>119</v>
      </c>
    </row>
    <row r="52" spans="1:19" x14ac:dyDescent="0.2">
      <c r="A52" s="72"/>
      <c r="B52" s="72" t="s">
        <v>1202</v>
      </c>
      <c r="C52" s="72" t="s">
        <v>1811</v>
      </c>
      <c r="D52" s="72"/>
      <c r="E52" s="438">
        <v>578</v>
      </c>
      <c r="F52" s="72"/>
      <c r="G52" s="87" t="s">
        <v>1645</v>
      </c>
      <c r="H52" s="72"/>
      <c r="I52" s="493">
        <v>41</v>
      </c>
      <c r="J52" s="72"/>
      <c r="K52" s="493">
        <v>63</v>
      </c>
      <c r="L52" s="72"/>
      <c r="M52" s="493">
        <v>182</v>
      </c>
      <c r="N52" s="72"/>
      <c r="O52" s="493">
        <v>138</v>
      </c>
      <c r="P52" s="72"/>
      <c r="Q52" s="493">
        <v>74</v>
      </c>
      <c r="R52" s="72"/>
      <c r="S52" s="493">
        <v>80</v>
      </c>
    </row>
    <row r="53" spans="1:19" x14ac:dyDescent="0.2">
      <c r="A53" s="72"/>
      <c r="B53" s="72" t="s">
        <v>1203</v>
      </c>
      <c r="C53" s="72" t="s">
        <v>1204</v>
      </c>
      <c r="D53" s="72"/>
      <c r="E53" s="438">
        <v>904</v>
      </c>
      <c r="F53" s="72"/>
      <c r="G53" s="87" t="s">
        <v>1812</v>
      </c>
      <c r="H53" s="72"/>
      <c r="I53" s="493">
        <v>59</v>
      </c>
      <c r="J53" s="72"/>
      <c r="K53" s="493">
        <v>70</v>
      </c>
      <c r="L53" s="72"/>
      <c r="M53" s="493">
        <v>236</v>
      </c>
      <c r="N53" s="72"/>
      <c r="O53" s="493">
        <v>227</v>
      </c>
      <c r="P53" s="72"/>
      <c r="Q53" s="493">
        <v>169</v>
      </c>
      <c r="R53" s="72"/>
      <c r="S53" s="493">
        <v>143</v>
      </c>
    </row>
    <row r="54" spans="1:19" x14ac:dyDescent="0.2">
      <c r="A54" s="72"/>
      <c r="B54" s="72" t="s">
        <v>1205</v>
      </c>
      <c r="C54" s="72" t="s">
        <v>1206</v>
      </c>
      <c r="D54" s="72"/>
      <c r="E54" s="438">
        <v>873</v>
      </c>
      <c r="F54" s="72"/>
      <c r="G54" s="87" t="s">
        <v>1813</v>
      </c>
      <c r="H54" s="72"/>
      <c r="I54" s="493">
        <v>42</v>
      </c>
      <c r="J54" s="72"/>
      <c r="K54" s="493">
        <v>87</v>
      </c>
      <c r="L54" s="72"/>
      <c r="M54" s="493">
        <v>238</v>
      </c>
      <c r="N54" s="72"/>
      <c r="O54" s="493">
        <v>232</v>
      </c>
      <c r="P54" s="72"/>
      <c r="Q54" s="493">
        <v>155</v>
      </c>
      <c r="R54" s="72"/>
      <c r="S54" s="493">
        <v>119</v>
      </c>
    </row>
    <row r="55" spans="1:19" x14ac:dyDescent="0.2">
      <c r="A55" s="72"/>
      <c r="B55" s="72" t="s">
        <v>1207</v>
      </c>
      <c r="C55" s="72" t="s">
        <v>1208</v>
      </c>
      <c r="D55" s="72"/>
      <c r="E55" s="438">
        <v>717</v>
      </c>
      <c r="F55" s="72"/>
      <c r="G55" s="87" t="s">
        <v>1633</v>
      </c>
      <c r="H55" s="72"/>
      <c r="I55" s="493">
        <v>35</v>
      </c>
      <c r="J55" s="72"/>
      <c r="K55" s="493">
        <v>49</v>
      </c>
      <c r="L55" s="72"/>
      <c r="M55" s="493">
        <v>191</v>
      </c>
      <c r="N55" s="72"/>
      <c r="O55" s="493">
        <v>165</v>
      </c>
      <c r="P55" s="72"/>
      <c r="Q55" s="493">
        <v>135</v>
      </c>
      <c r="R55" s="72"/>
      <c r="S55" s="493">
        <v>142</v>
      </c>
    </row>
    <row r="56" spans="1:19" x14ac:dyDescent="0.2">
      <c r="A56" s="72"/>
      <c r="B56" s="72" t="s">
        <v>1209</v>
      </c>
      <c r="C56" s="72" t="s">
        <v>1814</v>
      </c>
      <c r="D56" s="72"/>
      <c r="E56" s="438">
        <v>661</v>
      </c>
      <c r="F56" s="72"/>
      <c r="G56" s="87" t="s">
        <v>1615</v>
      </c>
      <c r="H56" s="72"/>
      <c r="I56" s="493">
        <v>39</v>
      </c>
      <c r="J56" s="72"/>
      <c r="K56" s="493">
        <v>68</v>
      </c>
      <c r="L56" s="72"/>
      <c r="M56" s="493">
        <v>176</v>
      </c>
      <c r="N56" s="72"/>
      <c r="O56" s="493">
        <v>144</v>
      </c>
      <c r="P56" s="72"/>
      <c r="Q56" s="493">
        <v>129</v>
      </c>
      <c r="R56" s="72"/>
      <c r="S56" s="493">
        <v>105</v>
      </c>
    </row>
    <row r="57" spans="1:19" x14ac:dyDescent="0.2">
      <c r="A57" s="72"/>
      <c r="B57" s="72" t="s">
        <v>1210</v>
      </c>
      <c r="C57" s="72" t="s">
        <v>1211</v>
      </c>
      <c r="D57" s="72"/>
      <c r="E57" s="438">
        <v>966</v>
      </c>
      <c r="F57" s="72"/>
      <c r="G57" s="87" t="s">
        <v>1634</v>
      </c>
      <c r="H57" s="72"/>
      <c r="I57" s="493">
        <v>61</v>
      </c>
      <c r="J57" s="72"/>
      <c r="K57" s="493">
        <v>98</v>
      </c>
      <c r="L57" s="72"/>
      <c r="M57" s="493">
        <v>277</v>
      </c>
      <c r="N57" s="72"/>
      <c r="O57" s="493">
        <v>230</v>
      </c>
      <c r="P57" s="72"/>
      <c r="Q57" s="493">
        <v>166</v>
      </c>
      <c r="R57" s="72"/>
      <c r="S57" s="493">
        <v>134</v>
      </c>
    </row>
    <row r="58" spans="1:19" x14ac:dyDescent="0.2">
      <c r="A58" s="72"/>
      <c r="B58" s="72" t="s">
        <v>1212</v>
      </c>
      <c r="C58" s="72" t="s">
        <v>1213</v>
      </c>
      <c r="D58" s="72"/>
      <c r="E58" s="438">
        <v>1145</v>
      </c>
      <c r="F58" s="72"/>
      <c r="G58" s="87" t="s">
        <v>2021</v>
      </c>
      <c r="H58" s="72"/>
      <c r="I58" s="493">
        <v>76</v>
      </c>
      <c r="J58" s="72"/>
      <c r="K58" s="493">
        <v>123</v>
      </c>
      <c r="L58" s="72"/>
      <c r="M58" s="493">
        <v>326</v>
      </c>
      <c r="N58" s="72"/>
      <c r="O58" s="493">
        <v>305</v>
      </c>
      <c r="P58" s="72"/>
      <c r="Q58" s="493">
        <v>160</v>
      </c>
      <c r="R58" s="72"/>
      <c r="S58" s="493">
        <v>155</v>
      </c>
    </row>
    <row r="59" spans="1:19" x14ac:dyDescent="0.2">
      <c r="A59" s="72"/>
      <c r="B59" s="72"/>
      <c r="C59" s="72"/>
      <c r="D59" s="72"/>
      <c r="E59" s="438"/>
      <c r="F59" s="72"/>
      <c r="G59" s="87"/>
      <c r="H59" s="72"/>
      <c r="I59" s="493"/>
      <c r="J59" s="72"/>
      <c r="K59" s="493"/>
      <c r="L59" s="72"/>
      <c r="M59" s="493"/>
      <c r="N59" s="72"/>
      <c r="O59" s="493"/>
      <c r="P59" s="72"/>
      <c r="Q59" s="493"/>
      <c r="R59" s="72"/>
      <c r="S59" s="493"/>
    </row>
    <row r="60" spans="1:19" ht="15" x14ac:dyDescent="0.25">
      <c r="A60" s="518" t="s">
        <v>1214</v>
      </c>
      <c r="B60" s="518"/>
      <c r="C60" s="518"/>
      <c r="D60" s="72"/>
      <c r="E60" s="562">
        <v>6939</v>
      </c>
      <c r="F60" s="72"/>
      <c r="G60" s="610" t="s">
        <v>2022</v>
      </c>
      <c r="H60" s="72"/>
      <c r="I60" s="562">
        <v>467</v>
      </c>
      <c r="J60" s="72"/>
      <c r="K60" s="562">
        <v>658</v>
      </c>
      <c r="L60" s="72"/>
      <c r="M60" s="562">
        <v>2050</v>
      </c>
      <c r="N60" s="72"/>
      <c r="O60" s="562">
        <v>1676</v>
      </c>
      <c r="P60" s="72"/>
      <c r="Q60" s="562">
        <v>1166</v>
      </c>
      <c r="R60" s="72"/>
      <c r="S60" s="562">
        <v>922</v>
      </c>
    </row>
    <row r="61" spans="1:19" x14ac:dyDescent="0.2">
      <c r="A61" s="72"/>
      <c r="B61" s="72"/>
      <c r="C61" s="72"/>
      <c r="D61" s="72"/>
      <c r="E61" s="438"/>
      <c r="F61" s="72"/>
      <c r="G61" s="87"/>
      <c r="H61" s="72"/>
      <c r="I61" s="493"/>
      <c r="J61" s="72"/>
      <c r="K61" s="493"/>
      <c r="L61" s="72"/>
      <c r="M61" s="493"/>
      <c r="N61" s="72"/>
      <c r="O61" s="493"/>
      <c r="P61" s="72"/>
      <c r="Q61" s="493"/>
      <c r="R61" s="72"/>
      <c r="S61" s="493"/>
    </row>
    <row r="62" spans="1:19" x14ac:dyDescent="0.2">
      <c r="A62" s="72"/>
      <c r="B62" s="72" t="s">
        <v>1215</v>
      </c>
      <c r="C62" s="84" t="s">
        <v>1886</v>
      </c>
      <c r="D62" s="72"/>
      <c r="E62" s="438">
        <v>1143</v>
      </c>
      <c r="F62" s="72"/>
      <c r="G62" s="87" t="s">
        <v>2023</v>
      </c>
      <c r="H62" s="72"/>
      <c r="I62" s="493">
        <v>74</v>
      </c>
      <c r="J62" s="72"/>
      <c r="K62" s="493">
        <v>119</v>
      </c>
      <c r="L62" s="72"/>
      <c r="M62" s="493">
        <v>328</v>
      </c>
      <c r="N62" s="72"/>
      <c r="O62" s="493">
        <v>284</v>
      </c>
      <c r="P62" s="72"/>
      <c r="Q62" s="493">
        <v>190</v>
      </c>
      <c r="R62" s="72"/>
      <c r="S62" s="493">
        <v>148</v>
      </c>
    </row>
    <row r="63" spans="1:19" x14ac:dyDescent="0.2">
      <c r="A63" s="72"/>
      <c r="B63" s="72" t="s">
        <v>1216</v>
      </c>
      <c r="C63" s="72" t="s">
        <v>1816</v>
      </c>
      <c r="D63" s="72"/>
      <c r="E63" s="438">
        <v>294</v>
      </c>
      <c r="F63" s="72"/>
      <c r="G63" s="87" t="s">
        <v>1619</v>
      </c>
      <c r="H63" s="72"/>
      <c r="I63" s="493">
        <v>18</v>
      </c>
      <c r="J63" s="72"/>
      <c r="K63" s="493">
        <v>22</v>
      </c>
      <c r="L63" s="72"/>
      <c r="M63" s="493">
        <v>81</v>
      </c>
      <c r="N63" s="72"/>
      <c r="O63" s="493">
        <v>74</v>
      </c>
      <c r="P63" s="72"/>
      <c r="Q63" s="493">
        <v>48</v>
      </c>
      <c r="R63" s="72"/>
      <c r="S63" s="493">
        <v>51</v>
      </c>
    </row>
    <row r="64" spans="1:19" x14ac:dyDescent="0.2">
      <c r="A64" s="72"/>
      <c r="B64" s="72" t="s">
        <v>1217</v>
      </c>
      <c r="C64" s="72" t="s">
        <v>1218</v>
      </c>
      <c r="D64" s="72"/>
      <c r="E64" s="438">
        <v>576</v>
      </c>
      <c r="F64" s="72"/>
      <c r="G64" s="87" t="s">
        <v>1802</v>
      </c>
      <c r="H64" s="72"/>
      <c r="I64" s="493">
        <v>44</v>
      </c>
      <c r="J64" s="72"/>
      <c r="K64" s="493">
        <v>56</v>
      </c>
      <c r="L64" s="72"/>
      <c r="M64" s="493">
        <v>143</v>
      </c>
      <c r="N64" s="72"/>
      <c r="O64" s="493">
        <v>154</v>
      </c>
      <c r="P64" s="72"/>
      <c r="Q64" s="493">
        <v>100</v>
      </c>
      <c r="R64" s="72"/>
      <c r="S64" s="493">
        <v>79</v>
      </c>
    </row>
    <row r="65" spans="1:19" x14ac:dyDescent="0.2">
      <c r="A65" s="72"/>
      <c r="B65" s="72" t="s">
        <v>1219</v>
      </c>
      <c r="C65" s="72" t="s">
        <v>1817</v>
      </c>
      <c r="D65" s="72"/>
      <c r="E65" s="438">
        <v>251</v>
      </c>
      <c r="F65" s="72"/>
      <c r="G65" s="87" t="s">
        <v>1818</v>
      </c>
      <c r="H65" s="72"/>
      <c r="I65" s="493">
        <v>23</v>
      </c>
      <c r="J65" s="72"/>
      <c r="K65" s="493">
        <v>17</v>
      </c>
      <c r="L65" s="72"/>
      <c r="M65" s="493">
        <v>83</v>
      </c>
      <c r="N65" s="72"/>
      <c r="O65" s="493">
        <v>59</v>
      </c>
      <c r="P65" s="72"/>
      <c r="Q65" s="493">
        <v>40</v>
      </c>
      <c r="R65" s="72"/>
      <c r="S65" s="493">
        <v>29</v>
      </c>
    </row>
    <row r="66" spans="1:19" x14ac:dyDescent="0.2">
      <c r="A66" s="72"/>
      <c r="B66" s="72" t="s">
        <v>1220</v>
      </c>
      <c r="C66" s="72" t="s">
        <v>1819</v>
      </c>
      <c r="D66" s="72"/>
      <c r="E66" s="438">
        <v>508</v>
      </c>
      <c r="F66" s="72"/>
      <c r="G66" s="87" t="s">
        <v>1478</v>
      </c>
      <c r="H66" s="72"/>
      <c r="I66" s="493">
        <v>33</v>
      </c>
      <c r="J66" s="72"/>
      <c r="K66" s="493">
        <v>48</v>
      </c>
      <c r="L66" s="72"/>
      <c r="M66" s="493">
        <v>145</v>
      </c>
      <c r="N66" s="72"/>
      <c r="O66" s="493">
        <v>134</v>
      </c>
      <c r="P66" s="72"/>
      <c r="Q66" s="493">
        <v>92</v>
      </c>
      <c r="R66" s="72"/>
      <c r="S66" s="493">
        <v>56</v>
      </c>
    </row>
    <row r="67" spans="1:19" x14ac:dyDescent="0.2">
      <c r="A67" s="72"/>
      <c r="B67" s="72" t="s">
        <v>1221</v>
      </c>
      <c r="C67" s="72" t="s">
        <v>1820</v>
      </c>
      <c r="D67" s="72"/>
      <c r="E67" s="438">
        <v>974</v>
      </c>
      <c r="F67" s="72"/>
      <c r="G67" s="87" t="s">
        <v>2024</v>
      </c>
      <c r="H67" s="72"/>
      <c r="I67" s="493">
        <v>48</v>
      </c>
      <c r="J67" s="72"/>
      <c r="K67" s="493">
        <v>66</v>
      </c>
      <c r="L67" s="72"/>
      <c r="M67" s="493">
        <v>341</v>
      </c>
      <c r="N67" s="72"/>
      <c r="O67" s="493">
        <v>217</v>
      </c>
      <c r="P67" s="72"/>
      <c r="Q67" s="493">
        <v>172</v>
      </c>
      <c r="R67" s="72"/>
      <c r="S67" s="493">
        <v>130</v>
      </c>
    </row>
    <row r="68" spans="1:19" x14ac:dyDescent="0.2">
      <c r="A68" s="72"/>
      <c r="B68" s="72" t="s">
        <v>1222</v>
      </c>
      <c r="C68" s="72" t="s">
        <v>1223</v>
      </c>
      <c r="D68" s="72"/>
      <c r="E68" s="438">
        <v>494</v>
      </c>
      <c r="F68" s="72"/>
      <c r="G68" s="87" t="s">
        <v>1489</v>
      </c>
      <c r="H68" s="72"/>
      <c r="I68" s="493">
        <v>30</v>
      </c>
      <c r="J68" s="72"/>
      <c r="K68" s="493">
        <v>53</v>
      </c>
      <c r="L68" s="72"/>
      <c r="M68" s="493">
        <v>144</v>
      </c>
      <c r="N68" s="72"/>
      <c r="O68" s="493">
        <v>115</v>
      </c>
      <c r="P68" s="72"/>
      <c r="Q68" s="493">
        <v>85</v>
      </c>
      <c r="R68" s="72"/>
      <c r="S68" s="493">
        <v>67</v>
      </c>
    </row>
    <row r="69" spans="1:19" x14ac:dyDescent="0.2">
      <c r="A69" s="72"/>
      <c r="B69" s="72" t="s">
        <v>1224</v>
      </c>
      <c r="C69" s="72" t="s">
        <v>1821</v>
      </c>
      <c r="D69" s="72"/>
      <c r="E69" s="438">
        <v>607</v>
      </c>
      <c r="F69" s="72"/>
      <c r="G69" s="87" t="s">
        <v>1650</v>
      </c>
      <c r="H69" s="72"/>
      <c r="I69" s="493">
        <v>40</v>
      </c>
      <c r="J69" s="72"/>
      <c r="K69" s="493">
        <v>60</v>
      </c>
      <c r="L69" s="72"/>
      <c r="M69" s="493">
        <v>171</v>
      </c>
      <c r="N69" s="72"/>
      <c r="O69" s="493">
        <v>141</v>
      </c>
      <c r="P69" s="72"/>
      <c r="Q69" s="493">
        <v>99</v>
      </c>
      <c r="R69" s="72"/>
      <c r="S69" s="493">
        <v>96</v>
      </c>
    </row>
    <row r="70" spans="1:19" x14ac:dyDescent="0.2">
      <c r="A70" s="72"/>
      <c r="B70" s="72" t="s">
        <v>1225</v>
      </c>
      <c r="C70" s="72" t="s">
        <v>1822</v>
      </c>
      <c r="D70" s="72"/>
      <c r="E70" s="438">
        <v>318</v>
      </c>
      <c r="F70" s="72"/>
      <c r="G70" s="87" t="s">
        <v>1479</v>
      </c>
      <c r="H70" s="72"/>
      <c r="I70" s="493">
        <v>28</v>
      </c>
      <c r="J70" s="72"/>
      <c r="K70" s="493">
        <v>39</v>
      </c>
      <c r="L70" s="72"/>
      <c r="M70" s="493">
        <v>97</v>
      </c>
      <c r="N70" s="72"/>
      <c r="O70" s="493">
        <v>70</v>
      </c>
      <c r="P70" s="72"/>
      <c r="Q70" s="493">
        <v>52</v>
      </c>
      <c r="R70" s="72"/>
      <c r="S70" s="493">
        <v>32</v>
      </c>
    </row>
    <row r="71" spans="1:19" x14ac:dyDescent="0.2">
      <c r="A71" s="72"/>
      <c r="B71" s="72" t="s">
        <v>1226</v>
      </c>
      <c r="C71" s="72" t="s">
        <v>1227</v>
      </c>
      <c r="D71" s="72"/>
      <c r="E71" s="438">
        <v>401</v>
      </c>
      <c r="F71" s="72"/>
      <c r="G71" s="87" t="s">
        <v>1651</v>
      </c>
      <c r="H71" s="72"/>
      <c r="I71" s="493">
        <v>27</v>
      </c>
      <c r="J71" s="72"/>
      <c r="K71" s="493">
        <v>39</v>
      </c>
      <c r="L71" s="72"/>
      <c r="M71" s="493">
        <v>111</v>
      </c>
      <c r="N71" s="72"/>
      <c r="O71" s="493">
        <v>103</v>
      </c>
      <c r="P71" s="72"/>
      <c r="Q71" s="493">
        <v>64</v>
      </c>
      <c r="R71" s="72"/>
      <c r="S71" s="493">
        <v>57</v>
      </c>
    </row>
    <row r="72" spans="1:19" x14ac:dyDescent="0.2">
      <c r="A72" s="72"/>
      <c r="B72" s="72" t="s">
        <v>1228</v>
      </c>
      <c r="C72" s="72" t="s">
        <v>1823</v>
      </c>
      <c r="D72" s="72"/>
      <c r="E72" s="438">
        <v>568</v>
      </c>
      <c r="F72" s="72"/>
      <c r="G72" s="87" t="s">
        <v>1824</v>
      </c>
      <c r="H72" s="72"/>
      <c r="I72" s="493">
        <v>39</v>
      </c>
      <c r="J72" s="72"/>
      <c r="K72" s="493">
        <v>66</v>
      </c>
      <c r="L72" s="72"/>
      <c r="M72" s="493">
        <v>151</v>
      </c>
      <c r="N72" s="72"/>
      <c r="O72" s="493">
        <v>142</v>
      </c>
      <c r="P72" s="72"/>
      <c r="Q72" s="493">
        <v>95</v>
      </c>
      <c r="R72" s="72"/>
      <c r="S72" s="493">
        <v>75</v>
      </c>
    </row>
    <row r="73" spans="1:19" x14ac:dyDescent="0.2">
      <c r="A73" s="72"/>
      <c r="B73" s="72" t="s">
        <v>1229</v>
      </c>
      <c r="C73" s="72" t="s">
        <v>1230</v>
      </c>
      <c r="D73" s="72"/>
      <c r="E73" s="438">
        <v>805</v>
      </c>
      <c r="F73" s="72"/>
      <c r="G73" s="87" t="s">
        <v>1485</v>
      </c>
      <c r="H73" s="72"/>
      <c r="I73" s="493">
        <v>63</v>
      </c>
      <c r="J73" s="72"/>
      <c r="K73" s="493">
        <v>73</v>
      </c>
      <c r="L73" s="72"/>
      <c r="M73" s="493">
        <v>255</v>
      </c>
      <c r="N73" s="72"/>
      <c r="O73" s="493">
        <v>183</v>
      </c>
      <c r="P73" s="72"/>
      <c r="Q73" s="493">
        <v>129</v>
      </c>
      <c r="R73" s="72"/>
      <c r="S73" s="493">
        <v>102</v>
      </c>
    </row>
    <row r="74" spans="1:19" x14ac:dyDescent="0.2">
      <c r="A74" s="72"/>
      <c r="B74" s="72"/>
      <c r="C74" s="72"/>
      <c r="D74" s="72"/>
      <c r="E74" s="72"/>
      <c r="F74" s="72"/>
      <c r="G74" s="639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</row>
    <row r="75" spans="1:19" ht="15" x14ac:dyDescent="0.25">
      <c r="A75" s="518" t="s">
        <v>1231</v>
      </c>
      <c r="B75" s="518"/>
      <c r="C75" s="518"/>
      <c r="D75" s="72"/>
      <c r="E75" s="562">
        <v>20246</v>
      </c>
      <c r="F75" s="72"/>
      <c r="G75" s="610" t="s">
        <v>2025</v>
      </c>
      <c r="H75" s="72"/>
      <c r="I75" s="562">
        <v>1167</v>
      </c>
      <c r="J75" s="72"/>
      <c r="K75" s="562">
        <v>1889</v>
      </c>
      <c r="L75" s="72"/>
      <c r="M75" s="562">
        <v>5904</v>
      </c>
      <c r="N75" s="72"/>
      <c r="O75" s="562">
        <v>4810</v>
      </c>
      <c r="P75" s="72"/>
      <c r="Q75" s="562">
        <v>3584</v>
      </c>
      <c r="R75" s="72"/>
      <c r="S75" s="562">
        <v>2892</v>
      </c>
    </row>
    <row r="76" spans="1:19" x14ac:dyDescent="0.2">
      <c r="A76" s="72"/>
      <c r="B76" s="72"/>
      <c r="C76" s="72"/>
      <c r="D76" s="72"/>
      <c r="E76" s="438"/>
      <c r="F76" s="72"/>
      <c r="G76" s="87"/>
      <c r="H76" s="72"/>
      <c r="I76" s="493"/>
      <c r="J76" s="72"/>
      <c r="K76" s="493"/>
      <c r="L76" s="72"/>
      <c r="M76" s="493"/>
      <c r="N76" s="72"/>
      <c r="O76" s="493"/>
      <c r="P76" s="72"/>
      <c r="Q76" s="493"/>
      <c r="R76" s="72"/>
      <c r="S76" s="493"/>
    </row>
    <row r="77" spans="1:19" x14ac:dyDescent="0.2">
      <c r="A77" s="72"/>
      <c r="B77" s="72" t="s">
        <v>1232</v>
      </c>
      <c r="C77" s="72" t="s">
        <v>1233</v>
      </c>
      <c r="D77" s="72"/>
      <c r="E77" s="438">
        <v>5159</v>
      </c>
      <c r="F77" s="72"/>
      <c r="G77" s="87" t="s">
        <v>2026</v>
      </c>
      <c r="H77" s="72"/>
      <c r="I77" s="493">
        <v>252</v>
      </c>
      <c r="J77" s="72"/>
      <c r="K77" s="493">
        <v>451</v>
      </c>
      <c r="L77" s="72"/>
      <c r="M77" s="493">
        <v>1512</v>
      </c>
      <c r="N77" s="72"/>
      <c r="O77" s="493">
        <v>1262</v>
      </c>
      <c r="P77" s="72"/>
      <c r="Q77" s="493">
        <v>956</v>
      </c>
      <c r="R77" s="72"/>
      <c r="S77" s="493">
        <v>726</v>
      </c>
    </row>
    <row r="78" spans="1:19" x14ac:dyDescent="0.2">
      <c r="A78" s="72"/>
      <c r="B78" s="72" t="s">
        <v>1234</v>
      </c>
      <c r="C78" s="72" t="s">
        <v>1235</v>
      </c>
      <c r="D78" s="72"/>
      <c r="E78" s="438">
        <v>1736</v>
      </c>
      <c r="F78" s="72"/>
      <c r="G78" s="87" t="s">
        <v>2027</v>
      </c>
      <c r="H78" s="72"/>
      <c r="I78" s="493">
        <v>84</v>
      </c>
      <c r="J78" s="72"/>
      <c r="K78" s="493">
        <v>171</v>
      </c>
      <c r="L78" s="72"/>
      <c r="M78" s="493">
        <v>529</v>
      </c>
      <c r="N78" s="72"/>
      <c r="O78" s="493">
        <v>421</v>
      </c>
      <c r="P78" s="72"/>
      <c r="Q78" s="493">
        <v>310</v>
      </c>
      <c r="R78" s="72"/>
      <c r="S78" s="493">
        <v>221</v>
      </c>
    </row>
    <row r="79" spans="1:19" x14ac:dyDescent="0.2">
      <c r="A79" s="72"/>
      <c r="B79" s="72" t="s">
        <v>1236</v>
      </c>
      <c r="C79" s="72" t="s">
        <v>1237</v>
      </c>
      <c r="D79" s="72"/>
      <c r="E79" s="438">
        <v>1071</v>
      </c>
      <c r="F79" s="72"/>
      <c r="G79" s="87" t="s">
        <v>1945</v>
      </c>
      <c r="H79" s="72"/>
      <c r="I79" s="493">
        <v>74</v>
      </c>
      <c r="J79" s="72"/>
      <c r="K79" s="493">
        <v>101</v>
      </c>
      <c r="L79" s="72"/>
      <c r="M79" s="493">
        <v>311</v>
      </c>
      <c r="N79" s="72"/>
      <c r="O79" s="493">
        <v>251</v>
      </c>
      <c r="P79" s="72"/>
      <c r="Q79" s="493">
        <v>172</v>
      </c>
      <c r="R79" s="72"/>
      <c r="S79" s="493">
        <v>162</v>
      </c>
    </row>
    <row r="80" spans="1:19" x14ac:dyDescent="0.2">
      <c r="A80" s="72"/>
      <c r="B80" s="72" t="s">
        <v>1238</v>
      </c>
      <c r="C80" s="72" t="s">
        <v>1825</v>
      </c>
      <c r="D80" s="72"/>
      <c r="E80" s="438">
        <v>404</v>
      </c>
      <c r="F80" s="72"/>
      <c r="G80" s="87" t="s">
        <v>1670</v>
      </c>
      <c r="H80" s="72"/>
      <c r="I80" s="493">
        <v>23</v>
      </c>
      <c r="J80" s="72"/>
      <c r="K80" s="493">
        <v>51</v>
      </c>
      <c r="L80" s="72"/>
      <c r="M80" s="493">
        <v>98</v>
      </c>
      <c r="N80" s="72"/>
      <c r="O80" s="493">
        <v>93</v>
      </c>
      <c r="P80" s="72"/>
      <c r="Q80" s="493">
        <v>71</v>
      </c>
      <c r="R80" s="72"/>
      <c r="S80" s="493">
        <v>68</v>
      </c>
    </row>
    <row r="81" spans="1:19" x14ac:dyDescent="0.2">
      <c r="A81" s="72"/>
      <c r="B81" s="72" t="s">
        <v>1239</v>
      </c>
      <c r="C81" s="72" t="s">
        <v>1240</v>
      </c>
      <c r="D81" s="72"/>
      <c r="E81" s="438">
        <v>1497</v>
      </c>
      <c r="F81" s="72"/>
      <c r="G81" s="87" t="s">
        <v>2028</v>
      </c>
      <c r="H81" s="72"/>
      <c r="I81" s="493">
        <v>75</v>
      </c>
      <c r="J81" s="72"/>
      <c r="K81" s="493">
        <v>106</v>
      </c>
      <c r="L81" s="72"/>
      <c r="M81" s="493">
        <v>435</v>
      </c>
      <c r="N81" s="72"/>
      <c r="O81" s="493">
        <v>356</v>
      </c>
      <c r="P81" s="72"/>
      <c r="Q81" s="493">
        <v>302</v>
      </c>
      <c r="R81" s="72"/>
      <c r="S81" s="493">
        <v>223</v>
      </c>
    </row>
    <row r="82" spans="1:19" x14ac:dyDescent="0.2">
      <c r="A82" s="72"/>
      <c r="B82" s="72" t="s">
        <v>1241</v>
      </c>
      <c r="C82" s="72" t="s">
        <v>1826</v>
      </c>
      <c r="D82" s="72"/>
      <c r="E82" s="438">
        <v>623</v>
      </c>
      <c r="F82" s="72"/>
      <c r="G82" s="87" t="s">
        <v>1697</v>
      </c>
      <c r="H82" s="72"/>
      <c r="I82" s="493">
        <v>57</v>
      </c>
      <c r="J82" s="72"/>
      <c r="K82" s="493">
        <v>60</v>
      </c>
      <c r="L82" s="72"/>
      <c r="M82" s="493">
        <v>189</v>
      </c>
      <c r="N82" s="72"/>
      <c r="O82" s="493">
        <v>109</v>
      </c>
      <c r="P82" s="72"/>
      <c r="Q82" s="493">
        <v>95</v>
      </c>
      <c r="R82" s="72"/>
      <c r="S82" s="493">
        <v>113</v>
      </c>
    </row>
    <row r="83" spans="1:19" x14ac:dyDescent="0.2">
      <c r="A83" s="72"/>
      <c r="B83" s="72" t="s">
        <v>1242</v>
      </c>
      <c r="C83" s="72" t="s">
        <v>1243</v>
      </c>
      <c r="D83" s="72"/>
      <c r="E83" s="438">
        <v>708</v>
      </c>
      <c r="F83" s="72"/>
      <c r="G83" s="87" t="s">
        <v>1676</v>
      </c>
      <c r="H83" s="72"/>
      <c r="I83" s="493">
        <v>45</v>
      </c>
      <c r="J83" s="72"/>
      <c r="K83" s="493">
        <v>81</v>
      </c>
      <c r="L83" s="72"/>
      <c r="M83" s="493">
        <v>201</v>
      </c>
      <c r="N83" s="72"/>
      <c r="O83" s="493">
        <v>176</v>
      </c>
      <c r="P83" s="72"/>
      <c r="Q83" s="493">
        <v>99</v>
      </c>
      <c r="R83" s="72"/>
      <c r="S83" s="493">
        <v>106</v>
      </c>
    </row>
    <row r="84" spans="1:19" x14ac:dyDescent="0.2">
      <c r="A84" s="72"/>
      <c r="B84" s="72" t="s">
        <v>1394</v>
      </c>
      <c r="C84" s="72" t="s">
        <v>1402</v>
      </c>
      <c r="D84" s="72"/>
      <c r="E84" s="438">
        <v>2439</v>
      </c>
      <c r="F84" s="72"/>
      <c r="G84" s="87" t="s">
        <v>2029</v>
      </c>
      <c r="H84" s="72"/>
      <c r="I84" s="441" t="s">
        <v>1431</v>
      </c>
      <c r="J84" s="634"/>
      <c r="K84" s="441" t="s">
        <v>1431</v>
      </c>
      <c r="L84" s="72"/>
      <c r="M84" s="493">
        <v>726</v>
      </c>
      <c r="N84" s="72"/>
      <c r="O84" s="493">
        <v>551</v>
      </c>
      <c r="P84" s="72"/>
      <c r="Q84" s="493">
        <v>391</v>
      </c>
      <c r="R84" s="72"/>
      <c r="S84" s="493">
        <v>325</v>
      </c>
    </row>
    <row r="85" spans="1:19" x14ac:dyDescent="0.2">
      <c r="A85" s="72"/>
      <c r="B85" s="72" t="s">
        <v>1244</v>
      </c>
      <c r="C85" s="72" t="s">
        <v>1827</v>
      </c>
      <c r="D85" s="72"/>
      <c r="E85" s="438">
        <v>1024</v>
      </c>
      <c r="F85" s="72"/>
      <c r="G85" s="87" t="s">
        <v>2030</v>
      </c>
      <c r="H85" s="72"/>
      <c r="I85" s="493">
        <v>47</v>
      </c>
      <c r="J85" s="72"/>
      <c r="K85" s="493">
        <v>107</v>
      </c>
      <c r="L85" s="72"/>
      <c r="M85" s="493">
        <v>322</v>
      </c>
      <c r="N85" s="72"/>
      <c r="O85" s="493">
        <v>262</v>
      </c>
      <c r="P85" s="72"/>
      <c r="Q85" s="493">
        <v>175</v>
      </c>
      <c r="R85" s="72"/>
      <c r="S85" s="493">
        <v>111</v>
      </c>
    </row>
    <row r="86" spans="1:19" x14ac:dyDescent="0.2">
      <c r="A86" s="72"/>
      <c r="B86" s="72" t="s">
        <v>1245</v>
      </c>
      <c r="C86" s="72" t="s">
        <v>1828</v>
      </c>
      <c r="D86" s="72"/>
      <c r="E86" s="438">
        <v>542</v>
      </c>
      <c r="F86" s="72"/>
      <c r="G86" s="87" t="s">
        <v>1698</v>
      </c>
      <c r="H86" s="72"/>
      <c r="I86" s="493">
        <v>32</v>
      </c>
      <c r="J86" s="72"/>
      <c r="K86" s="493">
        <v>61</v>
      </c>
      <c r="L86" s="72"/>
      <c r="M86" s="493">
        <v>141</v>
      </c>
      <c r="N86" s="72"/>
      <c r="O86" s="493">
        <v>141</v>
      </c>
      <c r="P86" s="72"/>
      <c r="Q86" s="493">
        <v>78</v>
      </c>
      <c r="R86" s="72"/>
      <c r="S86" s="493">
        <v>89</v>
      </c>
    </row>
    <row r="87" spans="1:19" x14ac:dyDescent="0.2">
      <c r="A87" s="72"/>
      <c r="B87" s="72" t="s">
        <v>1246</v>
      </c>
      <c r="C87" s="72" t="s">
        <v>1247</v>
      </c>
      <c r="D87" s="72"/>
      <c r="E87" s="438">
        <v>1034</v>
      </c>
      <c r="F87" s="72"/>
      <c r="G87" s="87" t="s">
        <v>1947</v>
      </c>
      <c r="H87" s="72"/>
      <c r="I87" s="493">
        <v>65</v>
      </c>
      <c r="J87" s="72"/>
      <c r="K87" s="493">
        <v>86</v>
      </c>
      <c r="L87" s="72"/>
      <c r="M87" s="493">
        <v>298</v>
      </c>
      <c r="N87" s="72"/>
      <c r="O87" s="493">
        <v>250</v>
      </c>
      <c r="P87" s="72"/>
      <c r="Q87" s="493">
        <v>207</v>
      </c>
      <c r="R87" s="72"/>
      <c r="S87" s="493">
        <v>128</v>
      </c>
    </row>
    <row r="88" spans="1:19" x14ac:dyDescent="0.2">
      <c r="A88" s="72"/>
      <c r="B88" s="72" t="s">
        <v>1397</v>
      </c>
      <c r="C88" s="72" t="s">
        <v>1403</v>
      </c>
      <c r="D88" s="72"/>
      <c r="E88" s="438">
        <v>1582</v>
      </c>
      <c r="F88" s="72"/>
      <c r="G88" s="87" t="s">
        <v>2031</v>
      </c>
      <c r="H88" s="72"/>
      <c r="I88" s="607">
        <v>106</v>
      </c>
      <c r="J88" s="634"/>
      <c r="K88" s="607">
        <v>142</v>
      </c>
      <c r="L88" s="72"/>
      <c r="M88" s="493">
        <v>435</v>
      </c>
      <c r="N88" s="72"/>
      <c r="O88" s="493">
        <v>357</v>
      </c>
      <c r="P88" s="72"/>
      <c r="Q88" s="493">
        <v>291</v>
      </c>
      <c r="R88" s="72"/>
      <c r="S88" s="493">
        <v>251</v>
      </c>
    </row>
    <row r="89" spans="1:19" x14ac:dyDescent="0.2">
      <c r="A89" s="72"/>
      <c r="B89" s="72" t="s">
        <v>1248</v>
      </c>
      <c r="C89" s="72" t="s">
        <v>1249</v>
      </c>
      <c r="D89" s="72"/>
      <c r="E89" s="438">
        <v>1173</v>
      </c>
      <c r="F89" s="72"/>
      <c r="G89" s="87" t="s">
        <v>1948</v>
      </c>
      <c r="H89" s="72"/>
      <c r="I89" s="493">
        <v>47</v>
      </c>
      <c r="J89" s="72"/>
      <c r="K89" s="493">
        <v>90</v>
      </c>
      <c r="L89" s="72"/>
      <c r="M89" s="493">
        <v>361</v>
      </c>
      <c r="N89" s="72"/>
      <c r="O89" s="493">
        <v>290</v>
      </c>
      <c r="P89" s="72"/>
      <c r="Q89" s="493">
        <v>229</v>
      </c>
      <c r="R89" s="72"/>
      <c r="S89" s="493">
        <v>156</v>
      </c>
    </row>
    <row r="90" spans="1:19" x14ac:dyDescent="0.2">
      <c r="A90" s="72"/>
      <c r="B90" s="72" t="s">
        <v>1399</v>
      </c>
      <c r="C90" s="72" t="s">
        <v>1404</v>
      </c>
      <c r="D90" s="72"/>
      <c r="E90" s="438">
        <v>1254</v>
      </c>
      <c r="F90" s="72"/>
      <c r="G90" s="87" t="s">
        <v>2032</v>
      </c>
      <c r="H90" s="72"/>
      <c r="I90" s="441" t="s">
        <v>1431</v>
      </c>
      <c r="J90" s="634"/>
      <c r="K90" s="441" t="s">
        <v>1431</v>
      </c>
      <c r="L90" s="72"/>
      <c r="M90" s="493">
        <v>346</v>
      </c>
      <c r="N90" s="72"/>
      <c r="O90" s="493">
        <v>291</v>
      </c>
      <c r="P90" s="72"/>
      <c r="Q90" s="493">
        <v>208</v>
      </c>
      <c r="R90" s="72"/>
      <c r="S90" s="493">
        <v>213</v>
      </c>
    </row>
    <row r="91" spans="1:19" x14ac:dyDescent="0.2">
      <c r="A91" s="72"/>
      <c r="B91" s="72"/>
      <c r="C91" s="72"/>
      <c r="D91" s="72"/>
      <c r="E91" s="438"/>
      <c r="F91" s="72"/>
      <c r="G91" s="87"/>
      <c r="H91" s="72"/>
      <c r="I91" s="493"/>
      <c r="J91" s="72"/>
      <c r="K91" s="493"/>
      <c r="L91" s="72"/>
      <c r="M91" s="493"/>
      <c r="N91" s="72"/>
      <c r="O91" s="493"/>
      <c r="P91" s="72"/>
      <c r="Q91" s="493"/>
      <c r="R91" s="72"/>
      <c r="S91" s="493"/>
    </row>
    <row r="92" spans="1:19" ht="15" x14ac:dyDescent="0.25">
      <c r="A92" s="518" t="s">
        <v>1250</v>
      </c>
      <c r="B92" s="518"/>
      <c r="C92" s="518"/>
      <c r="D92" s="72"/>
      <c r="E92" s="562">
        <v>11768</v>
      </c>
      <c r="F92" s="72"/>
      <c r="G92" s="599" t="s">
        <v>2033</v>
      </c>
      <c r="H92" s="72"/>
      <c r="I92" s="562">
        <v>641</v>
      </c>
      <c r="J92" s="72"/>
      <c r="K92" s="562">
        <v>1087</v>
      </c>
      <c r="L92" s="72"/>
      <c r="M92" s="562">
        <v>3438</v>
      </c>
      <c r="N92" s="72"/>
      <c r="O92" s="562">
        <v>2773</v>
      </c>
      <c r="P92" s="72"/>
      <c r="Q92" s="562">
        <v>2070</v>
      </c>
      <c r="R92" s="72"/>
      <c r="S92" s="562">
        <v>1759</v>
      </c>
    </row>
    <row r="93" spans="1:19" x14ac:dyDescent="0.2">
      <c r="A93" s="72"/>
      <c r="B93" s="72"/>
      <c r="C93" s="72"/>
      <c r="D93" s="72"/>
      <c r="E93" s="438"/>
      <c r="F93" s="72"/>
      <c r="G93" s="87"/>
      <c r="H93" s="72"/>
      <c r="I93" s="493"/>
      <c r="J93" s="72"/>
      <c r="K93" s="493"/>
      <c r="L93" s="72"/>
      <c r="M93" s="493"/>
      <c r="N93" s="72"/>
      <c r="O93" s="493"/>
      <c r="P93" s="72"/>
      <c r="Q93" s="493"/>
      <c r="R93" s="72"/>
      <c r="S93" s="493"/>
    </row>
    <row r="94" spans="1:19" x14ac:dyDescent="0.2">
      <c r="A94" s="72"/>
      <c r="B94" s="72" t="s">
        <v>1251</v>
      </c>
      <c r="C94" s="72" t="s">
        <v>1829</v>
      </c>
      <c r="D94" s="72"/>
      <c r="E94" s="438">
        <v>781</v>
      </c>
      <c r="F94" s="72"/>
      <c r="G94" s="87" t="s">
        <v>1830</v>
      </c>
      <c r="H94" s="72"/>
      <c r="I94" s="493">
        <v>43</v>
      </c>
      <c r="J94" s="72"/>
      <c r="K94" s="493">
        <v>70</v>
      </c>
      <c r="L94" s="72"/>
      <c r="M94" s="493">
        <v>223</v>
      </c>
      <c r="N94" s="72"/>
      <c r="O94" s="493">
        <v>204</v>
      </c>
      <c r="P94" s="72"/>
      <c r="Q94" s="493">
        <v>129</v>
      </c>
      <c r="R94" s="72"/>
      <c r="S94" s="493">
        <v>112</v>
      </c>
    </row>
    <row r="95" spans="1:19" x14ac:dyDescent="0.2">
      <c r="A95" s="72"/>
      <c r="B95" s="72" t="s">
        <v>1376</v>
      </c>
      <c r="C95" s="72" t="s">
        <v>1405</v>
      </c>
      <c r="D95" s="72"/>
      <c r="E95" s="438">
        <v>1309</v>
      </c>
      <c r="F95" s="72"/>
      <c r="G95" s="87" t="s">
        <v>2034</v>
      </c>
      <c r="H95" s="72"/>
      <c r="I95" s="441" t="s">
        <v>1431</v>
      </c>
      <c r="J95" s="634"/>
      <c r="K95" s="441" t="s">
        <v>1431</v>
      </c>
      <c r="L95" s="72"/>
      <c r="M95" s="493">
        <v>371</v>
      </c>
      <c r="N95" s="72"/>
      <c r="O95" s="493">
        <v>304</v>
      </c>
      <c r="P95" s="72"/>
      <c r="Q95" s="493">
        <v>225</v>
      </c>
      <c r="R95" s="72"/>
      <c r="S95" s="493">
        <v>210</v>
      </c>
    </row>
    <row r="96" spans="1:19" x14ac:dyDescent="0.2">
      <c r="A96" s="72"/>
      <c r="B96" s="72" t="s">
        <v>1252</v>
      </c>
      <c r="C96" s="72" t="s">
        <v>1831</v>
      </c>
      <c r="D96" s="72"/>
      <c r="E96" s="438">
        <v>1373</v>
      </c>
      <c r="F96" s="72"/>
      <c r="G96" s="87" t="s">
        <v>1964</v>
      </c>
      <c r="H96" s="72"/>
      <c r="I96" s="493">
        <v>53</v>
      </c>
      <c r="J96" s="72"/>
      <c r="K96" s="493">
        <v>122</v>
      </c>
      <c r="L96" s="72"/>
      <c r="M96" s="493">
        <v>414</v>
      </c>
      <c r="N96" s="72"/>
      <c r="O96" s="493">
        <v>327</v>
      </c>
      <c r="P96" s="72"/>
      <c r="Q96" s="493">
        <v>246</v>
      </c>
      <c r="R96" s="72"/>
      <c r="S96" s="493">
        <v>211</v>
      </c>
    </row>
    <row r="97" spans="1:19" x14ac:dyDescent="0.2">
      <c r="A97" s="72"/>
      <c r="B97" s="72" t="s">
        <v>1386</v>
      </c>
      <c r="C97" s="72" t="s">
        <v>1406</v>
      </c>
      <c r="D97" s="72"/>
      <c r="E97" s="438">
        <v>1540</v>
      </c>
      <c r="F97" s="72"/>
      <c r="G97" s="87" t="s">
        <v>2035</v>
      </c>
      <c r="H97" s="72"/>
      <c r="I97" s="493">
        <v>104</v>
      </c>
      <c r="J97" s="72"/>
      <c r="K97" s="493">
        <v>156</v>
      </c>
      <c r="L97" s="72"/>
      <c r="M97" s="493">
        <v>433</v>
      </c>
      <c r="N97" s="72"/>
      <c r="O97" s="493">
        <v>305</v>
      </c>
      <c r="P97" s="72"/>
      <c r="Q97" s="493">
        <v>277</v>
      </c>
      <c r="R97" s="72"/>
      <c r="S97" s="493">
        <v>265</v>
      </c>
    </row>
    <row r="98" spans="1:19" x14ac:dyDescent="0.2">
      <c r="A98" s="72"/>
      <c r="B98" s="72" t="s">
        <v>1387</v>
      </c>
      <c r="C98" s="72" t="s">
        <v>1407</v>
      </c>
      <c r="D98" s="72"/>
      <c r="E98" s="438">
        <v>1464</v>
      </c>
      <c r="F98" s="72"/>
      <c r="G98" s="87" t="s">
        <v>2036</v>
      </c>
      <c r="H98" s="72"/>
      <c r="I98" s="493">
        <v>87</v>
      </c>
      <c r="J98" s="72"/>
      <c r="K98" s="493">
        <v>166</v>
      </c>
      <c r="L98" s="72"/>
      <c r="M98" s="493">
        <v>403</v>
      </c>
      <c r="N98" s="72"/>
      <c r="O98" s="493">
        <v>355</v>
      </c>
      <c r="P98" s="72"/>
      <c r="Q98" s="493">
        <v>258</v>
      </c>
      <c r="R98" s="72"/>
      <c r="S98" s="493">
        <v>195</v>
      </c>
    </row>
    <row r="99" spans="1:19" x14ac:dyDescent="0.2">
      <c r="A99" s="72"/>
      <c r="B99" s="72" t="s">
        <v>1389</v>
      </c>
      <c r="C99" s="72" t="s">
        <v>1408</v>
      </c>
      <c r="D99" s="72"/>
      <c r="E99" s="438">
        <v>2190</v>
      </c>
      <c r="F99" s="72"/>
      <c r="G99" s="87" t="s">
        <v>2037</v>
      </c>
      <c r="H99" s="72"/>
      <c r="I99" s="441" t="s">
        <v>1431</v>
      </c>
      <c r="J99" s="634"/>
      <c r="K99" s="441" t="s">
        <v>1431</v>
      </c>
      <c r="L99" s="72"/>
      <c r="M99" s="493">
        <v>621</v>
      </c>
      <c r="N99" s="72"/>
      <c r="O99" s="493">
        <v>520</v>
      </c>
      <c r="P99" s="72"/>
      <c r="Q99" s="493">
        <v>399</v>
      </c>
      <c r="R99" s="72"/>
      <c r="S99" s="493">
        <v>342</v>
      </c>
    </row>
    <row r="100" spans="1:19" x14ac:dyDescent="0.2">
      <c r="A100" s="72"/>
      <c r="B100" s="72" t="s">
        <v>1253</v>
      </c>
      <c r="C100" s="72" t="s">
        <v>1832</v>
      </c>
      <c r="D100" s="72"/>
      <c r="E100" s="438">
        <v>1206</v>
      </c>
      <c r="F100" s="72"/>
      <c r="G100" s="87" t="s">
        <v>1950</v>
      </c>
      <c r="H100" s="72"/>
      <c r="I100" s="493">
        <v>61</v>
      </c>
      <c r="J100" s="72"/>
      <c r="K100" s="493">
        <v>91</v>
      </c>
      <c r="L100" s="72"/>
      <c r="M100" s="493">
        <v>388</v>
      </c>
      <c r="N100" s="72"/>
      <c r="O100" s="493">
        <v>303</v>
      </c>
      <c r="P100" s="72"/>
      <c r="Q100" s="493">
        <v>223</v>
      </c>
      <c r="R100" s="72"/>
      <c r="S100" s="493">
        <v>140</v>
      </c>
    </row>
    <row r="101" spans="1:19" x14ac:dyDescent="0.2">
      <c r="A101" s="72"/>
      <c r="B101" s="72" t="s">
        <v>1391</v>
      </c>
      <c r="C101" s="72" t="s">
        <v>1409</v>
      </c>
      <c r="D101" s="72"/>
      <c r="E101" s="438">
        <v>1844</v>
      </c>
      <c r="F101" s="72"/>
      <c r="G101" s="87" t="s">
        <v>2038</v>
      </c>
      <c r="H101" s="72"/>
      <c r="I101" s="493">
        <v>96</v>
      </c>
      <c r="J101" s="72"/>
      <c r="K101" s="493">
        <v>163</v>
      </c>
      <c r="L101" s="72"/>
      <c r="M101" s="493">
        <v>567</v>
      </c>
      <c r="N101" s="72"/>
      <c r="O101" s="493">
        <v>440</v>
      </c>
      <c r="P101" s="72"/>
      <c r="Q101" s="493">
        <v>310</v>
      </c>
      <c r="R101" s="72"/>
      <c r="S101" s="493">
        <v>268</v>
      </c>
    </row>
    <row r="102" spans="1:19" x14ac:dyDescent="0.2">
      <c r="A102" s="72"/>
      <c r="B102" s="72" t="s">
        <v>1254</v>
      </c>
      <c r="C102" s="72" t="s">
        <v>1833</v>
      </c>
      <c r="D102" s="72"/>
      <c r="E102" s="438">
        <v>61</v>
      </c>
      <c r="F102" s="72"/>
      <c r="G102" s="87" t="s">
        <v>1834</v>
      </c>
      <c r="H102" s="72"/>
      <c r="I102" s="441" t="s">
        <v>1431</v>
      </c>
      <c r="J102" s="634"/>
      <c r="K102" s="441" t="s">
        <v>1431</v>
      </c>
      <c r="L102" s="72"/>
      <c r="M102" s="493">
        <v>18</v>
      </c>
      <c r="N102" s="72"/>
      <c r="O102" s="493">
        <v>15</v>
      </c>
      <c r="P102" s="72"/>
      <c r="Q102" s="493">
        <v>3</v>
      </c>
      <c r="R102" s="72"/>
      <c r="S102" s="493">
        <v>16</v>
      </c>
    </row>
    <row r="103" spans="1:19" x14ac:dyDescent="0.2">
      <c r="A103" s="72"/>
      <c r="B103" s="72"/>
      <c r="C103" s="72"/>
      <c r="D103" s="72"/>
      <c r="E103" s="438"/>
      <c r="F103" s="72"/>
      <c r="G103" s="87"/>
      <c r="H103" s="72"/>
      <c r="I103" s="493"/>
      <c r="J103" s="72"/>
      <c r="K103" s="493"/>
      <c r="L103" s="72"/>
      <c r="M103" s="493"/>
      <c r="N103" s="72"/>
      <c r="O103" s="493"/>
      <c r="P103" s="72"/>
      <c r="Q103" s="493"/>
      <c r="R103" s="72"/>
      <c r="S103" s="493"/>
    </row>
    <row r="104" spans="1:19" ht="15" x14ac:dyDescent="0.25">
      <c r="A104" s="518" t="s">
        <v>1255</v>
      </c>
      <c r="B104" s="518"/>
      <c r="C104" s="518"/>
      <c r="D104" s="72"/>
      <c r="E104" s="562">
        <v>16514</v>
      </c>
      <c r="F104" s="72"/>
      <c r="G104" s="599" t="s">
        <v>2039</v>
      </c>
      <c r="H104" s="72"/>
      <c r="I104" s="562">
        <v>895</v>
      </c>
      <c r="J104" s="72"/>
      <c r="K104" s="562">
        <v>1492</v>
      </c>
      <c r="L104" s="72"/>
      <c r="M104" s="562">
        <v>4484</v>
      </c>
      <c r="N104" s="72"/>
      <c r="O104" s="562">
        <v>3909</v>
      </c>
      <c r="P104" s="72"/>
      <c r="Q104" s="562">
        <v>2856</v>
      </c>
      <c r="R104" s="72"/>
      <c r="S104" s="562">
        <v>2878</v>
      </c>
    </row>
    <row r="105" spans="1:19" x14ac:dyDescent="0.2">
      <c r="A105" s="72"/>
      <c r="B105" s="72"/>
      <c r="C105" s="72"/>
      <c r="D105" s="72"/>
      <c r="E105" s="438"/>
      <c r="F105" s="72"/>
      <c r="G105" s="87"/>
      <c r="H105" s="72"/>
      <c r="I105" s="493"/>
      <c r="J105" s="72"/>
      <c r="K105" s="493"/>
      <c r="L105" s="72"/>
      <c r="M105" s="493"/>
      <c r="N105" s="72"/>
      <c r="O105" s="493"/>
      <c r="P105" s="72"/>
      <c r="Q105" s="493"/>
      <c r="R105" s="72"/>
      <c r="S105" s="493"/>
    </row>
    <row r="106" spans="1:19" x14ac:dyDescent="0.2">
      <c r="A106" s="72"/>
      <c r="B106" s="72" t="s">
        <v>1256</v>
      </c>
      <c r="C106" s="72" t="s">
        <v>1432</v>
      </c>
      <c r="D106" s="72"/>
      <c r="E106" s="438">
        <v>507</v>
      </c>
      <c r="F106" s="72"/>
      <c r="G106" s="87" t="s">
        <v>1835</v>
      </c>
      <c r="H106" s="72"/>
      <c r="I106" s="441" t="s">
        <v>1431</v>
      </c>
      <c r="J106" s="634"/>
      <c r="K106" s="441" t="s">
        <v>1431</v>
      </c>
      <c r="L106" s="72"/>
      <c r="M106" s="493">
        <v>139</v>
      </c>
      <c r="N106" s="72"/>
      <c r="O106" s="493">
        <v>115</v>
      </c>
      <c r="P106" s="72"/>
      <c r="Q106" s="493">
        <v>78</v>
      </c>
      <c r="R106" s="72"/>
      <c r="S106" s="493">
        <v>96</v>
      </c>
    </row>
    <row r="107" spans="1:19" x14ac:dyDescent="0.2">
      <c r="A107" s="72"/>
      <c r="B107" s="72" t="s">
        <v>1374</v>
      </c>
      <c r="C107" s="72" t="s">
        <v>1410</v>
      </c>
      <c r="D107" s="72"/>
      <c r="E107" s="438">
        <v>1321</v>
      </c>
      <c r="F107" s="72"/>
      <c r="G107" s="87" t="s">
        <v>2040</v>
      </c>
      <c r="H107" s="72"/>
      <c r="I107" s="607">
        <v>72</v>
      </c>
      <c r="J107" s="634"/>
      <c r="K107" s="607">
        <v>103</v>
      </c>
      <c r="L107" s="72"/>
      <c r="M107" s="493">
        <v>340</v>
      </c>
      <c r="N107" s="72"/>
      <c r="O107" s="493">
        <v>292</v>
      </c>
      <c r="P107" s="72"/>
      <c r="Q107" s="493">
        <v>260</v>
      </c>
      <c r="R107" s="72"/>
      <c r="S107" s="493">
        <v>254</v>
      </c>
    </row>
    <row r="108" spans="1:19" x14ac:dyDescent="0.2">
      <c r="A108" s="72"/>
      <c r="B108" s="72" t="s">
        <v>1257</v>
      </c>
      <c r="C108" s="72" t="s">
        <v>1433</v>
      </c>
      <c r="D108" s="72"/>
      <c r="E108" s="438">
        <v>720</v>
      </c>
      <c r="F108" s="72"/>
      <c r="G108" s="87" t="s">
        <v>1836</v>
      </c>
      <c r="H108" s="72"/>
      <c r="I108" s="607">
        <v>42</v>
      </c>
      <c r="J108" s="634"/>
      <c r="K108" s="607">
        <v>66</v>
      </c>
      <c r="L108" s="72"/>
      <c r="M108" s="493">
        <v>185</v>
      </c>
      <c r="N108" s="72"/>
      <c r="O108" s="493">
        <v>166</v>
      </c>
      <c r="P108" s="72"/>
      <c r="Q108" s="493">
        <v>127</v>
      </c>
      <c r="R108" s="72"/>
      <c r="S108" s="493">
        <v>134</v>
      </c>
    </row>
    <row r="109" spans="1:19" x14ac:dyDescent="0.2">
      <c r="A109" s="72"/>
      <c r="B109" s="72" t="s">
        <v>1380</v>
      </c>
      <c r="C109" s="72" t="s">
        <v>741</v>
      </c>
      <c r="D109" s="72"/>
      <c r="E109" s="438">
        <v>4110</v>
      </c>
      <c r="F109" s="72"/>
      <c r="G109" s="87" t="s">
        <v>2041</v>
      </c>
      <c r="H109" s="72"/>
      <c r="I109" s="607">
        <v>246</v>
      </c>
      <c r="J109" s="634"/>
      <c r="K109" s="607">
        <v>403</v>
      </c>
      <c r="L109" s="72"/>
      <c r="M109" s="493">
        <v>1120</v>
      </c>
      <c r="N109" s="72"/>
      <c r="O109" s="493">
        <v>963</v>
      </c>
      <c r="P109" s="72"/>
      <c r="Q109" s="493">
        <v>676</v>
      </c>
      <c r="R109" s="72"/>
      <c r="S109" s="493">
        <v>702</v>
      </c>
    </row>
    <row r="110" spans="1:19" x14ac:dyDescent="0.2">
      <c r="A110" s="72"/>
      <c r="B110" s="72" t="s">
        <v>1383</v>
      </c>
      <c r="C110" s="72" t="s">
        <v>1411</v>
      </c>
      <c r="D110" s="72"/>
      <c r="E110" s="438">
        <v>3544</v>
      </c>
      <c r="F110" s="72"/>
      <c r="G110" s="87" t="s">
        <v>2042</v>
      </c>
      <c r="H110" s="72"/>
      <c r="I110" s="441" t="s">
        <v>1431</v>
      </c>
      <c r="J110" s="634"/>
      <c r="K110" s="441" t="s">
        <v>1431</v>
      </c>
      <c r="L110" s="72"/>
      <c r="M110" s="493">
        <v>913</v>
      </c>
      <c r="N110" s="72"/>
      <c r="O110" s="493">
        <v>819</v>
      </c>
      <c r="P110" s="72"/>
      <c r="Q110" s="493">
        <v>658</v>
      </c>
      <c r="R110" s="72"/>
      <c r="S110" s="493">
        <v>684</v>
      </c>
    </row>
    <row r="111" spans="1:19" x14ac:dyDescent="0.2">
      <c r="A111" s="72"/>
      <c r="B111" s="72" t="s">
        <v>1258</v>
      </c>
      <c r="C111" s="72" t="s">
        <v>1259</v>
      </c>
      <c r="D111" s="72"/>
      <c r="E111" s="438">
        <v>1018</v>
      </c>
      <c r="F111" s="72"/>
      <c r="G111" s="87" t="s">
        <v>1960</v>
      </c>
      <c r="H111" s="72"/>
      <c r="I111" s="607">
        <v>39</v>
      </c>
      <c r="J111" s="634"/>
      <c r="K111" s="607">
        <v>88</v>
      </c>
      <c r="L111" s="72"/>
      <c r="M111" s="493">
        <v>300</v>
      </c>
      <c r="N111" s="72"/>
      <c r="O111" s="493">
        <v>247</v>
      </c>
      <c r="P111" s="72"/>
      <c r="Q111" s="493">
        <v>196</v>
      </c>
      <c r="R111" s="72"/>
      <c r="S111" s="493">
        <v>148</v>
      </c>
    </row>
    <row r="112" spans="1:19" x14ac:dyDescent="0.2">
      <c r="A112" s="72"/>
      <c r="B112" s="72" t="s">
        <v>1388</v>
      </c>
      <c r="C112" s="72" t="s">
        <v>1412</v>
      </c>
      <c r="D112" s="72"/>
      <c r="E112" s="438">
        <v>1913</v>
      </c>
      <c r="F112" s="72"/>
      <c r="G112" s="87" t="s">
        <v>2043</v>
      </c>
      <c r="H112" s="72"/>
      <c r="I112" s="493">
        <v>114</v>
      </c>
      <c r="J112" s="72"/>
      <c r="K112" s="493">
        <v>189</v>
      </c>
      <c r="L112" s="72"/>
      <c r="M112" s="493">
        <v>573</v>
      </c>
      <c r="N112" s="72"/>
      <c r="O112" s="493">
        <v>452</v>
      </c>
      <c r="P112" s="72"/>
      <c r="Q112" s="493">
        <v>265</v>
      </c>
      <c r="R112" s="72"/>
      <c r="S112" s="493">
        <v>320</v>
      </c>
    </row>
    <row r="113" spans="1:19" x14ac:dyDescent="0.2">
      <c r="A113" s="72"/>
      <c r="B113" s="72" t="s">
        <v>1260</v>
      </c>
      <c r="C113" s="72" t="s">
        <v>1837</v>
      </c>
      <c r="D113" s="72"/>
      <c r="E113" s="438">
        <v>770</v>
      </c>
      <c r="F113" s="72"/>
      <c r="G113" s="87" t="s">
        <v>1838</v>
      </c>
      <c r="H113" s="72"/>
      <c r="I113" s="607">
        <v>35</v>
      </c>
      <c r="J113" s="634"/>
      <c r="K113" s="607">
        <v>65</v>
      </c>
      <c r="L113" s="72"/>
      <c r="M113" s="493">
        <v>218</v>
      </c>
      <c r="N113" s="72"/>
      <c r="O113" s="493">
        <v>202</v>
      </c>
      <c r="P113" s="72"/>
      <c r="Q113" s="493">
        <v>123</v>
      </c>
      <c r="R113" s="72"/>
      <c r="S113" s="493">
        <v>127</v>
      </c>
    </row>
    <row r="114" spans="1:19" x14ac:dyDescent="0.2">
      <c r="A114" s="72"/>
      <c r="B114" s="72" t="s">
        <v>1261</v>
      </c>
      <c r="C114" s="72" t="s">
        <v>1839</v>
      </c>
      <c r="D114" s="72"/>
      <c r="E114" s="438">
        <v>503</v>
      </c>
      <c r="F114" s="72"/>
      <c r="G114" s="87" t="s">
        <v>1690</v>
      </c>
      <c r="H114" s="72"/>
      <c r="I114" s="607">
        <v>22</v>
      </c>
      <c r="J114" s="634"/>
      <c r="K114" s="607">
        <v>45</v>
      </c>
      <c r="L114" s="72"/>
      <c r="M114" s="493">
        <v>132</v>
      </c>
      <c r="N114" s="72"/>
      <c r="O114" s="493">
        <v>136</v>
      </c>
      <c r="P114" s="72"/>
      <c r="Q114" s="493">
        <v>77</v>
      </c>
      <c r="R114" s="72"/>
      <c r="S114" s="493">
        <v>91</v>
      </c>
    </row>
    <row r="115" spans="1:19" x14ac:dyDescent="0.2">
      <c r="A115" s="72"/>
      <c r="B115" s="72" t="s">
        <v>1395</v>
      </c>
      <c r="C115" s="72" t="s">
        <v>1413</v>
      </c>
      <c r="D115" s="72"/>
      <c r="E115" s="438">
        <v>1429</v>
      </c>
      <c r="F115" s="72"/>
      <c r="G115" s="87" t="s">
        <v>2044</v>
      </c>
      <c r="H115" s="72"/>
      <c r="I115" s="493">
        <v>81</v>
      </c>
      <c r="J115" s="72"/>
      <c r="K115" s="493">
        <v>131</v>
      </c>
      <c r="L115" s="72"/>
      <c r="M115" s="493">
        <v>388</v>
      </c>
      <c r="N115" s="72"/>
      <c r="O115" s="493">
        <v>357</v>
      </c>
      <c r="P115" s="72"/>
      <c r="Q115" s="493">
        <v>265</v>
      </c>
      <c r="R115" s="72"/>
      <c r="S115" s="493">
        <v>207</v>
      </c>
    </row>
    <row r="116" spans="1:19" x14ac:dyDescent="0.2">
      <c r="A116" s="72"/>
      <c r="B116" s="72" t="s">
        <v>1262</v>
      </c>
      <c r="C116" s="72" t="s">
        <v>1840</v>
      </c>
      <c r="D116" s="72"/>
      <c r="E116" s="438">
        <v>679</v>
      </c>
      <c r="F116" s="72"/>
      <c r="G116" s="87" t="s">
        <v>1691</v>
      </c>
      <c r="H116" s="72"/>
      <c r="I116" s="607">
        <v>38</v>
      </c>
      <c r="J116" s="634"/>
      <c r="K116" s="607">
        <v>59</v>
      </c>
      <c r="L116" s="72"/>
      <c r="M116" s="493">
        <v>176</v>
      </c>
      <c r="N116" s="72"/>
      <c r="O116" s="493">
        <v>160</v>
      </c>
      <c r="P116" s="72"/>
      <c r="Q116" s="493">
        <v>131</v>
      </c>
      <c r="R116" s="72"/>
      <c r="S116" s="493">
        <v>115</v>
      </c>
    </row>
    <row r="117" spans="1:19" x14ac:dyDescent="0.2">
      <c r="A117" s="72"/>
      <c r="B117" s="72"/>
      <c r="C117" s="72"/>
      <c r="D117" s="72"/>
      <c r="E117" s="438"/>
      <c r="F117" s="72"/>
      <c r="G117" s="87"/>
      <c r="H117" s="72"/>
      <c r="I117" s="493"/>
      <c r="J117" s="72"/>
      <c r="K117" s="493"/>
      <c r="L117" s="72"/>
      <c r="M117" s="493"/>
      <c r="N117" s="72"/>
      <c r="O117" s="493"/>
      <c r="P117" s="72"/>
      <c r="Q117" s="493"/>
      <c r="R117" s="72"/>
      <c r="S117" s="493"/>
    </row>
    <row r="118" spans="1:19" ht="15" x14ac:dyDescent="0.25">
      <c r="A118" s="518" t="s">
        <v>840</v>
      </c>
      <c r="B118" s="518"/>
      <c r="C118" s="518"/>
      <c r="D118" s="72"/>
      <c r="E118" s="562">
        <v>43383</v>
      </c>
      <c r="F118" s="72"/>
      <c r="G118" s="599" t="s">
        <v>1887</v>
      </c>
      <c r="H118" s="72"/>
      <c r="I118" s="562">
        <v>1577</v>
      </c>
      <c r="J118" s="72"/>
      <c r="K118" s="562">
        <v>2823</v>
      </c>
      <c r="L118" s="72"/>
      <c r="M118" s="562">
        <v>10774</v>
      </c>
      <c r="N118" s="72"/>
      <c r="O118" s="562">
        <v>11361</v>
      </c>
      <c r="P118" s="72"/>
      <c r="Q118" s="562">
        <v>8961</v>
      </c>
      <c r="R118" s="72"/>
      <c r="S118" s="562">
        <v>7887</v>
      </c>
    </row>
    <row r="119" spans="1:19" x14ac:dyDescent="0.2">
      <c r="A119" s="72"/>
      <c r="B119" s="72"/>
      <c r="C119" s="72"/>
      <c r="D119" s="72"/>
      <c r="E119" s="438"/>
      <c r="F119" s="72"/>
      <c r="G119" s="87"/>
      <c r="H119" s="72"/>
      <c r="I119" s="493"/>
      <c r="J119" s="72"/>
      <c r="K119" s="493"/>
      <c r="L119" s="72"/>
      <c r="M119" s="493"/>
      <c r="N119" s="72"/>
      <c r="O119" s="493"/>
      <c r="P119" s="72"/>
      <c r="Q119" s="493"/>
      <c r="R119" s="72"/>
      <c r="S119" s="493"/>
    </row>
    <row r="120" spans="1:19" x14ac:dyDescent="0.2">
      <c r="A120" s="72"/>
      <c r="B120" s="72" t="s">
        <v>1263</v>
      </c>
      <c r="C120" s="72" t="s">
        <v>1841</v>
      </c>
      <c r="D120" s="72"/>
      <c r="E120" s="438">
        <v>1347</v>
      </c>
      <c r="F120" s="72"/>
      <c r="G120" s="87" t="s">
        <v>1888</v>
      </c>
      <c r="H120" s="72"/>
      <c r="I120" s="493">
        <v>74</v>
      </c>
      <c r="J120" s="72"/>
      <c r="K120" s="493">
        <v>103</v>
      </c>
      <c r="L120" s="72"/>
      <c r="M120" s="493">
        <v>337</v>
      </c>
      <c r="N120" s="72"/>
      <c r="O120" s="493">
        <v>306</v>
      </c>
      <c r="P120" s="72"/>
      <c r="Q120" s="493">
        <v>275</v>
      </c>
      <c r="R120" s="72"/>
      <c r="S120" s="493">
        <v>252</v>
      </c>
    </row>
    <row r="121" spans="1:19" x14ac:dyDescent="0.2">
      <c r="A121" s="72"/>
      <c r="B121" s="72" t="s">
        <v>1264</v>
      </c>
      <c r="C121" s="72" t="s">
        <v>1265</v>
      </c>
      <c r="D121" s="72"/>
      <c r="E121" s="438">
        <v>1417</v>
      </c>
      <c r="F121" s="72"/>
      <c r="G121" s="87" t="s">
        <v>1889</v>
      </c>
      <c r="H121" s="72"/>
      <c r="I121" s="493">
        <v>53</v>
      </c>
      <c r="J121" s="72"/>
      <c r="K121" s="493">
        <v>89</v>
      </c>
      <c r="L121" s="72"/>
      <c r="M121" s="493">
        <v>375</v>
      </c>
      <c r="N121" s="72"/>
      <c r="O121" s="493">
        <v>342</v>
      </c>
      <c r="P121" s="72"/>
      <c r="Q121" s="493">
        <v>279</v>
      </c>
      <c r="R121" s="72"/>
      <c r="S121" s="493">
        <v>279</v>
      </c>
    </row>
    <row r="122" spans="1:19" x14ac:dyDescent="0.2">
      <c r="A122" s="72"/>
      <c r="B122" s="72" t="s">
        <v>1266</v>
      </c>
      <c r="C122" s="72" t="s">
        <v>1267</v>
      </c>
      <c r="D122" s="72"/>
      <c r="E122" s="438">
        <v>949</v>
      </c>
      <c r="F122" s="72"/>
      <c r="G122" s="87" t="s">
        <v>1978</v>
      </c>
      <c r="H122" s="72"/>
      <c r="I122" s="493">
        <v>40</v>
      </c>
      <c r="J122" s="72"/>
      <c r="K122" s="493">
        <v>90</v>
      </c>
      <c r="L122" s="72"/>
      <c r="M122" s="493">
        <v>234</v>
      </c>
      <c r="N122" s="72"/>
      <c r="O122" s="493">
        <v>234</v>
      </c>
      <c r="P122" s="72"/>
      <c r="Q122" s="493">
        <v>184</v>
      </c>
      <c r="R122" s="72"/>
      <c r="S122" s="493">
        <v>167</v>
      </c>
    </row>
    <row r="123" spans="1:19" x14ac:dyDescent="0.2">
      <c r="A123" s="72"/>
      <c r="B123" s="72" t="s">
        <v>1268</v>
      </c>
      <c r="C123" s="72" t="s">
        <v>1269</v>
      </c>
      <c r="D123" s="72"/>
      <c r="E123" s="438">
        <v>1723</v>
      </c>
      <c r="F123" s="72"/>
      <c r="G123" s="87" t="s">
        <v>1984</v>
      </c>
      <c r="H123" s="72"/>
      <c r="I123" s="493">
        <v>52</v>
      </c>
      <c r="J123" s="72"/>
      <c r="K123" s="493">
        <v>106</v>
      </c>
      <c r="L123" s="72"/>
      <c r="M123" s="493">
        <v>413</v>
      </c>
      <c r="N123" s="72"/>
      <c r="O123" s="493">
        <v>437</v>
      </c>
      <c r="P123" s="72"/>
      <c r="Q123" s="493">
        <v>396</v>
      </c>
      <c r="R123" s="72"/>
      <c r="S123" s="493">
        <v>319</v>
      </c>
    </row>
    <row r="124" spans="1:19" x14ac:dyDescent="0.2">
      <c r="A124" s="72"/>
      <c r="B124" s="72" t="s">
        <v>1270</v>
      </c>
      <c r="C124" s="72" t="s">
        <v>1271</v>
      </c>
      <c r="D124" s="72"/>
      <c r="E124" s="438">
        <v>1206</v>
      </c>
      <c r="F124" s="72"/>
      <c r="G124" s="87" t="s">
        <v>1950</v>
      </c>
      <c r="H124" s="72"/>
      <c r="I124" s="493">
        <v>51</v>
      </c>
      <c r="J124" s="72"/>
      <c r="K124" s="493">
        <v>84</v>
      </c>
      <c r="L124" s="72"/>
      <c r="M124" s="493">
        <v>313</v>
      </c>
      <c r="N124" s="72"/>
      <c r="O124" s="493">
        <v>285</v>
      </c>
      <c r="P124" s="72"/>
      <c r="Q124" s="493">
        <v>233</v>
      </c>
      <c r="R124" s="72"/>
      <c r="S124" s="493">
        <v>240</v>
      </c>
    </row>
    <row r="125" spans="1:19" x14ac:dyDescent="0.2">
      <c r="A125" s="72"/>
      <c r="B125" s="72" t="s">
        <v>1272</v>
      </c>
      <c r="C125" s="72" t="s">
        <v>1273</v>
      </c>
      <c r="D125" s="72"/>
      <c r="E125" s="438">
        <v>962</v>
      </c>
      <c r="F125" s="72"/>
      <c r="G125" s="87" t="s">
        <v>1890</v>
      </c>
      <c r="H125" s="72"/>
      <c r="I125" s="493">
        <v>22</v>
      </c>
      <c r="J125" s="72"/>
      <c r="K125" s="493">
        <v>59</v>
      </c>
      <c r="L125" s="72"/>
      <c r="M125" s="493">
        <v>244</v>
      </c>
      <c r="N125" s="72"/>
      <c r="O125" s="493">
        <v>276</v>
      </c>
      <c r="P125" s="72"/>
      <c r="Q125" s="493">
        <v>181</v>
      </c>
      <c r="R125" s="72"/>
      <c r="S125" s="493">
        <v>180</v>
      </c>
    </row>
    <row r="126" spans="1:19" x14ac:dyDescent="0.2">
      <c r="A126" s="72"/>
      <c r="B126" s="72" t="s">
        <v>1274</v>
      </c>
      <c r="C126" s="72" t="s">
        <v>1842</v>
      </c>
      <c r="D126" s="72"/>
      <c r="E126" s="438">
        <v>26</v>
      </c>
      <c r="F126" s="72"/>
      <c r="G126" s="87" t="s">
        <v>1843</v>
      </c>
      <c r="H126" s="72"/>
      <c r="I126" s="441" t="s">
        <v>1431</v>
      </c>
      <c r="J126" s="634"/>
      <c r="K126" s="441" t="s">
        <v>1431</v>
      </c>
      <c r="L126" s="72"/>
      <c r="M126" s="493">
        <v>9</v>
      </c>
      <c r="N126" s="72"/>
      <c r="O126" s="493">
        <v>8</v>
      </c>
      <c r="P126" s="72"/>
      <c r="Q126" s="493">
        <v>5</v>
      </c>
      <c r="R126" s="72"/>
      <c r="S126" s="493">
        <v>4</v>
      </c>
    </row>
    <row r="127" spans="1:19" x14ac:dyDescent="0.2">
      <c r="A127" s="72"/>
      <c r="B127" s="72" t="s">
        <v>1275</v>
      </c>
      <c r="C127" s="72" t="s">
        <v>1276</v>
      </c>
      <c r="D127" s="72"/>
      <c r="E127" s="438">
        <v>2023</v>
      </c>
      <c r="F127" s="72"/>
      <c r="G127" s="87" t="s">
        <v>1977</v>
      </c>
      <c r="H127" s="72"/>
      <c r="I127" s="607">
        <v>107</v>
      </c>
      <c r="J127" s="634"/>
      <c r="K127" s="607">
        <v>157</v>
      </c>
      <c r="L127" s="72"/>
      <c r="M127" s="493">
        <v>501</v>
      </c>
      <c r="N127" s="72"/>
      <c r="O127" s="493">
        <v>517</v>
      </c>
      <c r="P127" s="72"/>
      <c r="Q127" s="493">
        <v>389</v>
      </c>
      <c r="R127" s="72"/>
      <c r="S127" s="493">
        <v>352</v>
      </c>
    </row>
    <row r="128" spans="1:19" x14ac:dyDescent="0.2">
      <c r="A128" s="72"/>
      <c r="B128" s="72" t="s">
        <v>1277</v>
      </c>
      <c r="C128" s="72" t="s">
        <v>1278</v>
      </c>
      <c r="D128" s="72"/>
      <c r="E128" s="438">
        <v>1705</v>
      </c>
      <c r="F128" s="72"/>
      <c r="G128" s="87" t="s">
        <v>1983</v>
      </c>
      <c r="H128" s="72"/>
      <c r="I128" s="607">
        <v>46</v>
      </c>
      <c r="J128" s="634"/>
      <c r="K128" s="607">
        <v>94</v>
      </c>
      <c r="L128" s="72"/>
      <c r="M128" s="493">
        <v>356</v>
      </c>
      <c r="N128" s="72"/>
      <c r="O128" s="493">
        <v>477</v>
      </c>
      <c r="P128" s="72"/>
      <c r="Q128" s="493">
        <v>402</v>
      </c>
      <c r="R128" s="72"/>
      <c r="S128" s="493">
        <v>330</v>
      </c>
    </row>
    <row r="129" spans="1:19" x14ac:dyDescent="0.2">
      <c r="A129" s="72"/>
      <c r="B129" s="72" t="s">
        <v>1279</v>
      </c>
      <c r="C129" s="72" t="s">
        <v>1280</v>
      </c>
      <c r="D129" s="72"/>
      <c r="E129" s="438">
        <v>1790</v>
      </c>
      <c r="F129" s="72"/>
      <c r="G129" s="87" t="s">
        <v>2045</v>
      </c>
      <c r="H129" s="72"/>
      <c r="I129" s="607">
        <v>72</v>
      </c>
      <c r="J129" s="634"/>
      <c r="K129" s="607">
        <v>121</v>
      </c>
      <c r="L129" s="72"/>
      <c r="M129" s="493">
        <v>472</v>
      </c>
      <c r="N129" s="72"/>
      <c r="O129" s="493">
        <v>467</v>
      </c>
      <c r="P129" s="72"/>
      <c r="Q129" s="493">
        <v>336</v>
      </c>
      <c r="R129" s="72"/>
      <c r="S129" s="493">
        <v>322</v>
      </c>
    </row>
    <row r="130" spans="1:19" x14ac:dyDescent="0.2">
      <c r="A130" s="72"/>
      <c r="B130" s="72" t="s">
        <v>1281</v>
      </c>
      <c r="C130" s="72" t="s">
        <v>1282</v>
      </c>
      <c r="D130" s="72"/>
      <c r="E130" s="438">
        <v>1518</v>
      </c>
      <c r="F130" s="72"/>
      <c r="G130" s="87" t="s">
        <v>1976</v>
      </c>
      <c r="H130" s="72"/>
      <c r="I130" s="607">
        <v>55</v>
      </c>
      <c r="J130" s="634"/>
      <c r="K130" s="607">
        <v>93</v>
      </c>
      <c r="L130" s="72"/>
      <c r="M130" s="493">
        <v>384</v>
      </c>
      <c r="N130" s="72"/>
      <c r="O130" s="493">
        <v>391</v>
      </c>
      <c r="P130" s="72"/>
      <c r="Q130" s="493">
        <v>317</v>
      </c>
      <c r="R130" s="72"/>
      <c r="S130" s="493">
        <v>278</v>
      </c>
    </row>
    <row r="131" spans="1:19" x14ac:dyDescent="0.2">
      <c r="A131" s="72"/>
      <c r="B131" s="72" t="s">
        <v>1283</v>
      </c>
      <c r="C131" s="72" t="s">
        <v>1284</v>
      </c>
      <c r="D131" s="72"/>
      <c r="E131" s="438">
        <v>1575</v>
      </c>
      <c r="F131" s="72"/>
      <c r="G131" s="87" t="s">
        <v>2046</v>
      </c>
      <c r="H131" s="72"/>
      <c r="I131" s="607">
        <v>54</v>
      </c>
      <c r="J131" s="634"/>
      <c r="K131" s="607">
        <v>100</v>
      </c>
      <c r="L131" s="72"/>
      <c r="M131" s="493">
        <v>359</v>
      </c>
      <c r="N131" s="72"/>
      <c r="O131" s="493">
        <v>433</v>
      </c>
      <c r="P131" s="72"/>
      <c r="Q131" s="493">
        <v>380</v>
      </c>
      <c r="R131" s="72"/>
      <c r="S131" s="493">
        <v>249</v>
      </c>
    </row>
    <row r="132" spans="1:19" x14ac:dyDescent="0.2">
      <c r="A132" s="72"/>
      <c r="B132" s="72" t="s">
        <v>1285</v>
      </c>
      <c r="C132" s="72" t="s">
        <v>1844</v>
      </c>
      <c r="D132" s="72"/>
      <c r="E132" s="438">
        <v>934</v>
      </c>
      <c r="F132" s="72"/>
      <c r="G132" s="87" t="s">
        <v>1699</v>
      </c>
      <c r="H132" s="72"/>
      <c r="I132" s="607">
        <v>25</v>
      </c>
      <c r="J132" s="634"/>
      <c r="K132" s="607">
        <v>53</v>
      </c>
      <c r="L132" s="72"/>
      <c r="M132" s="493">
        <v>232</v>
      </c>
      <c r="N132" s="72"/>
      <c r="O132" s="493">
        <v>282</v>
      </c>
      <c r="P132" s="72"/>
      <c r="Q132" s="493">
        <v>182</v>
      </c>
      <c r="R132" s="72"/>
      <c r="S132" s="493">
        <v>160</v>
      </c>
    </row>
    <row r="133" spans="1:19" x14ac:dyDescent="0.2">
      <c r="A133" s="72"/>
      <c r="B133" s="72" t="s">
        <v>1286</v>
      </c>
      <c r="C133" s="72" t="s">
        <v>1287</v>
      </c>
      <c r="D133" s="72"/>
      <c r="E133" s="438">
        <v>1509</v>
      </c>
      <c r="F133" s="72"/>
      <c r="G133" s="87" t="s">
        <v>1969</v>
      </c>
      <c r="H133" s="72"/>
      <c r="I133" s="607">
        <v>57</v>
      </c>
      <c r="J133" s="634"/>
      <c r="K133" s="607">
        <v>108</v>
      </c>
      <c r="L133" s="72"/>
      <c r="M133" s="493">
        <v>375</v>
      </c>
      <c r="N133" s="72"/>
      <c r="O133" s="493">
        <v>423</v>
      </c>
      <c r="P133" s="72"/>
      <c r="Q133" s="493">
        <v>311</v>
      </c>
      <c r="R133" s="72"/>
      <c r="S133" s="493">
        <v>235</v>
      </c>
    </row>
    <row r="134" spans="1:19" x14ac:dyDescent="0.2">
      <c r="A134" s="72"/>
      <c r="B134" s="72" t="s">
        <v>1288</v>
      </c>
      <c r="C134" s="72" t="s">
        <v>1289</v>
      </c>
      <c r="D134" s="72"/>
      <c r="E134" s="438">
        <v>1028</v>
      </c>
      <c r="F134" s="72"/>
      <c r="G134" s="87" t="s">
        <v>1982</v>
      </c>
      <c r="H134" s="72"/>
      <c r="I134" s="607">
        <v>20</v>
      </c>
      <c r="J134" s="634"/>
      <c r="K134" s="607">
        <v>58</v>
      </c>
      <c r="L134" s="72"/>
      <c r="M134" s="493">
        <v>215</v>
      </c>
      <c r="N134" s="72"/>
      <c r="O134" s="493">
        <v>255</v>
      </c>
      <c r="P134" s="72"/>
      <c r="Q134" s="493">
        <v>233</v>
      </c>
      <c r="R134" s="72"/>
      <c r="S134" s="493">
        <v>247</v>
      </c>
    </row>
    <row r="135" spans="1:19" x14ac:dyDescent="0.2">
      <c r="A135" s="72"/>
      <c r="B135" s="72" t="s">
        <v>1290</v>
      </c>
      <c r="C135" s="72" t="s">
        <v>1291</v>
      </c>
      <c r="D135" s="72"/>
      <c r="E135" s="438">
        <v>1077</v>
      </c>
      <c r="F135" s="72"/>
      <c r="G135" s="87" t="s">
        <v>1970</v>
      </c>
      <c r="H135" s="72"/>
      <c r="I135" s="607">
        <v>64</v>
      </c>
      <c r="J135" s="634"/>
      <c r="K135" s="607">
        <v>98</v>
      </c>
      <c r="L135" s="72"/>
      <c r="M135" s="493">
        <v>305</v>
      </c>
      <c r="N135" s="72"/>
      <c r="O135" s="493">
        <v>260</v>
      </c>
      <c r="P135" s="72"/>
      <c r="Q135" s="493">
        <v>177</v>
      </c>
      <c r="R135" s="72"/>
      <c r="S135" s="493">
        <v>173</v>
      </c>
    </row>
    <row r="136" spans="1:19" x14ac:dyDescent="0.2">
      <c r="A136" s="72"/>
      <c r="B136" s="72" t="s">
        <v>1292</v>
      </c>
      <c r="C136" s="72" t="s">
        <v>1293</v>
      </c>
      <c r="D136" s="72"/>
      <c r="E136" s="438">
        <v>1412</v>
      </c>
      <c r="F136" s="72"/>
      <c r="G136" s="87" t="s">
        <v>1981</v>
      </c>
      <c r="H136" s="72"/>
      <c r="I136" s="607">
        <v>58</v>
      </c>
      <c r="J136" s="634"/>
      <c r="K136" s="607">
        <v>98</v>
      </c>
      <c r="L136" s="72"/>
      <c r="M136" s="493">
        <v>324</v>
      </c>
      <c r="N136" s="72"/>
      <c r="O136" s="493">
        <v>350</v>
      </c>
      <c r="P136" s="72"/>
      <c r="Q136" s="493">
        <v>313</v>
      </c>
      <c r="R136" s="72"/>
      <c r="S136" s="493">
        <v>269</v>
      </c>
    </row>
    <row r="137" spans="1:19" x14ac:dyDescent="0.2">
      <c r="A137" s="72"/>
      <c r="B137" s="72" t="s">
        <v>1294</v>
      </c>
      <c r="C137" s="72" t="s">
        <v>1295</v>
      </c>
      <c r="D137" s="72"/>
      <c r="E137" s="438">
        <v>1467</v>
      </c>
      <c r="F137" s="72"/>
      <c r="G137" s="87" t="s">
        <v>1980</v>
      </c>
      <c r="H137" s="72"/>
      <c r="I137" s="607">
        <v>48</v>
      </c>
      <c r="J137" s="634"/>
      <c r="K137" s="607">
        <v>89</v>
      </c>
      <c r="L137" s="72"/>
      <c r="M137" s="493">
        <v>324</v>
      </c>
      <c r="N137" s="72"/>
      <c r="O137" s="493">
        <v>401</v>
      </c>
      <c r="P137" s="72"/>
      <c r="Q137" s="493">
        <v>321</v>
      </c>
      <c r="R137" s="72"/>
      <c r="S137" s="493">
        <v>284</v>
      </c>
    </row>
    <row r="138" spans="1:19" x14ac:dyDescent="0.2">
      <c r="A138" s="72"/>
      <c r="B138" s="72" t="s">
        <v>1296</v>
      </c>
      <c r="C138" s="72" t="s">
        <v>1297</v>
      </c>
      <c r="D138" s="72"/>
      <c r="E138" s="438">
        <v>1161</v>
      </c>
      <c r="F138" s="72"/>
      <c r="G138" s="87" t="s">
        <v>1971</v>
      </c>
      <c r="H138" s="72"/>
      <c r="I138" s="607">
        <v>39</v>
      </c>
      <c r="J138" s="634"/>
      <c r="K138" s="607">
        <v>66</v>
      </c>
      <c r="L138" s="72"/>
      <c r="M138" s="493">
        <v>300</v>
      </c>
      <c r="N138" s="72"/>
      <c r="O138" s="493">
        <v>343</v>
      </c>
      <c r="P138" s="72"/>
      <c r="Q138" s="493">
        <v>238</v>
      </c>
      <c r="R138" s="72"/>
      <c r="S138" s="493">
        <v>175</v>
      </c>
    </row>
    <row r="139" spans="1:19" x14ac:dyDescent="0.2">
      <c r="A139" s="72"/>
      <c r="B139" s="72" t="s">
        <v>1298</v>
      </c>
      <c r="C139" s="72" t="s">
        <v>1845</v>
      </c>
      <c r="D139" s="72"/>
      <c r="E139" s="438">
        <v>650</v>
      </c>
      <c r="F139" s="72"/>
      <c r="G139" s="87" t="s">
        <v>1846</v>
      </c>
      <c r="H139" s="72"/>
      <c r="I139" s="441" t="s">
        <v>1431</v>
      </c>
      <c r="J139" s="634"/>
      <c r="K139" s="441" t="s">
        <v>1431</v>
      </c>
      <c r="L139" s="72"/>
      <c r="M139" s="493">
        <v>154</v>
      </c>
      <c r="N139" s="72"/>
      <c r="O139" s="493">
        <v>155</v>
      </c>
      <c r="P139" s="72"/>
      <c r="Q139" s="493">
        <v>152</v>
      </c>
      <c r="R139" s="72"/>
      <c r="S139" s="493">
        <v>145</v>
      </c>
    </row>
    <row r="140" spans="1:19" x14ac:dyDescent="0.2">
      <c r="A140" s="72"/>
      <c r="B140" s="72" t="s">
        <v>1299</v>
      </c>
      <c r="C140" s="72" t="s">
        <v>1847</v>
      </c>
      <c r="D140" s="72"/>
      <c r="E140" s="438">
        <v>583</v>
      </c>
      <c r="F140" s="72"/>
      <c r="G140" s="87" t="s">
        <v>1700</v>
      </c>
      <c r="H140" s="72"/>
      <c r="I140" s="607">
        <v>30</v>
      </c>
      <c r="J140" s="634"/>
      <c r="K140" s="607">
        <v>58</v>
      </c>
      <c r="L140" s="72"/>
      <c r="M140" s="493">
        <v>167</v>
      </c>
      <c r="N140" s="72"/>
      <c r="O140" s="493">
        <v>114</v>
      </c>
      <c r="P140" s="72"/>
      <c r="Q140" s="493">
        <v>104</v>
      </c>
      <c r="R140" s="72"/>
      <c r="S140" s="493">
        <v>110</v>
      </c>
    </row>
    <row r="141" spans="1:19" x14ac:dyDescent="0.2">
      <c r="A141" s="72"/>
      <c r="B141" s="72" t="s">
        <v>1300</v>
      </c>
      <c r="C141" s="72" t="s">
        <v>1301</v>
      </c>
      <c r="D141" s="72"/>
      <c r="E141" s="438">
        <v>1945</v>
      </c>
      <c r="F141" s="72"/>
      <c r="G141" s="87" t="s">
        <v>1975</v>
      </c>
      <c r="H141" s="72"/>
      <c r="I141" s="607">
        <v>80</v>
      </c>
      <c r="J141" s="634"/>
      <c r="K141" s="607">
        <v>117</v>
      </c>
      <c r="L141" s="72"/>
      <c r="M141" s="493">
        <v>495</v>
      </c>
      <c r="N141" s="72"/>
      <c r="O141" s="493">
        <v>539</v>
      </c>
      <c r="P141" s="72"/>
      <c r="Q141" s="493">
        <v>413</v>
      </c>
      <c r="R141" s="72"/>
      <c r="S141" s="493">
        <v>301</v>
      </c>
    </row>
    <row r="142" spans="1:19" x14ac:dyDescent="0.2">
      <c r="A142" s="72"/>
      <c r="B142" s="72" t="s">
        <v>1302</v>
      </c>
      <c r="C142" s="72" t="s">
        <v>1303</v>
      </c>
      <c r="D142" s="72"/>
      <c r="E142" s="438">
        <v>1905</v>
      </c>
      <c r="F142" s="72"/>
      <c r="G142" s="87" t="s">
        <v>1962</v>
      </c>
      <c r="H142" s="72"/>
      <c r="I142" s="607">
        <v>77</v>
      </c>
      <c r="J142" s="634"/>
      <c r="K142" s="607">
        <v>130</v>
      </c>
      <c r="L142" s="72"/>
      <c r="M142" s="493">
        <v>462</v>
      </c>
      <c r="N142" s="72"/>
      <c r="O142" s="493">
        <v>472</v>
      </c>
      <c r="P142" s="72"/>
      <c r="Q142" s="493">
        <v>373</v>
      </c>
      <c r="R142" s="72"/>
      <c r="S142" s="493">
        <v>391</v>
      </c>
    </row>
    <row r="143" spans="1:19" x14ac:dyDescent="0.2">
      <c r="A143" s="72"/>
      <c r="B143" s="72" t="s">
        <v>1304</v>
      </c>
      <c r="C143" s="72" t="s">
        <v>1305</v>
      </c>
      <c r="D143" s="72"/>
      <c r="E143" s="438">
        <v>916</v>
      </c>
      <c r="F143" s="72"/>
      <c r="G143" s="87" t="s">
        <v>1701</v>
      </c>
      <c r="H143" s="72"/>
      <c r="I143" s="607">
        <v>29</v>
      </c>
      <c r="J143" s="634"/>
      <c r="K143" s="607">
        <v>58</v>
      </c>
      <c r="L143" s="72"/>
      <c r="M143" s="493">
        <v>244</v>
      </c>
      <c r="N143" s="72"/>
      <c r="O143" s="493">
        <v>218</v>
      </c>
      <c r="P143" s="72"/>
      <c r="Q143" s="493">
        <v>182</v>
      </c>
      <c r="R143" s="72"/>
      <c r="S143" s="493">
        <v>185</v>
      </c>
    </row>
    <row r="144" spans="1:19" x14ac:dyDescent="0.2">
      <c r="A144" s="72"/>
      <c r="B144" s="72" t="s">
        <v>1306</v>
      </c>
      <c r="C144" s="72" t="s">
        <v>1307</v>
      </c>
      <c r="D144" s="72"/>
      <c r="E144" s="438">
        <v>2055</v>
      </c>
      <c r="F144" s="72"/>
      <c r="G144" s="87" t="s">
        <v>1972</v>
      </c>
      <c r="H144" s="72"/>
      <c r="I144" s="607">
        <v>70</v>
      </c>
      <c r="J144" s="634"/>
      <c r="K144" s="607">
        <v>129</v>
      </c>
      <c r="L144" s="72"/>
      <c r="M144" s="493">
        <v>481</v>
      </c>
      <c r="N144" s="72"/>
      <c r="O144" s="493">
        <v>589</v>
      </c>
      <c r="P144" s="72"/>
      <c r="Q144" s="493">
        <v>438</v>
      </c>
      <c r="R144" s="72"/>
      <c r="S144" s="493">
        <v>348</v>
      </c>
    </row>
    <row r="145" spans="1:19" x14ac:dyDescent="0.2">
      <c r="A145" s="72"/>
      <c r="B145" s="72" t="s">
        <v>1308</v>
      </c>
      <c r="C145" s="72" t="s">
        <v>1309</v>
      </c>
      <c r="D145" s="72"/>
      <c r="E145" s="438">
        <v>1521</v>
      </c>
      <c r="F145" s="72"/>
      <c r="G145" s="87" t="s">
        <v>1987</v>
      </c>
      <c r="H145" s="72"/>
      <c r="I145" s="607">
        <v>44</v>
      </c>
      <c r="J145" s="634"/>
      <c r="K145" s="607">
        <v>71</v>
      </c>
      <c r="L145" s="72"/>
      <c r="M145" s="493">
        <v>393</v>
      </c>
      <c r="N145" s="72"/>
      <c r="O145" s="493">
        <v>402</v>
      </c>
      <c r="P145" s="72"/>
      <c r="Q145" s="493">
        <v>341</v>
      </c>
      <c r="R145" s="72"/>
      <c r="S145" s="493">
        <v>270</v>
      </c>
    </row>
    <row r="146" spans="1:19" x14ac:dyDescent="0.2">
      <c r="A146" s="72"/>
      <c r="B146" s="72" t="s">
        <v>1310</v>
      </c>
      <c r="C146" s="72" t="s">
        <v>1848</v>
      </c>
      <c r="D146" s="72"/>
      <c r="E146" s="438">
        <v>536</v>
      </c>
      <c r="F146" s="72"/>
      <c r="G146" s="87" t="s">
        <v>1493</v>
      </c>
      <c r="H146" s="72"/>
      <c r="I146" s="607">
        <v>26</v>
      </c>
      <c r="J146" s="634"/>
      <c r="K146" s="607">
        <v>45</v>
      </c>
      <c r="L146" s="72"/>
      <c r="M146" s="493">
        <v>131</v>
      </c>
      <c r="N146" s="72"/>
      <c r="O146" s="493">
        <v>115</v>
      </c>
      <c r="P146" s="72"/>
      <c r="Q146" s="493">
        <v>93</v>
      </c>
      <c r="R146" s="72"/>
      <c r="S146" s="493">
        <v>126</v>
      </c>
    </row>
    <row r="147" spans="1:19" x14ac:dyDescent="0.2">
      <c r="A147" s="72"/>
      <c r="B147" s="72" t="s">
        <v>1311</v>
      </c>
      <c r="C147" s="72" t="s">
        <v>1312</v>
      </c>
      <c r="D147" s="72"/>
      <c r="E147" s="438">
        <v>2062</v>
      </c>
      <c r="F147" s="72"/>
      <c r="G147" s="87" t="s">
        <v>1974</v>
      </c>
      <c r="H147" s="72"/>
      <c r="I147" s="607">
        <v>64</v>
      </c>
      <c r="J147" s="634"/>
      <c r="K147" s="607">
        <v>148</v>
      </c>
      <c r="L147" s="72"/>
      <c r="M147" s="493">
        <v>523</v>
      </c>
      <c r="N147" s="72"/>
      <c r="O147" s="493">
        <v>541</v>
      </c>
      <c r="P147" s="72"/>
      <c r="Q147" s="493">
        <v>407</v>
      </c>
      <c r="R147" s="72"/>
      <c r="S147" s="493">
        <v>379</v>
      </c>
    </row>
    <row r="148" spans="1:19" x14ac:dyDescent="0.2">
      <c r="A148" s="72"/>
      <c r="B148" s="72" t="s">
        <v>1313</v>
      </c>
      <c r="C148" s="72" t="s">
        <v>1314</v>
      </c>
      <c r="D148" s="72"/>
      <c r="E148" s="438">
        <v>725</v>
      </c>
      <c r="F148" s="72"/>
      <c r="G148" s="87" t="s">
        <v>1702</v>
      </c>
      <c r="H148" s="72"/>
      <c r="I148" s="607">
        <v>34</v>
      </c>
      <c r="J148" s="634"/>
      <c r="K148" s="607">
        <v>50</v>
      </c>
      <c r="L148" s="72"/>
      <c r="M148" s="493">
        <v>164</v>
      </c>
      <c r="N148" s="72"/>
      <c r="O148" s="493">
        <v>159</v>
      </c>
      <c r="P148" s="72"/>
      <c r="Q148" s="493">
        <v>149</v>
      </c>
      <c r="R148" s="72"/>
      <c r="S148" s="493">
        <v>169</v>
      </c>
    </row>
    <row r="149" spans="1:19" x14ac:dyDescent="0.2">
      <c r="A149" s="72"/>
      <c r="B149" s="72" t="s">
        <v>1315</v>
      </c>
      <c r="C149" s="72" t="s">
        <v>1316</v>
      </c>
      <c r="D149" s="72"/>
      <c r="E149" s="438">
        <v>1568</v>
      </c>
      <c r="F149" s="72"/>
      <c r="G149" s="87" t="s">
        <v>1986</v>
      </c>
      <c r="H149" s="72"/>
      <c r="I149" s="607">
        <v>60</v>
      </c>
      <c r="J149" s="634"/>
      <c r="K149" s="607">
        <v>108</v>
      </c>
      <c r="L149" s="72"/>
      <c r="M149" s="493">
        <v>464</v>
      </c>
      <c r="N149" s="72"/>
      <c r="O149" s="493">
        <v>440</v>
      </c>
      <c r="P149" s="72"/>
      <c r="Q149" s="493">
        <v>303</v>
      </c>
      <c r="R149" s="72"/>
      <c r="S149" s="493">
        <v>193</v>
      </c>
    </row>
    <row r="150" spans="1:19" x14ac:dyDescent="0.2">
      <c r="A150" s="72"/>
      <c r="B150" s="72" t="s">
        <v>1317</v>
      </c>
      <c r="C150" s="72" t="s">
        <v>1318</v>
      </c>
      <c r="D150" s="72"/>
      <c r="E150" s="438">
        <v>1603</v>
      </c>
      <c r="F150" s="72"/>
      <c r="G150" s="87" t="s">
        <v>1985</v>
      </c>
      <c r="H150" s="72"/>
      <c r="I150" s="607">
        <v>46</v>
      </c>
      <c r="J150" s="634"/>
      <c r="K150" s="607">
        <v>101</v>
      </c>
      <c r="L150" s="72"/>
      <c r="M150" s="493">
        <v>432</v>
      </c>
      <c r="N150" s="72"/>
      <c r="O150" s="493">
        <v>412</v>
      </c>
      <c r="P150" s="72"/>
      <c r="Q150" s="493">
        <v>327</v>
      </c>
      <c r="R150" s="72"/>
      <c r="S150" s="493">
        <v>285</v>
      </c>
    </row>
    <row r="151" spans="1:19" x14ac:dyDescent="0.2">
      <c r="A151" s="72"/>
      <c r="B151" s="72" t="s">
        <v>1319</v>
      </c>
      <c r="C151" s="72" t="s">
        <v>1320</v>
      </c>
      <c r="D151" s="72"/>
      <c r="E151" s="438">
        <v>1501</v>
      </c>
      <c r="F151" s="72"/>
      <c r="G151" s="87" t="s">
        <v>1973</v>
      </c>
      <c r="H151" s="72"/>
      <c r="I151" s="607">
        <v>38</v>
      </c>
      <c r="J151" s="634"/>
      <c r="K151" s="607">
        <v>63</v>
      </c>
      <c r="L151" s="72"/>
      <c r="M151" s="493">
        <v>357</v>
      </c>
      <c r="N151" s="72"/>
      <c r="O151" s="493">
        <v>451</v>
      </c>
      <c r="P151" s="72"/>
      <c r="Q151" s="493">
        <v>307</v>
      </c>
      <c r="R151" s="72"/>
      <c r="S151" s="493">
        <v>285</v>
      </c>
    </row>
    <row r="152" spans="1:19" x14ac:dyDescent="0.2">
      <c r="A152" s="72"/>
      <c r="B152" s="72" t="s">
        <v>1321</v>
      </c>
      <c r="C152" s="72" t="s">
        <v>1322</v>
      </c>
      <c r="D152" s="72"/>
      <c r="E152" s="438">
        <v>984</v>
      </c>
      <c r="F152" s="72"/>
      <c r="G152" s="87" t="s">
        <v>2047</v>
      </c>
      <c r="H152" s="72"/>
      <c r="I152" s="441" t="s">
        <v>1431</v>
      </c>
      <c r="J152" s="634"/>
      <c r="K152" s="441" t="s">
        <v>1431</v>
      </c>
      <c r="L152" s="72"/>
      <c r="M152" s="493">
        <v>235</v>
      </c>
      <c r="N152" s="72"/>
      <c r="O152" s="493">
        <v>267</v>
      </c>
      <c r="P152" s="72"/>
      <c r="Q152" s="493">
        <v>220</v>
      </c>
      <c r="R152" s="72"/>
      <c r="S152" s="493">
        <v>185</v>
      </c>
    </row>
    <row r="153" spans="1:19" x14ac:dyDescent="0.2">
      <c r="A153" s="72"/>
      <c r="B153" s="72"/>
      <c r="C153" s="72"/>
      <c r="D153" s="72"/>
      <c r="E153" s="438"/>
      <c r="F153" s="72"/>
      <c r="G153" s="87"/>
      <c r="H153" s="72"/>
      <c r="I153" s="493"/>
      <c r="J153" s="72"/>
      <c r="K153" s="493"/>
      <c r="L153" s="72"/>
      <c r="M153" s="493"/>
      <c r="N153" s="72"/>
      <c r="O153" s="493"/>
      <c r="P153" s="72"/>
      <c r="Q153" s="493"/>
      <c r="R153" s="72"/>
      <c r="S153" s="493"/>
    </row>
    <row r="154" spans="1:19" ht="15" x14ac:dyDescent="0.25">
      <c r="A154" s="518" t="s">
        <v>1323</v>
      </c>
      <c r="B154" s="518"/>
      <c r="C154" s="518"/>
      <c r="D154" s="72"/>
      <c r="E154" s="562">
        <v>25461</v>
      </c>
      <c r="F154" s="72"/>
      <c r="G154" s="599" t="s">
        <v>2048</v>
      </c>
      <c r="H154" s="72"/>
      <c r="I154" s="562">
        <v>1361</v>
      </c>
      <c r="J154" s="72"/>
      <c r="K154" s="562">
        <v>2378</v>
      </c>
      <c r="L154" s="72"/>
      <c r="M154" s="562">
        <v>6936</v>
      </c>
      <c r="N154" s="72"/>
      <c r="O154" s="562">
        <v>5878</v>
      </c>
      <c r="P154" s="72"/>
      <c r="Q154" s="562">
        <v>4457</v>
      </c>
      <c r="R154" s="72"/>
      <c r="S154" s="562">
        <v>4451</v>
      </c>
    </row>
    <row r="155" spans="1:19" x14ac:dyDescent="0.2">
      <c r="A155" s="72"/>
      <c r="B155" s="72"/>
      <c r="C155" s="72"/>
      <c r="D155" s="72"/>
      <c r="E155" s="438"/>
      <c r="F155" s="72"/>
      <c r="G155" s="87"/>
      <c r="H155" s="72"/>
      <c r="I155" s="493"/>
      <c r="J155" s="72"/>
      <c r="K155" s="493"/>
      <c r="L155" s="72"/>
      <c r="M155" s="493"/>
      <c r="N155" s="72"/>
      <c r="O155" s="493"/>
      <c r="P155" s="72"/>
      <c r="Q155" s="493"/>
      <c r="R155" s="72"/>
      <c r="S155" s="493"/>
    </row>
    <row r="156" spans="1:19" x14ac:dyDescent="0.2">
      <c r="A156" s="72"/>
      <c r="B156" s="72" t="s">
        <v>1324</v>
      </c>
      <c r="C156" s="72" t="s">
        <v>1849</v>
      </c>
      <c r="D156" s="72"/>
      <c r="E156" s="438">
        <v>333</v>
      </c>
      <c r="F156" s="72"/>
      <c r="G156" s="87" t="s">
        <v>1850</v>
      </c>
      <c r="H156" s="72"/>
      <c r="I156" s="493">
        <v>16</v>
      </c>
      <c r="J156" s="72"/>
      <c r="K156" s="493">
        <v>19</v>
      </c>
      <c r="L156" s="72"/>
      <c r="M156" s="493">
        <v>71</v>
      </c>
      <c r="N156" s="72"/>
      <c r="O156" s="493">
        <v>78</v>
      </c>
      <c r="P156" s="72"/>
      <c r="Q156" s="493">
        <v>71</v>
      </c>
      <c r="R156" s="72"/>
      <c r="S156" s="493">
        <v>78</v>
      </c>
    </row>
    <row r="157" spans="1:19" x14ac:dyDescent="0.2">
      <c r="A157" s="72"/>
      <c r="B157" s="72" t="s">
        <v>1325</v>
      </c>
      <c r="C157" s="72" t="s">
        <v>1851</v>
      </c>
      <c r="D157" s="72"/>
      <c r="E157" s="438">
        <v>1114</v>
      </c>
      <c r="F157" s="72"/>
      <c r="G157" s="87" t="s">
        <v>2002</v>
      </c>
      <c r="H157" s="72"/>
      <c r="I157" s="493">
        <v>66</v>
      </c>
      <c r="J157" s="72"/>
      <c r="K157" s="493">
        <v>91</v>
      </c>
      <c r="L157" s="72"/>
      <c r="M157" s="493">
        <v>366</v>
      </c>
      <c r="N157" s="72"/>
      <c r="O157" s="493">
        <v>239</v>
      </c>
      <c r="P157" s="72"/>
      <c r="Q157" s="493">
        <v>177</v>
      </c>
      <c r="R157" s="72"/>
      <c r="S157" s="493">
        <v>175</v>
      </c>
    </row>
    <row r="158" spans="1:19" x14ac:dyDescent="0.2">
      <c r="A158" s="72"/>
      <c r="B158" s="72" t="s">
        <v>1373</v>
      </c>
      <c r="C158" s="72" t="s">
        <v>1414</v>
      </c>
      <c r="D158" s="72"/>
      <c r="E158" s="635" t="s">
        <v>1431</v>
      </c>
      <c r="F158" s="634"/>
      <c r="G158" s="87" t="s">
        <v>1431</v>
      </c>
      <c r="H158" s="634"/>
      <c r="I158" s="441" t="s">
        <v>1431</v>
      </c>
      <c r="J158" s="634"/>
      <c r="K158" s="441" t="s">
        <v>1431</v>
      </c>
      <c r="L158" s="634"/>
      <c r="M158" s="441" t="s">
        <v>1431</v>
      </c>
      <c r="N158" s="634"/>
      <c r="O158" s="441" t="s">
        <v>1431</v>
      </c>
      <c r="P158" s="634"/>
      <c r="Q158" s="441" t="s">
        <v>1431</v>
      </c>
      <c r="R158" s="634"/>
      <c r="S158" s="441" t="s">
        <v>1431</v>
      </c>
    </row>
    <row r="159" spans="1:19" x14ac:dyDescent="0.2">
      <c r="A159" s="72"/>
      <c r="B159" s="72" t="s">
        <v>1379</v>
      </c>
      <c r="C159" s="72" t="s">
        <v>1415</v>
      </c>
      <c r="D159" s="72"/>
      <c r="E159" s="635">
        <v>1356</v>
      </c>
      <c r="F159" s="634"/>
      <c r="G159" s="87" t="s">
        <v>2049</v>
      </c>
      <c r="H159" s="634"/>
      <c r="I159" s="607">
        <v>95</v>
      </c>
      <c r="J159" s="634"/>
      <c r="K159" s="607">
        <v>127</v>
      </c>
      <c r="L159" s="634"/>
      <c r="M159" s="607">
        <v>367</v>
      </c>
      <c r="N159" s="634"/>
      <c r="O159" s="607">
        <v>335</v>
      </c>
      <c r="P159" s="634"/>
      <c r="Q159" s="607">
        <v>213</v>
      </c>
      <c r="R159" s="634"/>
      <c r="S159" s="607">
        <v>219</v>
      </c>
    </row>
    <row r="160" spans="1:19" x14ac:dyDescent="0.2">
      <c r="A160" s="72"/>
      <c r="B160" s="72" t="s">
        <v>1382</v>
      </c>
      <c r="C160" s="72" t="s">
        <v>1416</v>
      </c>
      <c r="D160" s="72"/>
      <c r="E160" s="635">
        <v>3262</v>
      </c>
      <c r="F160" s="634"/>
      <c r="G160" s="87" t="s">
        <v>2050</v>
      </c>
      <c r="H160" s="634"/>
      <c r="I160" s="607">
        <v>176</v>
      </c>
      <c r="J160" s="634"/>
      <c r="K160" s="607">
        <v>329</v>
      </c>
      <c r="L160" s="634"/>
      <c r="M160" s="607">
        <v>867</v>
      </c>
      <c r="N160" s="634"/>
      <c r="O160" s="607">
        <v>719</v>
      </c>
      <c r="P160" s="634"/>
      <c r="Q160" s="607">
        <v>572</v>
      </c>
      <c r="R160" s="634"/>
      <c r="S160" s="607">
        <v>599</v>
      </c>
    </row>
    <row r="161" spans="1:19" x14ac:dyDescent="0.2">
      <c r="A161" s="72"/>
      <c r="B161" s="72" t="s">
        <v>1326</v>
      </c>
      <c r="C161" s="72" t="s">
        <v>1852</v>
      </c>
      <c r="D161" s="72"/>
      <c r="E161" s="438">
        <v>275</v>
      </c>
      <c r="F161" s="72"/>
      <c r="G161" s="87" t="s">
        <v>1723</v>
      </c>
      <c r="H161" s="72"/>
      <c r="I161" s="493">
        <v>19</v>
      </c>
      <c r="J161" s="72"/>
      <c r="K161" s="493">
        <v>38</v>
      </c>
      <c r="L161" s="72"/>
      <c r="M161" s="493">
        <v>72</v>
      </c>
      <c r="N161" s="72"/>
      <c r="O161" s="493">
        <v>43</v>
      </c>
      <c r="P161" s="72"/>
      <c r="Q161" s="493">
        <v>50</v>
      </c>
      <c r="R161" s="72"/>
      <c r="S161" s="493">
        <v>53</v>
      </c>
    </row>
    <row r="162" spans="1:19" x14ac:dyDescent="0.2">
      <c r="A162" s="72"/>
      <c r="B162" s="72" t="s">
        <v>1384</v>
      </c>
      <c r="C162" s="72" t="s">
        <v>1417</v>
      </c>
      <c r="D162" s="72"/>
      <c r="E162" s="635">
        <v>4432</v>
      </c>
      <c r="F162" s="634"/>
      <c r="G162" s="87" t="s">
        <v>2051</v>
      </c>
      <c r="H162" s="634"/>
      <c r="I162" s="607">
        <v>277</v>
      </c>
      <c r="J162" s="634"/>
      <c r="K162" s="607">
        <v>465</v>
      </c>
      <c r="L162" s="634"/>
      <c r="M162" s="607">
        <v>1202</v>
      </c>
      <c r="N162" s="634"/>
      <c r="O162" s="607">
        <v>1059</v>
      </c>
      <c r="P162" s="634"/>
      <c r="Q162" s="607">
        <v>708</v>
      </c>
      <c r="R162" s="634"/>
      <c r="S162" s="607">
        <v>721</v>
      </c>
    </row>
    <row r="163" spans="1:19" x14ac:dyDescent="0.2">
      <c r="A163" s="72"/>
      <c r="B163" s="72" t="s">
        <v>1327</v>
      </c>
      <c r="C163" s="72" t="s">
        <v>1328</v>
      </c>
      <c r="D163" s="72"/>
      <c r="E163" s="438">
        <v>1073</v>
      </c>
      <c r="F163" s="72"/>
      <c r="G163" s="87" t="s">
        <v>1999</v>
      </c>
      <c r="H163" s="72"/>
      <c r="I163" s="493">
        <v>67</v>
      </c>
      <c r="J163" s="72"/>
      <c r="K163" s="493">
        <v>78</v>
      </c>
      <c r="L163" s="72"/>
      <c r="M163" s="493">
        <v>302</v>
      </c>
      <c r="N163" s="72"/>
      <c r="O163" s="493">
        <v>257</v>
      </c>
      <c r="P163" s="72"/>
      <c r="Q163" s="493">
        <v>210</v>
      </c>
      <c r="R163" s="72"/>
      <c r="S163" s="493">
        <v>159</v>
      </c>
    </row>
    <row r="164" spans="1:19" x14ac:dyDescent="0.2">
      <c r="A164" s="72"/>
      <c r="B164" s="72" t="s">
        <v>1329</v>
      </c>
      <c r="C164" s="72" t="s">
        <v>1853</v>
      </c>
      <c r="D164" s="72"/>
      <c r="E164" s="438">
        <v>1017</v>
      </c>
      <c r="F164" s="72"/>
      <c r="G164" s="87" t="s">
        <v>2052</v>
      </c>
      <c r="H164" s="72"/>
      <c r="I164" s="493">
        <v>49</v>
      </c>
      <c r="J164" s="72"/>
      <c r="K164" s="493">
        <v>75</v>
      </c>
      <c r="L164" s="72"/>
      <c r="M164" s="493">
        <v>260</v>
      </c>
      <c r="N164" s="72"/>
      <c r="O164" s="493">
        <v>239</v>
      </c>
      <c r="P164" s="72"/>
      <c r="Q164" s="493">
        <v>214</v>
      </c>
      <c r="R164" s="72"/>
      <c r="S164" s="493">
        <v>180</v>
      </c>
    </row>
    <row r="165" spans="1:19" x14ac:dyDescent="0.2">
      <c r="A165" s="72"/>
      <c r="B165" s="72" t="s">
        <v>1392</v>
      </c>
      <c r="C165" s="72" t="s">
        <v>1418</v>
      </c>
      <c r="D165" s="72"/>
      <c r="E165" s="635" t="s">
        <v>1431</v>
      </c>
      <c r="F165" s="634"/>
      <c r="G165" s="87" t="s">
        <v>1431</v>
      </c>
      <c r="H165" s="634"/>
      <c r="I165" s="441" t="s">
        <v>1431</v>
      </c>
      <c r="J165" s="634"/>
      <c r="K165" s="441" t="s">
        <v>1431</v>
      </c>
      <c r="L165" s="634"/>
      <c r="M165" s="441" t="s">
        <v>1431</v>
      </c>
      <c r="N165" s="634"/>
      <c r="O165" s="441" t="s">
        <v>1431</v>
      </c>
      <c r="P165" s="634"/>
      <c r="Q165" s="441" t="s">
        <v>1431</v>
      </c>
      <c r="R165" s="634"/>
      <c r="S165" s="441" t="s">
        <v>1431</v>
      </c>
    </row>
    <row r="166" spans="1:19" x14ac:dyDescent="0.2">
      <c r="A166" s="72"/>
      <c r="B166" s="72" t="s">
        <v>1330</v>
      </c>
      <c r="C166" s="72" t="s">
        <v>1854</v>
      </c>
      <c r="D166" s="72"/>
      <c r="E166" s="438">
        <v>855</v>
      </c>
      <c r="F166" s="72"/>
      <c r="G166" s="87" t="s">
        <v>1726</v>
      </c>
      <c r="H166" s="72"/>
      <c r="I166" s="493">
        <v>32</v>
      </c>
      <c r="J166" s="72"/>
      <c r="K166" s="493">
        <v>82</v>
      </c>
      <c r="L166" s="72"/>
      <c r="M166" s="493">
        <v>275</v>
      </c>
      <c r="N166" s="72"/>
      <c r="O166" s="493">
        <v>219</v>
      </c>
      <c r="P166" s="72"/>
      <c r="Q166" s="493">
        <v>148</v>
      </c>
      <c r="R166" s="72"/>
      <c r="S166" s="493">
        <v>99</v>
      </c>
    </row>
    <row r="167" spans="1:19" x14ac:dyDescent="0.2">
      <c r="A167" s="72"/>
      <c r="B167" s="72" t="s">
        <v>1331</v>
      </c>
      <c r="C167" s="72" t="s">
        <v>1855</v>
      </c>
      <c r="D167" s="72"/>
      <c r="E167" s="438">
        <v>728</v>
      </c>
      <c r="F167" s="72"/>
      <c r="G167" s="87" t="s">
        <v>1494</v>
      </c>
      <c r="H167" s="72"/>
      <c r="I167" s="441" t="s">
        <v>1431</v>
      </c>
      <c r="J167" s="634"/>
      <c r="K167" s="441" t="s">
        <v>1431</v>
      </c>
      <c r="L167" s="72"/>
      <c r="M167" s="493">
        <v>200</v>
      </c>
      <c r="N167" s="72"/>
      <c r="O167" s="493">
        <v>191</v>
      </c>
      <c r="P167" s="72"/>
      <c r="Q167" s="493">
        <v>134</v>
      </c>
      <c r="R167" s="72"/>
      <c r="S167" s="493">
        <v>123</v>
      </c>
    </row>
    <row r="168" spans="1:19" x14ac:dyDescent="0.2">
      <c r="A168" s="72"/>
      <c r="B168" s="72" t="s">
        <v>1332</v>
      </c>
      <c r="C168" s="72" t="s">
        <v>1856</v>
      </c>
      <c r="D168" s="72"/>
      <c r="E168" s="438">
        <v>744</v>
      </c>
      <c r="F168" s="72"/>
      <c r="G168" s="87" t="s">
        <v>1720</v>
      </c>
      <c r="H168" s="72"/>
      <c r="I168" s="493">
        <v>30</v>
      </c>
      <c r="J168" s="72"/>
      <c r="K168" s="493">
        <v>55</v>
      </c>
      <c r="L168" s="72"/>
      <c r="M168" s="493">
        <v>155</v>
      </c>
      <c r="N168" s="72"/>
      <c r="O168" s="493">
        <v>196</v>
      </c>
      <c r="P168" s="72"/>
      <c r="Q168" s="493">
        <v>171</v>
      </c>
      <c r="R168" s="72"/>
      <c r="S168" s="493">
        <v>137</v>
      </c>
    </row>
    <row r="169" spans="1:19" x14ac:dyDescent="0.2">
      <c r="A169" s="72"/>
      <c r="B169" s="72" t="s">
        <v>1333</v>
      </c>
      <c r="C169" s="72" t="s">
        <v>1857</v>
      </c>
      <c r="D169" s="72"/>
      <c r="E169" s="438">
        <v>999</v>
      </c>
      <c r="F169" s="72"/>
      <c r="G169" s="87" t="s">
        <v>2009</v>
      </c>
      <c r="H169" s="72"/>
      <c r="I169" s="493">
        <v>37</v>
      </c>
      <c r="J169" s="72"/>
      <c r="K169" s="493">
        <v>98</v>
      </c>
      <c r="L169" s="72"/>
      <c r="M169" s="493">
        <v>318</v>
      </c>
      <c r="N169" s="72"/>
      <c r="O169" s="493">
        <v>254</v>
      </c>
      <c r="P169" s="72"/>
      <c r="Q169" s="493">
        <v>172</v>
      </c>
      <c r="R169" s="72"/>
      <c r="S169" s="493">
        <v>120</v>
      </c>
    </row>
    <row r="170" spans="1:19" x14ac:dyDescent="0.2">
      <c r="A170" s="72"/>
      <c r="B170" s="72" t="s">
        <v>1396</v>
      </c>
      <c r="C170" s="72" t="s">
        <v>1419</v>
      </c>
      <c r="D170" s="72"/>
      <c r="E170" s="438">
        <v>3007</v>
      </c>
      <c r="F170" s="72"/>
      <c r="G170" s="87" t="s">
        <v>2053</v>
      </c>
      <c r="H170" s="72"/>
      <c r="I170" s="441" t="s">
        <v>1431</v>
      </c>
      <c r="J170" s="634"/>
      <c r="K170" s="441" t="s">
        <v>1431</v>
      </c>
      <c r="L170" s="72"/>
      <c r="M170" s="493">
        <v>801</v>
      </c>
      <c r="N170" s="72"/>
      <c r="O170" s="493">
        <v>674</v>
      </c>
      <c r="P170" s="72"/>
      <c r="Q170" s="493">
        <v>506</v>
      </c>
      <c r="R170" s="72"/>
      <c r="S170" s="493">
        <v>617</v>
      </c>
    </row>
    <row r="171" spans="1:19" x14ac:dyDescent="0.2">
      <c r="A171" s="72"/>
      <c r="B171" s="72" t="s">
        <v>1334</v>
      </c>
      <c r="C171" s="72" t="s">
        <v>1858</v>
      </c>
      <c r="D171" s="72"/>
      <c r="E171" s="438">
        <v>347</v>
      </c>
      <c r="F171" s="72"/>
      <c r="G171" s="87" t="s">
        <v>1859</v>
      </c>
      <c r="H171" s="72"/>
      <c r="I171" s="441" t="s">
        <v>1431</v>
      </c>
      <c r="J171" s="634"/>
      <c r="K171" s="441" t="s">
        <v>1431</v>
      </c>
      <c r="L171" s="72"/>
      <c r="M171" s="493">
        <v>85</v>
      </c>
      <c r="N171" s="72"/>
      <c r="O171" s="493">
        <v>83</v>
      </c>
      <c r="P171" s="72"/>
      <c r="Q171" s="493">
        <v>60</v>
      </c>
      <c r="R171" s="72"/>
      <c r="S171" s="493">
        <v>65</v>
      </c>
    </row>
    <row r="172" spans="1:19" x14ac:dyDescent="0.2">
      <c r="A172" s="72"/>
      <c r="B172" s="72" t="s">
        <v>1398</v>
      </c>
      <c r="C172" s="72" t="s">
        <v>1420</v>
      </c>
      <c r="D172" s="72"/>
      <c r="E172" s="438">
        <v>2069</v>
      </c>
      <c r="F172" s="72"/>
      <c r="G172" s="87" t="s">
        <v>2054</v>
      </c>
      <c r="H172" s="72"/>
      <c r="I172" s="441" t="s">
        <v>1431</v>
      </c>
      <c r="J172" s="634"/>
      <c r="K172" s="441" t="s">
        <v>1431</v>
      </c>
      <c r="L172" s="72"/>
      <c r="M172" s="493">
        <v>538</v>
      </c>
      <c r="N172" s="72"/>
      <c r="O172" s="493">
        <v>503</v>
      </c>
      <c r="P172" s="72"/>
      <c r="Q172" s="493">
        <v>344</v>
      </c>
      <c r="R172" s="72"/>
      <c r="S172" s="493">
        <v>344</v>
      </c>
    </row>
    <row r="173" spans="1:19" x14ac:dyDescent="0.2">
      <c r="A173" s="72"/>
      <c r="B173" s="72" t="s">
        <v>1335</v>
      </c>
      <c r="C173" s="72" t="s">
        <v>1860</v>
      </c>
      <c r="D173" s="72"/>
      <c r="E173" s="438">
        <v>397</v>
      </c>
      <c r="F173" s="72"/>
      <c r="G173" s="87" t="s">
        <v>1705</v>
      </c>
      <c r="H173" s="72"/>
      <c r="I173" s="441" t="s">
        <v>1431</v>
      </c>
      <c r="J173" s="634"/>
      <c r="K173" s="441" t="s">
        <v>1431</v>
      </c>
      <c r="L173" s="72"/>
      <c r="M173" s="493">
        <v>96</v>
      </c>
      <c r="N173" s="72"/>
      <c r="O173" s="493">
        <v>93</v>
      </c>
      <c r="P173" s="72"/>
      <c r="Q173" s="493">
        <v>75</v>
      </c>
      <c r="R173" s="72"/>
      <c r="S173" s="493">
        <v>70</v>
      </c>
    </row>
    <row r="174" spans="1:19" x14ac:dyDescent="0.2">
      <c r="A174" s="72"/>
      <c r="B174" s="72" t="s">
        <v>1336</v>
      </c>
      <c r="C174" s="72" t="s">
        <v>1861</v>
      </c>
      <c r="D174" s="72"/>
      <c r="E174" s="438">
        <v>350</v>
      </c>
      <c r="F174" s="72"/>
      <c r="G174" s="87" t="s">
        <v>1502</v>
      </c>
      <c r="H174" s="72"/>
      <c r="I174" s="493">
        <v>14</v>
      </c>
      <c r="J174" s="72"/>
      <c r="K174" s="493">
        <v>28</v>
      </c>
      <c r="L174" s="72"/>
      <c r="M174" s="493">
        <v>105</v>
      </c>
      <c r="N174" s="72"/>
      <c r="O174" s="493">
        <v>60</v>
      </c>
      <c r="P174" s="72"/>
      <c r="Q174" s="493">
        <v>60</v>
      </c>
      <c r="R174" s="72"/>
      <c r="S174" s="493">
        <v>83</v>
      </c>
    </row>
    <row r="175" spans="1:19" x14ac:dyDescent="0.2">
      <c r="A175" s="72"/>
      <c r="B175" s="72"/>
      <c r="C175" s="72"/>
      <c r="D175" s="72"/>
      <c r="E175" s="438"/>
      <c r="F175" s="72"/>
      <c r="G175" s="87"/>
      <c r="H175" s="72"/>
      <c r="I175" s="493"/>
      <c r="J175" s="72"/>
      <c r="K175" s="493"/>
      <c r="L175" s="72"/>
      <c r="M175" s="493"/>
      <c r="N175" s="72"/>
      <c r="O175" s="493"/>
      <c r="P175" s="72"/>
      <c r="Q175" s="493"/>
      <c r="R175" s="72"/>
      <c r="S175" s="493"/>
    </row>
    <row r="176" spans="1:19" ht="15" x14ac:dyDescent="0.25">
      <c r="A176" s="518" t="s">
        <v>1337</v>
      </c>
      <c r="B176" s="518"/>
      <c r="C176" s="518"/>
      <c r="D176" s="72"/>
      <c r="E176" s="562">
        <v>13115</v>
      </c>
      <c r="F176" s="72"/>
      <c r="G176" s="599" t="s">
        <v>2055</v>
      </c>
      <c r="H176" s="72"/>
      <c r="I176" s="562">
        <v>775</v>
      </c>
      <c r="J176" s="72"/>
      <c r="K176" s="562">
        <v>1271</v>
      </c>
      <c r="L176" s="72"/>
      <c r="M176" s="562">
        <v>3791</v>
      </c>
      <c r="N176" s="72"/>
      <c r="O176" s="562">
        <v>3021</v>
      </c>
      <c r="P176" s="72"/>
      <c r="Q176" s="562">
        <v>2170</v>
      </c>
      <c r="R176" s="72"/>
      <c r="S176" s="562">
        <v>2087</v>
      </c>
    </row>
    <row r="177" spans="1:19" x14ac:dyDescent="0.2">
      <c r="A177" s="72"/>
      <c r="B177" s="72"/>
      <c r="C177" s="72"/>
      <c r="D177" s="72"/>
      <c r="E177" s="438"/>
      <c r="F177" s="72"/>
      <c r="G177" s="87"/>
      <c r="H177" s="72"/>
      <c r="I177" s="493"/>
      <c r="J177" s="72"/>
      <c r="K177" s="493"/>
      <c r="L177" s="72"/>
      <c r="M177" s="493"/>
      <c r="N177" s="72"/>
      <c r="O177" s="493"/>
      <c r="P177" s="72"/>
      <c r="Q177" s="493"/>
      <c r="R177" s="72"/>
      <c r="S177" s="493"/>
    </row>
    <row r="178" spans="1:19" x14ac:dyDescent="0.2">
      <c r="A178" s="72"/>
      <c r="B178" s="72" t="s">
        <v>1338</v>
      </c>
      <c r="C178" s="72" t="s">
        <v>1862</v>
      </c>
      <c r="D178" s="72"/>
      <c r="E178" s="438">
        <v>378</v>
      </c>
      <c r="F178" s="72"/>
      <c r="G178" s="87" t="s">
        <v>1703</v>
      </c>
      <c r="H178" s="72"/>
      <c r="I178" s="493">
        <v>15</v>
      </c>
      <c r="J178" s="72"/>
      <c r="K178" s="493">
        <v>39</v>
      </c>
      <c r="L178" s="72"/>
      <c r="M178" s="493">
        <v>113</v>
      </c>
      <c r="N178" s="72"/>
      <c r="O178" s="493">
        <v>76</v>
      </c>
      <c r="P178" s="72"/>
      <c r="Q178" s="493">
        <v>72</v>
      </c>
      <c r="R178" s="72"/>
      <c r="S178" s="493">
        <v>63</v>
      </c>
    </row>
    <row r="179" spans="1:19" x14ac:dyDescent="0.2">
      <c r="A179" s="72"/>
      <c r="B179" s="72" t="s">
        <v>1339</v>
      </c>
      <c r="C179" s="72" t="s">
        <v>1863</v>
      </c>
      <c r="D179" s="72"/>
      <c r="E179" s="438">
        <v>707</v>
      </c>
      <c r="F179" s="72"/>
      <c r="G179" s="87" t="s">
        <v>1496</v>
      </c>
      <c r="H179" s="72"/>
      <c r="I179" s="493">
        <v>23</v>
      </c>
      <c r="J179" s="72"/>
      <c r="K179" s="493">
        <v>68</v>
      </c>
      <c r="L179" s="72"/>
      <c r="M179" s="493">
        <v>211</v>
      </c>
      <c r="N179" s="72"/>
      <c r="O179" s="493">
        <v>185</v>
      </c>
      <c r="P179" s="72"/>
      <c r="Q179" s="493">
        <v>114</v>
      </c>
      <c r="R179" s="72"/>
      <c r="S179" s="493">
        <v>106</v>
      </c>
    </row>
    <row r="180" spans="1:19" x14ac:dyDescent="0.2">
      <c r="A180" s="72"/>
      <c r="B180" s="72" t="s">
        <v>1340</v>
      </c>
      <c r="C180" s="72" t="s">
        <v>1864</v>
      </c>
      <c r="D180" s="72"/>
      <c r="E180" s="438">
        <v>1504</v>
      </c>
      <c r="F180" s="72"/>
      <c r="G180" s="87" t="s">
        <v>1993</v>
      </c>
      <c r="H180" s="72"/>
      <c r="I180" s="493">
        <v>55</v>
      </c>
      <c r="J180" s="72"/>
      <c r="K180" s="493">
        <v>104</v>
      </c>
      <c r="L180" s="72"/>
      <c r="M180" s="493">
        <v>453</v>
      </c>
      <c r="N180" s="72"/>
      <c r="O180" s="493">
        <v>408</v>
      </c>
      <c r="P180" s="72"/>
      <c r="Q180" s="493">
        <v>254</v>
      </c>
      <c r="R180" s="72"/>
      <c r="S180" s="493">
        <v>230</v>
      </c>
    </row>
    <row r="181" spans="1:19" x14ac:dyDescent="0.2">
      <c r="A181" s="72"/>
      <c r="B181" s="72" t="s">
        <v>1341</v>
      </c>
      <c r="C181" s="72" t="s">
        <v>1434</v>
      </c>
      <c r="D181" s="72"/>
      <c r="E181" s="635" t="s">
        <v>1431</v>
      </c>
      <c r="F181" s="634"/>
      <c r="G181" s="87" t="s">
        <v>1431</v>
      </c>
      <c r="H181" s="634"/>
      <c r="I181" s="441" t="s">
        <v>1431</v>
      </c>
      <c r="J181" s="634"/>
      <c r="K181" s="441" t="s">
        <v>1431</v>
      </c>
      <c r="L181" s="634"/>
      <c r="M181" s="441" t="s">
        <v>1431</v>
      </c>
      <c r="N181" s="634"/>
      <c r="O181" s="441" t="s">
        <v>1431</v>
      </c>
      <c r="P181" s="634"/>
      <c r="Q181" s="441" t="s">
        <v>1431</v>
      </c>
      <c r="R181" s="634"/>
      <c r="S181" s="441" t="s">
        <v>1431</v>
      </c>
    </row>
    <row r="182" spans="1:19" x14ac:dyDescent="0.2">
      <c r="A182" s="72"/>
      <c r="B182" s="72" t="s">
        <v>1377</v>
      </c>
      <c r="C182" s="72" t="s">
        <v>1421</v>
      </c>
      <c r="D182" s="72"/>
      <c r="E182" s="438">
        <v>1432</v>
      </c>
      <c r="F182" s="72"/>
      <c r="G182" s="87" t="s">
        <v>2056</v>
      </c>
      <c r="H182" s="72"/>
      <c r="I182" s="493">
        <v>117</v>
      </c>
      <c r="J182" s="72"/>
      <c r="K182" s="493">
        <v>172</v>
      </c>
      <c r="L182" s="72"/>
      <c r="M182" s="493">
        <v>418</v>
      </c>
      <c r="N182" s="72"/>
      <c r="O182" s="493">
        <v>284</v>
      </c>
      <c r="P182" s="72"/>
      <c r="Q182" s="493">
        <v>212</v>
      </c>
      <c r="R182" s="72"/>
      <c r="S182" s="493">
        <v>229</v>
      </c>
    </row>
    <row r="183" spans="1:19" x14ac:dyDescent="0.2">
      <c r="A183" s="72"/>
      <c r="B183" s="72" t="s">
        <v>1378</v>
      </c>
      <c r="C183" s="72" t="s">
        <v>1422</v>
      </c>
      <c r="D183" s="72"/>
      <c r="E183" s="438">
        <v>812</v>
      </c>
      <c r="F183" s="72"/>
      <c r="G183" s="87" t="s">
        <v>1874</v>
      </c>
      <c r="H183" s="72"/>
      <c r="I183" s="493">
        <v>56</v>
      </c>
      <c r="J183" s="72"/>
      <c r="K183" s="493">
        <v>76</v>
      </c>
      <c r="L183" s="72"/>
      <c r="M183" s="493">
        <v>224</v>
      </c>
      <c r="N183" s="72"/>
      <c r="O183" s="493">
        <v>175</v>
      </c>
      <c r="P183" s="72"/>
      <c r="Q183" s="493">
        <v>144</v>
      </c>
      <c r="R183" s="72"/>
      <c r="S183" s="493">
        <v>137</v>
      </c>
    </row>
    <row r="184" spans="1:19" x14ac:dyDescent="0.2">
      <c r="A184" s="72"/>
      <c r="B184" s="72" t="s">
        <v>1381</v>
      </c>
      <c r="C184" s="72" t="s">
        <v>1423</v>
      </c>
      <c r="D184" s="72"/>
      <c r="E184" s="438">
        <v>1386</v>
      </c>
      <c r="F184" s="72"/>
      <c r="G184" s="87" t="s">
        <v>1990</v>
      </c>
      <c r="H184" s="72"/>
      <c r="I184" s="493">
        <v>89</v>
      </c>
      <c r="J184" s="72"/>
      <c r="K184" s="493">
        <v>118</v>
      </c>
      <c r="L184" s="72"/>
      <c r="M184" s="493">
        <v>377</v>
      </c>
      <c r="N184" s="72"/>
      <c r="O184" s="493">
        <v>319</v>
      </c>
      <c r="P184" s="72"/>
      <c r="Q184" s="493">
        <v>253</v>
      </c>
      <c r="R184" s="72"/>
      <c r="S184" s="493">
        <v>230</v>
      </c>
    </row>
    <row r="185" spans="1:19" x14ac:dyDescent="0.2">
      <c r="A185" s="72"/>
      <c r="B185" s="72" t="s">
        <v>1342</v>
      </c>
      <c r="C185" s="72" t="s">
        <v>1865</v>
      </c>
      <c r="D185" s="72"/>
      <c r="E185" s="635" t="s">
        <v>1431</v>
      </c>
      <c r="F185" s="634"/>
      <c r="G185" s="87" t="s">
        <v>1431</v>
      </c>
      <c r="H185" s="634"/>
      <c r="I185" s="441" t="s">
        <v>1431</v>
      </c>
      <c r="J185" s="634"/>
      <c r="K185" s="441" t="s">
        <v>1431</v>
      </c>
      <c r="L185" s="634"/>
      <c r="M185" s="441" t="s">
        <v>1431</v>
      </c>
      <c r="N185" s="634"/>
      <c r="O185" s="441" t="s">
        <v>1431</v>
      </c>
      <c r="P185" s="634"/>
      <c r="Q185" s="441" t="s">
        <v>1431</v>
      </c>
      <c r="R185" s="634"/>
      <c r="S185" s="441" t="s">
        <v>1431</v>
      </c>
    </row>
    <row r="186" spans="1:19" x14ac:dyDescent="0.2">
      <c r="A186" s="72"/>
      <c r="B186" s="72" t="s">
        <v>1343</v>
      </c>
      <c r="C186" s="72" t="s">
        <v>1344</v>
      </c>
      <c r="D186" s="72"/>
      <c r="E186" s="438">
        <v>397</v>
      </c>
      <c r="F186" s="72"/>
      <c r="G186" s="87" t="s">
        <v>1705</v>
      </c>
      <c r="H186" s="72"/>
      <c r="I186" s="493">
        <v>23</v>
      </c>
      <c r="J186" s="72"/>
      <c r="K186" s="493">
        <v>38</v>
      </c>
      <c r="L186" s="72"/>
      <c r="M186" s="493">
        <v>98</v>
      </c>
      <c r="N186" s="72"/>
      <c r="O186" s="493">
        <v>83</v>
      </c>
      <c r="P186" s="72"/>
      <c r="Q186" s="493">
        <v>76</v>
      </c>
      <c r="R186" s="72"/>
      <c r="S186" s="493">
        <v>79</v>
      </c>
    </row>
    <row r="187" spans="1:19" x14ac:dyDescent="0.2">
      <c r="A187" s="72"/>
      <c r="B187" s="72" t="s">
        <v>1345</v>
      </c>
      <c r="C187" s="72" t="s">
        <v>1866</v>
      </c>
      <c r="D187" s="72"/>
      <c r="E187" s="438">
        <v>821</v>
      </c>
      <c r="F187" s="72"/>
      <c r="G187" s="87" t="s">
        <v>1867</v>
      </c>
      <c r="H187" s="72"/>
      <c r="I187" s="493">
        <v>40</v>
      </c>
      <c r="J187" s="72"/>
      <c r="K187" s="493">
        <v>86</v>
      </c>
      <c r="L187" s="72"/>
      <c r="M187" s="493">
        <v>282</v>
      </c>
      <c r="N187" s="72"/>
      <c r="O187" s="493">
        <v>201</v>
      </c>
      <c r="P187" s="72"/>
      <c r="Q187" s="493">
        <v>116</v>
      </c>
      <c r="R187" s="72"/>
      <c r="S187" s="493">
        <v>96</v>
      </c>
    </row>
    <row r="188" spans="1:19" x14ac:dyDescent="0.2">
      <c r="A188" s="72"/>
      <c r="B188" s="72" t="s">
        <v>1346</v>
      </c>
      <c r="C188" s="72" t="s">
        <v>1868</v>
      </c>
      <c r="D188" s="72"/>
      <c r="E188" s="438">
        <v>443</v>
      </c>
      <c r="F188" s="72"/>
      <c r="G188" s="87" t="s">
        <v>1692</v>
      </c>
      <c r="H188" s="72"/>
      <c r="I188" s="493">
        <v>25</v>
      </c>
      <c r="J188" s="72"/>
      <c r="K188" s="493">
        <v>45</v>
      </c>
      <c r="L188" s="72"/>
      <c r="M188" s="493">
        <v>129</v>
      </c>
      <c r="N188" s="72"/>
      <c r="O188" s="493">
        <v>104</v>
      </c>
      <c r="P188" s="72"/>
      <c r="Q188" s="493">
        <v>65</v>
      </c>
      <c r="R188" s="72"/>
      <c r="S188" s="493">
        <v>75</v>
      </c>
    </row>
    <row r="189" spans="1:19" x14ac:dyDescent="0.2">
      <c r="A189" s="72"/>
      <c r="B189" s="72" t="s">
        <v>1393</v>
      </c>
      <c r="C189" s="72" t="s">
        <v>1424</v>
      </c>
      <c r="D189" s="72"/>
      <c r="E189" s="438">
        <v>1176</v>
      </c>
      <c r="F189" s="72"/>
      <c r="G189" s="87" t="s">
        <v>1994</v>
      </c>
      <c r="H189" s="72"/>
      <c r="I189" s="493">
        <v>96</v>
      </c>
      <c r="J189" s="72"/>
      <c r="K189" s="493">
        <v>108</v>
      </c>
      <c r="L189" s="72"/>
      <c r="M189" s="493">
        <v>332</v>
      </c>
      <c r="N189" s="72"/>
      <c r="O189" s="493">
        <v>263</v>
      </c>
      <c r="P189" s="72"/>
      <c r="Q189" s="493">
        <v>190</v>
      </c>
      <c r="R189" s="72"/>
      <c r="S189" s="493">
        <v>187</v>
      </c>
    </row>
    <row r="190" spans="1:19" x14ac:dyDescent="0.2">
      <c r="A190" s="72"/>
      <c r="B190" s="72" t="s">
        <v>1347</v>
      </c>
      <c r="C190" s="72" t="s">
        <v>1869</v>
      </c>
      <c r="D190" s="72"/>
      <c r="E190" s="438">
        <v>648</v>
      </c>
      <c r="F190" s="72"/>
      <c r="G190" s="87" t="s">
        <v>1706</v>
      </c>
      <c r="H190" s="72"/>
      <c r="I190" s="493">
        <v>36</v>
      </c>
      <c r="J190" s="72"/>
      <c r="K190" s="493">
        <v>54</v>
      </c>
      <c r="L190" s="72"/>
      <c r="M190" s="493">
        <v>199</v>
      </c>
      <c r="N190" s="72"/>
      <c r="O190" s="493">
        <v>147</v>
      </c>
      <c r="P190" s="72"/>
      <c r="Q190" s="493">
        <v>103</v>
      </c>
      <c r="R190" s="72"/>
      <c r="S190" s="493">
        <v>109</v>
      </c>
    </row>
    <row r="191" spans="1:19" x14ac:dyDescent="0.2">
      <c r="A191" s="72"/>
      <c r="B191" s="72" t="s">
        <v>1348</v>
      </c>
      <c r="C191" s="72" t="s">
        <v>1870</v>
      </c>
      <c r="D191" s="72"/>
      <c r="E191" s="438">
        <v>726</v>
      </c>
      <c r="F191" s="72"/>
      <c r="G191" s="87" t="s">
        <v>1871</v>
      </c>
      <c r="H191" s="72"/>
      <c r="I191" s="493">
        <v>38</v>
      </c>
      <c r="J191" s="72"/>
      <c r="K191" s="493">
        <v>52</v>
      </c>
      <c r="L191" s="72"/>
      <c r="M191" s="493">
        <v>181</v>
      </c>
      <c r="N191" s="72"/>
      <c r="O191" s="493">
        <v>187</v>
      </c>
      <c r="P191" s="72"/>
      <c r="Q191" s="493">
        <v>134</v>
      </c>
      <c r="R191" s="72"/>
      <c r="S191" s="493">
        <v>134</v>
      </c>
    </row>
    <row r="192" spans="1:19" x14ac:dyDescent="0.2">
      <c r="A192" s="72"/>
      <c r="B192" s="72" t="s">
        <v>1349</v>
      </c>
      <c r="C192" s="72" t="s">
        <v>1350</v>
      </c>
      <c r="D192" s="72"/>
      <c r="E192" s="438">
        <v>474</v>
      </c>
      <c r="F192" s="72"/>
      <c r="G192" s="87" t="s">
        <v>1872</v>
      </c>
      <c r="H192" s="72"/>
      <c r="I192" s="493">
        <v>26</v>
      </c>
      <c r="J192" s="72"/>
      <c r="K192" s="493">
        <v>57</v>
      </c>
      <c r="L192" s="72"/>
      <c r="M192" s="493">
        <v>148</v>
      </c>
      <c r="N192" s="72"/>
      <c r="O192" s="493">
        <v>111</v>
      </c>
      <c r="P192" s="72"/>
      <c r="Q192" s="493">
        <v>70</v>
      </c>
      <c r="R192" s="72"/>
      <c r="S192" s="493">
        <v>62</v>
      </c>
    </row>
    <row r="193" spans="1:20" x14ac:dyDescent="0.2">
      <c r="A193" s="72"/>
      <c r="B193" s="72" t="s">
        <v>1351</v>
      </c>
      <c r="C193" s="72" t="s">
        <v>1873</v>
      </c>
      <c r="D193" s="72"/>
      <c r="E193" s="438">
        <v>1029</v>
      </c>
      <c r="F193" s="72"/>
      <c r="G193" s="87" t="s">
        <v>1991</v>
      </c>
      <c r="H193" s="72"/>
      <c r="I193" s="493">
        <v>60</v>
      </c>
      <c r="J193" s="72"/>
      <c r="K193" s="493">
        <v>113</v>
      </c>
      <c r="L193" s="72"/>
      <c r="M193" s="493">
        <v>281</v>
      </c>
      <c r="N193" s="72"/>
      <c r="O193" s="493">
        <v>221</v>
      </c>
      <c r="P193" s="72"/>
      <c r="Q193" s="493">
        <v>179</v>
      </c>
      <c r="R193" s="72"/>
      <c r="S193" s="493">
        <v>175</v>
      </c>
    </row>
    <row r="194" spans="1:20" x14ac:dyDescent="0.2">
      <c r="A194" s="73"/>
      <c r="B194" s="73"/>
      <c r="C194" s="73"/>
      <c r="D194" s="73"/>
      <c r="E194" s="578"/>
      <c r="F194" s="73"/>
      <c r="G194" s="253"/>
      <c r="H194" s="73"/>
      <c r="I194" s="578"/>
      <c r="J194" s="73"/>
      <c r="K194" s="578"/>
      <c r="L194" s="73"/>
      <c r="M194" s="578"/>
      <c r="N194" s="73"/>
      <c r="O194" s="578"/>
      <c r="P194" s="73"/>
      <c r="Q194" s="578"/>
      <c r="R194" s="73"/>
      <c r="S194" s="578"/>
    </row>
    <row r="195" spans="1:20" ht="4.9000000000000004" customHeight="1" x14ac:dyDescent="0.25">
      <c r="A195" s="166"/>
      <c r="B195" s="166"/>
      <c r="C195" s="166"/>
      <c r="D195" s="165"/>
      <c r="E195" s="166"/>
      <c r="F195" s="166"/>
      <c r="G195" s="310"/>
      <c r="H195" s="156"/>
      <c r="I195" s="311"/>
      <c r="J195" s="156"/>
      <c r="K195" s="541"/>
      <c r="L195" s="159"/>
      <c r="M195" s="541"/>
      <c r="N195" s="159"/>
      <c r="O195" s="541"/>
      <c r="P195" s="159"/>
      <c r="Q195" s="541"/>
      <c r="R195" s="159"/>
      <c r="S195" s="541"/>
      <c r="T195" s="537"/>
    </row>
    <row r="196" spans="1:20" ht="14.25" x14ac:dyDescent="0.2">
      <c r="A196" s="166"/>
      <c r="B196" s="284" t="s">
        <v>1435</v>
      </c>
      <c r="C196" s="166"/>
      <c r="D196" s="165"/>
      <c r="E196" s="166"/>
      <c r="F196" s="166"/>
      <c r="G196" s="748"/>
      <c r="H196" s="166"/>
      <c r="I196" s="312"/>
      <c r="J196" s="166"/>
      <c r="K196" s="176"/>
      <c r="L196" s="166"/>
      <c r="M196" s="176"/>
      <c r="N196" s="166"/>
      <c r="O196" s="176"/>
      <c r="P196" s="166"/>
      <c r="Q196" s="176"/>
      <c r="R196" s="166"/>
      <c r="S196" s="176"/>
      <c r="T196" s="151"/>
    </row>
    <row r="197" spans="1:20" x14ac:dyDescent="0.2">
      <c r="A197" s="72"/>
      <c r="B197" s="72"/>
      <c r="C197" s="72"/>
      <c r="D197" s="72"/>
      <c r="E197" s="72"/>
      <c r="F197" s="72"/>
      <c r="G197" s="639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</row>
  </sheetData>
  <sortState ref="A178:FE193">
    <sortCondition ref="C178:C193"/>
  </sortState>
  <pageMargins left="0.7" right="0.7" top="0.75" bottom="0.75" header="0.3" footer="0.3"/>
  <pageSetup paperSize="9" scale="73" fitToHeight="0"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197"/>
  <sheetViews>
    <sheetView tabSelected="1" workbookViewId="0">
      <selection activeCell="T7" sqref="T7"/>
    </sheetView>
  </sheetViews>
  <sheetFormatPr defaultColWidth="8.85546875" defaultRowHeight="12.75" x14ac:dyDescent="0.2"/>
  <cols>
    <col min="1" max="1" width="2.42578125" style="3" customWidth="1"/>
    <col min="2" max="2" width="11.140625" style="3" customWidth="1"/>
    <col min="3" max="3" width="34.28515625" style="3" customWidth="1"/>
    <col min="4" max="4" width="1" style="3" customWidth="1"/>
    <col min="5" max="5" width="9.5703125" style="31" bestFit="1" customWidth="1"/>
    <col min="6" max="6" width="1.140625" style="3" customWidth="1"/>
    <col min="7" max="7" width="11.28515625" style="614" customWidth="1"/>
    <col min="8" max="8" width="1.28515625" style="3" customWidth="1"/>
    <col min="9" max="9" width="10" style="50" customWidth="1"/>
    <col min="10" max="10" width="1.28515625" style="3" customWidth="1"/>
    <col min="11" max="16" width="6.7109375" style="3" customWidth="1"/>
    <col min="17" max="16384" width="8.85546875" style="3"/>
  </cols>
  <sheetData>
    <row r="1" spans="1:156" s="61" customFormat="1" ht="15" x14ac:dyDescent="0.25">
      <c r="A1" s="285" t="s">
        <v>1878</v>
      </c>
      <c r="B1" s="152"/>
      <c r="C1" s="152"/>
      <c r="D1" s="152"/>
      <c r="E1" s="142"/>
      <c r="F1" s="171"/>
      <c r="G1" s="611"/>
      <c r="H1" s="546"/>
      <c r="I1" s="546"/>
      <c r="J1" s="546"/>
      <c r="K1" s="142"/>
      <c r="L1" s="142"/>
      <c r="M1" s="142"/>
      <c r="N1" s="142"/>
      <c r="O1" s="142"/>
      <c r="P1" s="142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286"/>
      <c r="EV1" s="286"/>
      <c r="EW1" s="286"/>
      <c r="EX1" s="286"/>
      <c r="EY1" s="286"/>
      <c r="EZ1" s="286"/>
    </row>
    <row r="2" spans="1:156" s="61" customFormat="1" ht="12" customHeight="1" x14ac:dyDescent="0.25">
      <c r="A2" s="152"/>
      <c r="B2" s="152"/>
      <c r="C2" s="152"/>
      <c r="D2" s="152"/>
      <c r="E2" s="142"/>
      <c r="F2" s="171"/>
      <c r="G2" s="611"/>
      <c r="H2" s="546"/>
      <c r="I2" s="546"/>
      <c r="J2" s="546"/>
      <c r="K2" s="142"/>
      <c r="L2" s="142"/>
      <c r="M2" s="142"/>
      <c r="N2" s="142"/>
      <c r="O2" s="142"/>
      <c r="P2" s="142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</row>
    <row r="3" spans="1:156" s="61" customFormat="1" ht="13.5" customHeight="1" x14ac:dyDescent="0.25">
      <c r="A3" s="152"/>
      <c r="B3" s="154" t="s">
        <v>1135</v>
      </c>
      <c r="C3" s="104"/>
      <c r="D3" s="104"/>
      <c r="E3" s="304"/>
      <c r="F3" s="104"/>
      <c r="G3" s="621"/>
      <c r="H3" s="546"/>
      <c r="I3" s="546"/>
      <c r="J3" s="546"/>
      <c r="K3" s="142"/>
      <c r="L3" s="142"/>
      <c r="M3" s="142"/>
      <c r="N3" s="142"/>
      <c r="O3" s="142"/>
      <c r="P3" s="106" t="s">
        <v>1884</v>
      </c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6"/>
      <c r="EP3" s="286"/>
      <c r="EQ3" s="286"/>
      <c r="ER3" s="286"/>
      <c r="ES3" s="286"/>
      <c r="ET3" s="286"/>
      <c r="EU3" s="286"/>
      <c r="EV3" s="286"/>
      <c r="EW3" s="286"/>
      <c r="EX3" s="286"/>
      <c r="EY3" s="286"/>
      <c r="EZ3" s="286"/>
    </row>
    <row r="4" spans="1:156" s="61" customFormat="1" ht="6" customHeight="1" x14ac:dyDescent="0.25">
      <c r="A4" s="157"/>
      <c r="B4" s="157"/>
      <c r="C4" s="108"/>
      <c r="D4" s="108"/>
      <c r="E4" s="556"/>
      <c r="F4" s="108"/>
      <c r="G4" s="622"/>
      <c r="H4" s="109"/>
      <c r="I4" s="109"/>
      <c r="J4" s="109"/>
      <c r="K4" s="170"/>
      <c r="L4" s="170"/>
      <c r="M4" s="170"/>
      <c r="N4" s="170"/>
      <c r="O4" s="170"/>
      <c r="P4" s="170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</row>
    <row r="5" spans="1:156" s="61" customFormat="1" ht="12.75" customHeight="1" x14ac:dyDescent="0.25">
      <c r="A5" s="152"/>
      <c r="B5" s="152"/>
      <c r="C5" s="152"/>
      <c r="D5" s="152"/>
      <c r="E5" s="142"/>
      <c r="F5" s="171"/>
      <c r="G5" s="612"/>
      <c r="H5" s="547"/>
      <c r="I5" s="546"/>
      <c r="J5" s="546"/>
      <c r="K5" s="142"/>
      <c r="L5" s="142"/>
      <c r="M5" s="142"/>
      <c r="N5" s="142"/>
      <c r="O5" s="142"/>
      <c r="P5" s="142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T5" s="286"/>
      <c r="DU5" s="286"/>
      <c r="DV5" s="286"/>
      <c r="DW5" s="286"/>
      <c r="DX5" s="286"/>
      <c r="DY5" s="286"/>
      <c r="DZ5" s="286"/>
      <c r="EA5" s="286"/>
      <c r="EB5" s="286"/>
      <c r="EC5" s="286"/>
      <c r="ED5" s="286"/>
      <c r="EE5" s="286"/>
      <c r="EF5" s="286"/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6"/>
      <c r="ES5" s="286"/>
      <c r="ET5" s="286"/>
      <c r="EU5" s="286"/>
      <c r="EV5" s="286"/>
      <c r="EW5" s="286"/>
      <c r="EX5" s="286"/>
      <c r="EY5" s="286"/>
      <c r="EZ5" s="286"/>
    </row>
    <row r="6" spans="1:156" s="61" customFormat="1" ht="15.6" customHeight="1" x14ac:dyDescent="0.25">
      <c r="A6" s="152"/>
      <c r="B6" s="152"/>
      <c r="C6" s="152"/>
      <c r="D6" s="152"/>
      <c r="E6" s="159"/>
      <c r="F6" s="172"/>
      <c r="G6" s="612" t="s">
        <v>166</v>
      </c>
      <c r="H6" s="547"/>
      <c r="I6" s="547"/>
      <c r="J6" s="547"/>
      <c r="K6" s="547"/>
      <c r="L6" s="547"/>
      <c r="M6" s="547" t="s">
        <v>2063</v>
      </c>
      <c r="N6" s="547"/>
      <c r="O6" s="547"/>
      <c r="P6" s="159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6"/>
      <c r="DK6" s="286"/>
      <c r="DL6" s="286"/>
      <c r="DM6" s="286"/>
      <c r="DN6" s="286"/>
      <c r="DO6" s="286"/>
      <c r="DP6" s="286"/>
      <c r="DQ6" s="286"/>
      <c r="DR6" s="286"/>
      <c r="DS6" s="286"/>
      <c r="DT6" s="286"/>
      <c r="DU6" s="286"/>
      <c r="DV6" s="286"/>
      <c r="DW6" s="286"/>
      <c r="DX6" s="286"/>
      <c r="DY6" s="286"/>
      <c r="DZ6" s="286"/>
      <c r="EA6" s="286"/>
      <c r="EB6" s="286"/>
      <c r="EC6" s="286"/>
      <c r="ED6" s="286"/>
      <c r="EE6" s="286"/>
      <c r="EF6" s="286"/>
      <c r="EG6" s="286"/>
      <c r="EH6" s="286"/>
      <c r="EI6" s="286"/>
      <c r="EJ6" s="286"/>
      <c r="EK6" s="286"/>
      <c r="EL6" s="286"/>
      <c r="EM6" s="286"/>
      <c r="EN6" s="286"/>
      <c r="EO6" s="286"/>
      <c r="EP6" s="286"/>
      <c r="EQ6" s="286"/>
      <c r="ER6" s="286"/>
      <c r="ES6" s="286"/>
      <c r="ET6" s="286"/>
      <c r="EU6" s="286"/>
      <c r="EV6" s="286"/>
      <c r="EW6" s="286"/>
      <c r="EX6" s="286"/>
      <c r="EY6" s="286"/>
      <c r="EZ6" s="286"/>
    </row>
    <row r="7" spans="1:156" s="61" customFormat="1" ht="15.6" customHeight="1" x14ac:dyDescent="0.25">
      <c r="A7" s="152"/>
      <c r="B7" s="152"/>
      <c r="C7" s="152"/>
      <c r="D7" s="152"/>
      <c r="E7" s="142"/>
      <c r="F7" s="171"/>
      <c r="G7" s="612" t="s">
        <v>295</v>
      </c>
      <c r="H7" s="547"/>
      <c r="I7" s="547"/>
      <c r="J7" s="547"/>
      <c r="K7" s="114"/>
      <c r="L7" s="142"/>
      <c r="M7" s="159" t="s">
        <v>101</v>
      </c>
      <c r="N7" s="142"/>
      <c r="O7" s="142"/>
      <c r="P7" s="142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  <c r="EF7" s="286"/>
      <c r="EG7" s="286"/>
      <c r="EH7" s="286"/>
      <c r="EI7" s="286"/>
      <c r="EJ7" s="286"/>
      <c r="EK7" s="286"/>
      <c r="EL7" s="286"/>
      <c r="EM7" s="286"/>
      <c r="EN7" s="286"/>
      <c r="EO7" s="286"/>
      <c r="EP7" s="286"/>
      <c r="EQ7" s="286"/>
      <c r="ER7" s="286"/>
      <c r="ES7" s="286"/>
      <c r="ET7" s="286"/>
      <c r="EU7" s="286"/>
      <c r="EV7" s="286"/>
      <c r="EW7" s="286"/>
      <c r="EX7" s="286"/>
      <c r="EY7" s="286"/>
      <c r="EZ7" s="286"/>
    </row>
    <row r="8" spans="1:156" s="147" customFormat="1" ht="15.6" customHeight="1" x14ac:dyDescent="0.25">
      <c r="A8" s="152"/>
      <c r="B8" s="152"/>
      <c r="C8" s="154"/>
      <c r="D8" s="154"/>
      <c r="E8" s="304" t="s">
        <v>2</v>
      </c>
      <c r="F8" s="171"/>
      <c r="G8" s="612" t="s">
        <v>296</v>
      </c>
      <c r="H8" s="547"/>
      <c r="I8" s="547"/>
      <c r="J8" s="546"/>
      <c r="K8" s="170"/>
      <c r="L8" s="170"/>
      <c r="M8" s="170"/>
      <c r="N8" s="109"/>
      <c r="O8" s="109"/>
      <c r="P8" s="109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6"/>
      <c r="DT8" s="286"/>
      <c r="DU8" s="286"/>
      <c r="DV8" s="286"/>
      <c r="DW8" s="286"/>
      <c r="DX8" s="286"/>
      <c r="DY8" s="286"/>
      <c r="DZ8" s="286"/>
      <c r="EA8" s="286"/>
      <c r="EB8" s="286"/>
      <c r="EC8" s="286"/>
      <c r="ED8" s="286"/>
      <c r="EE8" s="286"/>
      <c r="EF8" s="286"/>
      <c r="EG8" s="286"/>
      <c r="EH8" s="286"/>
      <c r="EI8" s="286"/>
      <c r="EJ8" s="286"/>
      <c r="EK8" s="286"/>
      <c r="EL8" s="286"/>
      <c r="EM8" s="286"/>
      <c r="EN8" s="286"/>
      <c r="EO8" s="286"/>
      <c r="EP8" s="286"/>
      <c r="EQ8" s="286"/>
      <c r="ER8" s="286"/>
      <c r="ES8" s="286"/>
      <c r="ET8" s="286"/>
      <c r="EU8" s="286"/>
      <c r="EV8" s="286"/>
      <c r="EW8" s="286"/>
      <c r="EX8" s="286"/>
      <c r="EY8" s="286"/>
      <c r="EZ8" s="286"/>
    </row>
    <row r="9" spans="1:156" s="147" customFormat="1" ht="15.6" customHeight="1" x14ac:dyDescent="0.25">
      <c r="A9" s="152"/>
      <c r="B9" s="152"/>
      <c r="C9" s="152" t="s">
        <v>1137</v>
      </c>
      <c r="D9" s="152"/>
      <c r="E9" s="304" t="s">
        <v>108</v>
      </c>
      <c r="F9" s="171"/>
      <c r="G9" s="612" t="s">
        <v>167</v>
      </c>
      <c r="H9" s="547"/>
      <c r="I9" s="570" t="s">
        <v>2064</v>
      </c>
      <c r="J9" s="546"/>
      <c r="K9" s="142"/>
      <c r="L9" s="142"/>
      <c r="M9" s="142"/>
      <c r="N9" s="142"/>
      <c r="O9" s="142"/>
      <c r="P9" s="142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</row>
    <row r="10" spans="1:156" s="147" customFormat="1" ht="15.6" customHeight="1" x14ac:dyDescent="0.25">
      <c r="A10" s="152"/>
      <c r="B10" s="154"/>
      <c r="C10" s="152"/>
      <c r="D10" s="152"/>
      <c r="E10" s="304" t="s">
        <v>109</v>
      </c>
      <c r="F10" s="171"/>
      <c r="G10" s="612" t="s">
        <v>168</v>
      </c>
      <c r="H10" s="547"/>
      <c r="I10" s="547" t="s">
        <v>293</v>
      </c>
      <c r="J10" s="547"/>
      <c r="K10" s="142" t="s">
        <v>102</v>
      </c>
      <c r="L10" s="142"/>
      <c r="M10" s="142"/>
      <c r="N10" s="142"/>
      <c r="O10" s="142"/>
      <c r="P10" s="142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6"/>
      <c r="EG10" s="286"/>
      <c r="EH10" s="286"/>
      <c r="EI10" s="286"/>
      <c r="EJ10" s="286"/>
      <c r="EK10" s="286"/>
      <c r="EL10" s="286"/>
      <c r="EM10" s="286"/>
      <c r="EN10" s="286"/>
      <c r="EO10" s="286"/>
      <c r="EP10" s="286"/>
      <c r="EQ10" s="286"/>
      <c r="ER10" s="286"/>
      <c r="ES10" s="286"/>
      <c r="ET10" s="286"/>
      <c r="EU10" s="286"/>
      <c r="EV10" s="286"/>
      <c r="EW10" s="286"/>
      <c r="EX10" s="286"/>
      <c r="EY10" s="286"/>
      <c r="EZ10" s="286"/>
    </row>
    <row r="11" spans="1:156" s="147" customFormat="1" ht="15.6" customHeight="1" x14ac:dyDescent="0.25">
      <c r="A11" s="152"/>
      <c r="B11" s="152"/>
      <c r="C11" s="152"/>
      <c r="D11" s="152"/>
      <c r="E11" s="310" t="s">
        <v>110</v>
      </c>
      <c r="F11" s="172"/>
      <c r="G11" s="612" t="s">
        <v>2065</v>
      </c>
      <c r="H11" s="547"/>
      <c r="I11" s="547" t="s">
        <v>294</v>
      </c>
      <c r="J11" s="159"/>
      <c r="K11" s="159">
        <v>18</v>
      </c>
      <c r="L11" s="159" t="s">
        <v>111</v>
      </c>
      <c r="M11" s="159" t="s">
        <v>112</v>
      </c>
      <c r="N11" s="159" t="s">
        <v>113</v>
      </c>
      <c r="O11" s="159" t="s">
        <v>114</v>
      </c>
      <c r="P11" s="159" t="s">
        <v>107</v>
      </c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6"/>
      <c r="ES11" s="286"/>
      <c r="ET11" s="286"/>
      <c r="EU11" s="286"/>
      <c r="EV11" s="286"/>
      <c r="EW11" s="286"/>
      <c r="EX11" s="286"/>
      <c r="EY11" s="286"/>
      <c r="EZ11" s="286"/>
    </row>
    <row r="12" spans="1:156" s="287" customFormat="1" ht="7.5" customHeight="1" x14ac:dyDescent="0.25">
      <c r="A12" s="161"/>
      <c r="B12" s="161"/>
      <c r="C12" s="161"/>
      <c r="D12" s="162"/>
      <c r="E12" s="170"/>
      <c r="F12" s="162"/>
      <c r="G12" s="613"/>
      <c r="H12" s="112"/>
      <c r="I12" s="109"/>
      <c r="J12" s="142"/>
      <c r="K12" s="170"/>
      <c r="L12" s="170"/>
      <c r="M12" s="170"/>
      <c r="N12" s="170"/>
      <c r="O12" s="170"/>
      <c r="P12" s="170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</row>
    <row r="13" spans="1:156" s="287" customFormat="1" ht="23.25" customHeight="1" x14ac:dyDescent="0.25">
      <c r="A13" s="805" t="s">
        <v>402</v>
      </c>
      <c r="B13" s="162"/>
      <c r="C13" s="162"/>
      <c r="D13" s="162"/>
      <c r="E13" s="560">
        <v>177535</v>
      </c>
      <c r="F13" s="803"/>
      <c r="G13" s="811">
        <v>16.161428127851291</v>
      </c>
      <c r="H13" s="804"/>
      <c r="I13" s="804" t="s">
        <v>2066</v>
      </c>
      <c r="J13" s="804"/>
      <c r="K13" s="560">
        <v>9.9353005342688583</v>
      </c>
      <c r="L13" s="560">
        <v>24.230340041724642</v>
      </c>
      <c r="M13" s="560">
        <v>27.733419556294681</v>
      </c>
      <c r="N13" s="560">
        <v>23.339649350656344</v>
      </c>
      <c r="O13" s="560">
        <v>17.179147757955615</v>
      </c>
      <c r="P13" s="560">
        <v>7.9463224100576859</v>
      </c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6"/>
      <c r="EK13" s="286"/>
      <c r="EL13" s="286"/>
      <c r="EM13" s="286"/>
      <c r="EN13" s="286"/>
      <c r="EO13" s="286"/>
      <c r="EP13" s="286"/>
      <c r="EQ13" s="286"/>
      <c r="ER13" s="286"/>
      <c r="ES13" s="286"/>
      <c r="ET13" s="286"/>
      <c r="EU13" s="286"/>
      <c r="EV13" s="286"/>
      <c r="EW13" s="286"/>
      <c r="EX13" s="286"/>
      <c r="EY13" s="286"/>
      <c r="EZ13" s="286"/>
    </row>
    <row r="14" spans="1:156" ht="15" x14ac:dyDescent="0.25">
      <c r="A14" s="518"/>
      <c r="B14" s="518"/>
      <c r="C14" s="518"/>
      <c r="D14" s="562"/>
      <c r="E14" s="806"/>
      <c r="F14" s="615"/>
      <c r="G14" s="623"/>
      <c r="H14" s="617"/>
      <c r="I14" s="582"/>
      <c r="J14" s="616"/>
      <c r="K14" s="468"/>
      <c r="L14" s="468"/>
      <c r="M14" s="468"/>
      <c r="N14" s="468"/>
      <c r="O14" s="468"/>
      <c r="P14" s="468"/>
    </row>
    <row r="15" spans="1:156" s="343" customFormat="1" x14ac:dyDescent="0.2">
      <c r="A15" s="94" t="s">
        <v>1153</v>
      </c>
      <c r="B15" s="94"/>
      <c r="C15" s="94"/>
      <c r="D15" s="438"/>
      <c r="E15" s="807">
        <v>14905</v>
      </c>
      <c r="F15" s="438"/>
      <c r="G15" s="624">
        <v>13.716064361219495</v>
      </c>
      <c r="H15" s="648"/>
      <c r="I15" s="582" t="s">
        <v>2067</v>
      </c>
      <c r="J15" s="582"/>
      <c r="K15" s="581">
        <v>9.7752131599345446</v>
      </c>
      <c r="L15" s="581">
        <v>21.190248427399485</v>
      </c>
      <c r="M15" s="581">
        <v>23.179914570082822</v>
      </c>
      <c r="N15" s="581">
        <v>20.061386936269919</v>
      </c>
      <c r="O15" s="581">
        <v>14.59325674792192</v>
      </c>
      <c r="P15" s="581">
        <v>6.159918665151606</v>
      </c>
    </row>
    <row r="16" spans="1:156" ht="15" x14ac:dyDescent="0.25">
      <c r="A16" s="518"/>
      <c r="B16" s="608"/>
      <c r="C16" s="518"/>
      <c r="D16" s="72"/>
      <c r="E16" s="806"/>
      <c r="F16" s="615"/>
      <c r="G16" s="625"/>
      <c r="H16" s="617"/>
      <c r="I16" s="582"/>
      <c r="J16" s="616"/>
      <c r="K16" s="581"/>
      <c r="L16" s="581"/>
      <c r="M16" s="581"/>
      <c r="N16" s="581"/>
      <c r="O16" s="581"/>
      <c r="P16" s="581"/>
    </row>
    <row r="17" spans="1:16" x14ac:dyDescent="0.2">
      <c r="A17" s="72"/>
      <c r="B17" s="72" t="s">
        <v>1154</v>
      </c>
      <c r="C17" s="72" t="s">
        <v>1155</v>
      </c>
      <c r="D17" s="493"/>
      <c r="E17" s="807">
        <v>624</v>
      </c>
      <c r="F17" s="438"/>
      <c r="G17" s="626">
        <v>13.824248264965455</v>
      </c>
      <c r="H17" s="619"/>
      <c r="I17" s="618" t="s">
        <v>2068</v>
      </c>
      <c r="J17" s="618"/>
      <c r="K17" s="458">
        <v>12.4282982791587</v>
      </c>
      <c r="L17" s="458">
        <v>24.80270574971815</v>
      </c>
      <c r="M17" s="458">
        <v>26.575225032147451</v>
      </c>
      <c r="N17" s="458">
        <v>18.086500655307994</v>
      </c>
      <c r="O17" s="458">
        <v>13.792197556810718</v>
      </c>
      <c r="P17" s="458">
        <v>5.1480911947583072</v>
      </c>
    </row>
    <row r="18" spans="1:16" x14ac:dyDescent="0.2">
      <c r="A18" s="72"/>
      <c r="B18" s="72" t="s">
        <v>1156</v>
      </c>
      <c r="C18" s="72" t="s">
        <v>1157</v>
      </c>
      <c r="D18" s="438"/>
      <c r="E18" s="807">
        <v>1717</v>
      </c>
      <c r="F18" s="438"/>
      <c r="G18" s="626">
        <v>15.605157272507652</v>
      </c>
      <c r="H18" s="619"/>
      <c r="I18" s="618" t="s">
        <v>2069</v>
      </c>
      <c r="J18" s="618"/>
      <c r="K18" s="458" t="s">
        <v>1431</v>
      </c>
      <c r="L18" s="458" t="s">
        <v>1431</v>
      </c>
      <c r="M18" s="458">
        <v>29.895275207014127</v>
      </c>
      <c r="N18" s="458">
        <v>21.704856001681733</v>
      </c>
      <c r="O18" s="458">
        <v>15.664581502352272</v>
      </c>
      <c r="P18" s="458">
        <v>6.8605126408594614</v>
      </c>
    </row>
    <row r="19" spans="1:16" x14ac:dyDescent="0.2">
      <c r="A19" s="72"/>
      <c r="B19" s="72" t="s">
        <v>1158</v>
      </c>
      <c r="C19" s="72" t="s">
        <v>1159</v>
      </c>
      <c r="D19" s="72"/>
      <c r="E19" s="807">
        <v>591</v>
      </c>
      <c r="F19" s="438"/>
      <c r="G19" s="626">
        <v>15.367847104151911</v>
      </c>
      <c r="H19" s="619"/>
      <c r="I19" s="618" t="s">
        <v>1793</v>
      </c>
      <c r="J19" s="618"/>
      <c r="K19" s="458">
        <v>12.230789683594789</v>
      </c>
      <c r="L19" s="458">
        <v>24.239753195240194</v>
      </c>
      <c r="M19" s="458">
        <v>27.392322941070464</v>
      </c>
      <c r="N19" s="458">
        <v>23.422860712054966</v>
      </c>
      <c r="O19" s="458">
        <v>14.017252002464572</v>
      </c>
      <c r="P19" s="458">
        <v>7.0020934093698113</v>
      </c>
    </row>
    <row r="20" spans="1:16" x14ac:dyDescent="0.2">
      <c r="A20" s="72"/>
      <c r="B20" s="72" t="s">
        <v>1160</v>
      </c>
      <c r="C20" s="72" t="s">
        <v>1161</v>
      </c>
      <c r="D20" s="72"/>
      <c r="E20" s="807">
        <v>1001</v>
      </c>
      <c r="F20" s="438"/>
      <c r="G20" s="626">
        <v>17.473658861673073</v>
      </c>
      <c r="H20" s="619"/>
      <c r="I20" s="618" t="s">
        <v>2070</v>
      </c>
      <c r="J20" s="618"/>
      <c r="K20" s="458">
        <v>12.276785714285714</v>
      </c>
      <c r="L20" s="458">
        <v>25.09710188228264</v>
      </c>
      <c r="M20" s="458">
        <v>30.057142857142857</v>
      </c>
      <c r="N20" s="458">
        <v>26.367571822117277</v>
      </c>
      <c r="O20" s="458">
        <v>18.486006402974287</v>
      </c>
      <c r="P20" s="458">
        <v>7.7366255144032925</v>
      </c>
    </row>
    <row r="21" spans="1:16" ht="14.25" x14ac:dyDescent="0.2">
      <c r="A21" s="72"/>
      <c r="B21" s="72" t="s">
        <v>1162</v>
      </c>
      <c r="C21" s="72" t="s">
        <v>1798</v>
      </c>
      <c r="D21" s="438"/>
      <c r="E21" s="807">
        <v>596</v>
      </c>
      <c r="F21" s="438"/>
      <c r="G21" s="627">
        <v>11.562012340241251</v>
      </c>
      <c r="H21" s="619"/>
      <c r="I21" s="618" t="s">
        <v>2071</v>
      </c>
      <c r="J21" s="618"/>
      <c r="K21" s="458">
        <v>8.5925416738271174</v>
      </c>
      <c r="L21" s="458">
        <v>20.510123586642127</v>
      </c>
      <c r="M21" s="458">
        <v>21.80310326377742</v>
      </c>
      <c r="N21" s="458">
        <v>16.156351791530945</v>
      </c>
      <c r="O21" s="458">
        <v>12.239290620706882</v>
      </c>
      <c r="P21" s="458">
        <v>4.0788245122610443</v>
      </c>
    </row>
    <row r="22" spans="1:16" ht="14.25" x14ac:dyDescent="0.2">
      <c r="A22" s="72"/>
      <c r="B22" s="72" t="s">
        <v>1163</v>
      </c>
      <c r="C22" s="84" t="s">
        <v>1800</v>
      </c>
      <c r="D22" s="438"/>
      <c r="E22" s="807">
        <v>914</v>
      </c>
      <c r="F22" s="438"/>
      <c r="G22" s="627">
        <v>15.301266629484715</v>
      </c>
      <c r="H22" s="619"/>
      <c r="I22" s="618" t="s">
        <v>2072</v>
      </c>
      <c r="J22" s="618"/>
      <c r="K22" s="458" t="s">
        <v>1431</v>
      </c>
      <c r="L22" s="458" t="s">
        <v>1431</v>
      </c>
      <c r="M22" s="458">
        <v>24.116172530037169</v>
      </c>
      <c r="N22" s="458">
        <v>23.940196820590462</v>
      </c>
      <c r="O22" s="458">
        <v>14.481623697202412</v>
      </c>
      <c r="P22" s="458">
        <v>6.1195568152537998</v>
      </c>
    </row>
    <row r="23" spans="1:16" ht="14.25" x14ac:dyDescent="0.2">
      <c r="A23" s="72"/>
      <c r="B23" s="72" t="s">
        <v>1164</v>
      </c>
      <c r="C23" s="84" t="s">
        <v>1165</v>
      </c>
      <c r="D23" s="438"/>
      <c r="E23" s="807">
        <v>1225</v>
      </c>
      <c r="F23" s="438"/>
      <c r="G23" s="627">
        <v>14.199366900254807</v>
      </c>
      <c r="H23" s="619"/>
      <c r="I23" s="618" t="s">
        <v>2073</v>
      </c>
      <c r="J23" s="618"/>
      <c r="K23" s="458">
        <v>9.6068765010744528</v>
      </c>
      <c r="L23" s="458">
        <v>21.759697256385998</v>
      </c>
      <c r="M23" s="458">
        <v>27.063503338542404</v>
      </c>
      <c r="N23" s="458">
        <v>18.56744983217882</v>
      </c>
      <c r="O23" s="458">
        <v>15.195216320787901</v>
      </c>
      <c r="P23" s="458">
        <v>6.2548590006360874</v>
      </c>
    </row>
    <row r="24" spans="1:16" x14ac:dyDescent="0.2">
      <c r="A24" s="72"/>
      <c r="B24" s="72" t="s">
        <v>1166</v>
      </c>
      <c r="C24" s="72" t="s">
        <v>1167</v>
      </c>
      <c r="D24" s="72"/>
      <c r="E24" s="807">
        <v>2707</v>
      </c>
      <c r="F24" s="438"/>
      <c r="G24" s="626">
        <v>14.794376430535198</v>
      </c>
      <c r="H24" s="619"/>
      <c r="I24" s="84" t="s">
        <v>2074</v>
      </c>
      <c r="J24" s="618"/>
      <c r="K24" s="458">
        <v>11.491422473939096</v>
      </c>
      <c r="L24" s="458">
        <v>21.294785109194063</v>
      </c>
      <c r="M24" s="458">
        <v>20.636837912158516</v>
      </c>
      <c r="N24" s="458">
        <v>22.498168753706093</v>
      </c>
      <c r="O24" s="458">
        <v>16.124479570954765</v>
      </c>
      <c r="P24" s="458">
        <v>7.9022403258655807</v>
      </c>
    </row>
    <row r="25" spans="1:16" x14ac:dyDescent="0.2">
      <c r="A25" s="72"/>
      <c r="B25" s="72" t="s">
        <v>1168</v>
      </c>
      <c r="C25" s="72" t="s">
        <v>1169</v>
      </c>
      <c r="D25" s="72"/>
      <c r="E25" s="807">
        <v>502</v>
      </c>
      <c r="F25" s="438"/>
      <c r="G25" s="626">
        <v>16.471741932888683</v>
      </c>
      <c r="H25" s="619"/>
      <c r="I25" s="84" t="s">
        <v>1796</v>
      </c>
      <c r="J25" s="618"/>
      <c r="K25" s="458">
        <v>12.543554006968641</v>
      </c>
      <c r="L25" s="458">
        <v>31.523642732049037</v>
      </c>
      <c r="M25" s="458">
        <v>31.46853146853147</v>
      </c>
      <c r="N25" s="458">
        <v>22.905027932960895</v>
      </c>
      <c r="O25" s="458">
        <v>18.435067595247851</v>
      </c>
      <c r="P25" s="458">
        <v>4.9003941621391283</v>
      </c>
    </row>
    <row r="26" spans="1:16" x14ac:dyDescent="0.2">
      <c r="A26" s="72"/>
      <c r="B26" s="72" t="s">
        <v>1170</v>
      </c>
      <c r="C26" s="72" t="s">
        <v>1801</v>
      </c>
      <c r="D26" s="438"/>
      <c r="E26" s="807">
        <v>386</v>
      </c>
      <c r="F26" s="438"/>
      <c r="G26" s="626">
        <v>12.78013227476818</v>
      </c>
      <c r="H26" s="619"/>
      <c r="I26" s="618" t="s">
        <v>1505</v>
      </c>
      <c r="J26" s="618"/>
      <c r="K26" s="458">
        <v>8.7443161944735923</v>
      </c>
      <c r="L26" s="458">
        <v>20.749279538904897</v>
      </c>
      <c r="M26" s="458">
        <v>24.737302977232925</v>
      </c>
      <c r="N26" s="458">
        <v>17.950202663578462</v>
      </c>
      <c r="O26" s="458">
        <v>12.610837438423646</v>
      </c>
      <c r="P26" s="458">
        <v>5.4112554112554108</v>
      </c>
    </row>
    <row r="27" spans="1:16" x14ac:dyDescent="0.2">
      <c r="A27" s="72"/>
      <c r="B27" s="72" t="s">
        <v>1171</v>
      </c>
      <c r="C27" s="72" t="s">
        <v>1172</v>
      </c>
      <c r="D27" s="438"/>
      <c r="E27" s="807">
        <v>580</v>
      </c>
      <c r="F27" s="438"/>
      <c r="G27" s="626">
        <v>11.94262093545912</v>
      </c>
      <c r="H27" s="619"/>
      <c r="I27" s="618" t="s">
        <v>2075</v>
      </c>
      <c r="J27" s="618"/>
      <c r="K27" s="458">
        <v>10.956595027391488</v>
      </c>
      <c r="L27" s="458">
        <v>16.146016146016148</v>
      </c>
      <c r="M27" s="458">
        <v>24.007386888273313</v>
      </c>
      <c r="N27" s="458">
        <v>16.580054441969807</v>
      </c>
      <c r="O27" s="458">
        <v>11.667476908118619</v>
      </c>
      <c r="P27" s="458">
        <v>4.3119379080941238</v>
      </c>
    </row>
    <row r="28" spans="1:16" x14ac:dyDescent="0.2">
      <c r="A28" s="72"/>
      <c r="B28" s="72" t="s">
        <v>1173</v>
      </c>
      <c r="C28" s="72" t="s">
        <v>1174</v>
      </c>
      <c r="D28" s="438"/>
      <c r="E28" s="807">
        <v>1580</v>
      </c>
      <c r="F28" s="438"/>
      <c r="G28" s="626">
        <v>11.784233027046964</v>
      </c>
      <c r="H28" s="619"/>
      <c r="I28" s="618" t="s">
        <v>2076</v>
      </c>
      <c r="J28" s="618"/>
      <c r="K28" s="458">
        <v>8.8241782484006173</v>
      </c>
      <c r="L28" s="458">
        <v>16.428419031363347</v>
      </c>
      <c r="M28" s="458">
        <v>17.656132059991467</v>
      </c>
      <c r="N28" s="458">
        <v>17.843175596402034</v>
      </c>
      <c r="O28" s="458">
        <v>13.310876887971315</v>
      </c>
      <c r="P28" s="458">
        <v>5.7070386810399496</v>
      </c>
    </row>
    <row r="29" spans="1:16" x14ac:dyDescent="0.2">
      <c r="A29" s="72"/>
      <c r="B29" s="72" t="s">
        <v>1175</v>
      </c>
      <c r="C29" s="72" t="s">
        <v>1176</v>
      </c>
      <c r="D29" s="72"/>
      <c r="E29" s="807">
        <v>942</v>
      </c>
      <c r="F29" s="438"/>
      <c r="G29" s="626">
        <v>14.945311051604767</v>
      </c>
      <c r="H29" s="619"/>
      <c r="I29" s="84" t="s">
        <v>2077</v>
      </c>
      <c r="J29" s="618"/>
      <c r="K29" s="458">
        <v>5.8925476603119584</v>
      </c>
      <c r="L29" s="458">
        <v>23.105100028176949</v>
      </c>
      <c r="M29" s="458">
        <v>28.082263284267668</v>
      </c>
      <c r="N29" s="458">
        <v>21.551724137931036</v>
      </c>
      <c r="O29" s="458">
        <v>14.981617647058824</v>
      </c>
      <c r="P29" s="458">
        <v>7.2847682119205306</v>
      </c>
    </row>
    <row r="30" spans="1:16" x14ac:dyDescent="0.2">
      <c r="A30" s="72"/>
      <c r="B30" s="72" t="s">
        <v>1177</v>
      </c>
      <c r="C30" s="72" t="s">
        <v>1352</v>
      </c>
      <c r="D30" s="438"/>
      <c r="E30" s="808" t="s">
        <v>1431</v>
      </c>
      <c r="F30" s="635"/>
      <c r="G30" s="626" t="s">
        <v>1431</v>
      </c>
      <c r="H30" s="626"/>
      <c r="I30" s="626" t="s">
        <v>1431</v>
      </c>
      <c r="J30" s="626"/>
      <c r="K30" s="626" t="s">
        <v>1431</v>
      </c>
      <c r="L30" s="626" t="s">
        <v>1431</v>
      </c>
      <c r="M30" s="626" t="s">
        <v>1431</v>
      </c>
      <c r="N30" s="626" t="s">
        <v>1431</v>
      </c>
      <c r="O30" s="626" t="s">
        <v>1431</v>
      </c>
      <c r="P30" s="626" t="s">
        <v>1431</v>
      </c>
    </row>
    <row r="31" spans="1:16" x14ac:dyDescent="0.2">
      <c r="A31" s="72"/>
      <c r="B31" s="72" t="s">
        <v>1390</v>
      </c>
      <c r="C31" s="72" t="s">
        <v>1400</v>
      </c>
      <c r="D31" s="438"/>
      <c r="E31" s="808" t="s">
        <v>1431</v>
      </c>
      <c r="F31" s="635"/>
      <c r="G31" s="626" t="s">
        <v>1431</v>
      </c>
      <c r="H31" s="626"/>
      <c r="I31" s="626" t="s">
        <v>1431</v>
      </c>
      <c r="J31" s="626"/>
      <c r="K31" s="626" t="s">
        <v>1431</v>
      </c>
      <c r="L31" s="626" t="s">
        <v>1431</v>
      </c>
      <c r="M31" s="626" t="s">
        <v>1431</v>
      </c>
      <c r="N31" s="626" t="s">
        <v>1431</v>
      </c>
      <c r="O31" s="626" t="s">
        <v>1431</v>
      </c>
      <c r="P31" s="626" t="s">
        <v>1431</v>
      </c>
    </row>
    <row r="32" spans="1:16" x14ac:dyDescent="0.2">
      <c r="A32" s="72"/>
      <c r="B32" s="72"/>
      <c r="C32" s="72"/>
      <c r="D32" s="72"/>
      <c r="E32" s="473"/>
      <c r="F32" s="94"/>
      <c r="G32" s="631"/>
      <c r="H32" s="72"/>
      <c r="I32" s="84"/>
      <c r="J32" s="72"/>
      <c r="K32" s="72"/>
      <c r="L32" s="72"/>
      <c r="M32" s="72"/>
      <c r="N32" s="72"/>
      <c r="O32" s="72"/>
      <c r="P32" s="72"/>
    </row>
    <row r="33" spans="1:16" s="343" customFormat="1" x14ac:dyDescent="0.2">
      <c r="A33" s="94" t="s">
        <v>1178</v>
      </c>
      <c r="B33" s="94"/>
      <c r="C33" s="94"/>
      <c r="D33" s="438"/>
      <c r="E33" s="807">
        <v>25204</v>
      </c>
      <c r="F33" s="438"/>
      <c r="G33" s="810">
        <v>17.641116597843219</v>
      </c>
      <c r="H33" s="648"/>
      <c r="I33" s="582" t="s">
        <v>2078</v>
      </c>
      <c r="J33" s="582"/>
      <c r="K33" s="582">
        <v>11.896251194846297</v>
      </c>
      <c r="L33" s="582">
        <v>28.388911680243801</v>
      </c>
      <c r="M33" s="582">
        <v>29.981794107911288</v>
      </c>
      <c r="N33" s="582">
        <v>26.903976999671183</v>
      </c>
      <c r="O33" s="582">
        <v>18.422985488476396</v>
      </c>
      <c r="P33" s="582">
        <v>7.6242831419861767</v>
      </c>
    </row>
    <row r="34" spans="1:16" ht="15" x14ac:dyDescent="0.25">
      <c r="A34" s="518"/>
      <c r="B34" s="518"/>
      <c r="C34" s="518"/>
      <c r="D34" s="562"/>
      <c r="E34" s="806"/>
      <c r="F34" s="615"/>
      <c r="G34" s="628"/>
      <c r="H34" s="617"/>
      <c r="I34" s="616"/>
      <c r="J34" s="616"/>
      <c r="K34" s="601"/>
      <c r="L34" s="601"/>
      <c r="M34" s="601"/>
      <c r="N34" s="601"/>
      <c r="O34" s="601"/>
      <c r="P34" s="601"/>
    </row>
    <row r="35" spans="1:16" x14ac:dyDescent="0.2">
      <c r="A35" s="72"/>
      <c r="B35" s="72" t="s">
        <v>1179</v>
      </c>
      <c r="C35" s="72" t="s">
        <v>1803</v>
      </c>
      <c r="D35" s="438"/>
      <c r="E35" s="807">
        <v>539</v>
      </c>
      <c r="F35" s="438"/>
      <c r="G35" s="626">
        <v>17.919943304402327</v>
      </c>
      <c r="H35" s="619"/>
      <c r="I35" s="618" t="s">
        <v>2079</v>
      </c>
      <c r="J35" s="618"/>
      <c r="K35" s="458">
        <v>9.048257372654156</v>
      </c>
      <c r="L35" s="458">
        <v>30.203185063152116</v>
      </c>
      <c r="M35" s="458">
        <v>33.601841196777904</v>
      </c>
      <c r="N35" s="458">
        <v>30.151718840023044</v>
      </c>
      <c r="O35" s="458">
        <v>16.440451156566624</v>
      </c>
      <c r="P35" s="458">
        <v>7.0899801897612349</v>
      </c>
    </row>
    <row r="36" spans="1:16" x14ac:dyDescent="0.2">
      <c r="A36" s="72"/>
      <c r="B36" s="72" t="s">
        <v>1180</v>
      </c>
      <c r="C36" s="72" t="s">
        <v>1804</v>
      </c>
      <c r="D36" s="438"/>
      <c r="E36" s="807">
        <v>531</v>
      </c>
      <c r="F36" s="438"/>
      <c r="G36" s="626">
        <v>20.13738380633075</v>
      </c>
      <c r="H36" s="619"/>
      <c r="I36" s="618" t="s">
        <v>2080</v>
      </c>
      <c r="J36" s="618"/>
      <c r="K36" s="458">
        <v>16.097369454259915</v>
      </c>
      <c r="L36" s="458">
        <v>42.539682539682538</v>
      </c>
      <c r="M36" s="458">
        <v>35.275005801810167</v>
      </c>
      <c r="N36" s="458">
        <v>33.501606241395137</v>
      </c>
      <c r="O36" s="458">
        <v>20.099255583126549</v>
      </c>
      <c r="P36" s="458">
        <v>5.321078727778449</v>
      </c>
    </row>
    <row r="37" spans="1:16" x14ac:dyDescent="0.2">
      <c r="A37" s="72"/>
      <c r="B37" s="72" t="s">
        <v>1181</v>
      </c>
      <c r="C37" s="72" t="s">
        <v>1182</v>
      </c>
      <c r="D37" s="438"/>
      <c r="E37" s="807">
        <v>1091</v>
      </c>
      <c r="F37" s="438"/>
      <c r="G37" s="626">
        <v>19.618261698844815</v>
      </c>
      <c r="H37" s="619"/>
      <c r="I37" s="618" t="s">
        <v>2081</v>
      </c>
      <c r="J37" s="618"/>
      <c r="K37" s="458">
        <v>12.202097235462345</v>
      </c>
      <c r="L37" s="458">
        <v>28.76376988984088</v>
      </c>
      <c r="M37" s="458">
        <v>35.786230596042181</v>
      </c>
      <c r="N37" s="458">
        <v>31.05525550477773</v>
      </c>
      <c r="O37" s="458">
        <v>20.796847635726795</v>
      </c>
      <c r="P37" s="458">
        <v>7.7472857220797646</v>
      </c>
    </row>
    <row r="38" spans="1:16" x14ac:dyDescent="0.2">
      <c r="A38" s="72"/>
      <c r="B38" s="72" t="s">
        <v>1183</v>
      </c>
      <c r="C38" s="72" t="s">
        <v>1184</v>
      </c>
      <c r="D38" s="438"/>
      <c r="E38" s="807">
        <v>694</v>
      </c>
      <c r="F38" s="438"/>
      <c r="G38" s="626">
        <v>19.628409011320073</v>
      </c>
      <c r="H38" s="619"/>
      <c r="I38" s="618" t="s">
        <v>2082</v>
      </c>
      <c r="J38" s="618"/>
      <c r="K38" s="458">
        <v>10.847258868367048</v>
      </c>
      <c r="L38" s="458">
        <v>35.493827160493822</v>
      </c>
      <c r="M38" s="458">
        <v>35.574667709147775</v>
      </c>
      <c r="N38" s="458">
        <v>26.238110856018366</v>
      </c>
      <c r="O38" s="458">
        <v>24.167210973220119</v>
      </c>
      <c r="P38" s="458">
        <v>7.7329756174544313</v>
      </c>
    </row>
    <row r="39" spans="1:16" x14ac:dyDescent="0.2">
      <c r="A39" s="72"/>
      <c r="B39" s="72" t="s">
        <v>1185</v>
      </c>
      <c r="C39" s="72" t="s">
        <v>1805</v>
      </c>
      <c r="D39" s="438"/>
      <c r="E39" s="807">
        <v>870</v>
      </c>
      <c r="F39" s="438"/>
      <c r="G39" s="626">
        <v>14.192938882976806</v>
      </c>
      <c r="H39" s="619"/>
      <c r="I39" s="618" t="s">
        <v>2083</v>
      </c>
      <c r="J39" s="618"/>
      <c r="K39" s="458">
        <v>8.4576349377210516</v>
      </c>
      <c r="L39" s="458">
        <v>24.986271279516746</v>
      </c>
      <c r="M39" s="458">
        <v>25.763997323221059</v>
      </c>
      <c r="N39" s="458">
        <v>20.280314291781693</v>
      </c>
      <c r="O39" s="458">
        <v>14.659582841401022</v>
      </c>
      <c r="P39" s="458">
        <v>6.2782109150594998</v>
      </c>
    </row>
    <row r="40" spans="1:16" x14ac:dyDescent="0.2">
      <c r="A40" s="72"/>
      <c r="B40" s="72" t="s">
        <v>1186</v>
      </c>
      <c r="C40" s="72" t="s">
        <v>1807</v>
      </c>
      <c r="D40" s="438"/>
      <c r="E40" s="807">
        <v>911</v>
      </c>
      <c r="F40" s="438"/>
      <c r="G40" s="626">
        <v>14.991196537084264</v>
      </c>
      <c r="H40" s="619"/>
      <c r="I40" s="618" t="s">
        <v>2084</v>
      </c>
      <c r="J40" s="618"/>
      <c r="K40" s="458">
        <v>9.4121825608240108</v>
      </c>
      <c r="L40" s="458">
        <v>26.799387442572741</v>
      </c>
      <c r="M40" s="458">
        <v>27.665250469321212</v>
      </c>
      <c r="N40" s="458">
        <v>22.865690778929373</v>
      </c>
      <c r="O40" s="458">
        <v>13.601236476043276</v>
      </c>
      <c r="P40" s="458">
        <v>5.9730975449158121</v>
      </c>
    </row>
    <row r="41" spans="1:16" x14ac:dyDescent="0.2">
      <c r="A41" s="72"/>
      <c r="B41" s="72" t="s">
        <v>1375</v>
      </c>
      <c r="C41" s="72" t="s">
        <v>1401</v>
      </c>
      <c r="D41" s="438"/>
      <c r="E41" s="807">
        <v>990</v>
      </c>
      <c r="F41" s="438"/>
      <c r="G41" s="626">
        <v>12.111616552640816</v>
      </c>
      <c r="H41" s="619"/>
      <c r="I41" s="618" t="s">
        <v>2085</v>
      </c>
      <c r="J41" s="618"/>
      <c r="K41" s="458">
        <v>8.7772033185042684</v>
      </c>
      <c r="L41" s="458">
        <v>20.489357469663815</v>
      </c>
      <c r="M41" s="458">
        <v>23.305419497550957</v>
      </c>
      <c r="N41" s="458">
        <v>18.196078431372548</v>
      </c>
      <c r="O41" s="458">
        <v>10.753496766431041</v>
      </c>
      <c r="P41" s="458">
        <v>4.8840048840048844</v>
      </c>
    </row>
    <row r="42" spans="1:16" x14ac:dyDescent="0.2">
      <c r="A42" s="72"/>
      <c r="B42" s="72" t="s">
        <v>1187</v>
      </c>
      <c r="C42" s="72" t="s">
        <v>1809</v>
      </c>
      <c r="D42" s="438"/>
      <c r="E42" s="807">
        <v>487</v>
      </c>
      <c r="F42" s="438"/>
      <c r="G42" s="626">
        <v>19.803197261167576</v>
      </c>
      <c r="H42" s="619"/>
      <c r="I42" s="618" t="s">
        <v>2086</v>
      </c>
      <c r="J42" s="618"/>
      <c r="K42" s="458">
        <v>14.016644765659221</v>
      </c>
      <c r="L42" s="458">
        <v>33.625730994152043</v>
      </c>
      <c r="M42" s="458">
        <v>33.960292580982241</v>
      </c>
      <c r="N42" s="458">
        <v>28.365384615384617</v>
      </c>
      <c r="O42" s="458">
        <v>20.486864304651725</v>
      </c>
      <c r="P42" s="458">
        <v>9.0887347524515683</v>
      </c>
    </row>
    <row r="43" spans="1:16" x14ac:dyDescent="0.2">
      <c r="A43" s="72"/>
      <c r="B43" s="72" t="s">
        <v>1188</v>
      </c>
      <c r="C43" s="72" t="s">
        <v>1189</v>
      </c>
      <c r="D43" s="438"/>
      <c r="E43" s="807">
        <v>721</v>
      </c>
      <c r="F43" s="438"/>
      <c r="G43" s="626">
        <v>23.653130631724817</v>
      </c>
      <c r="H43" s="619"/>
      <c r="I43" s="618" t="s">
        <v>2087</v>
      </c>
      <c r="J43" s="618"/>
      <c r="K43" s="458">
        <v>17.271157167530223</v>
      </c>
      <c r="L43" s="458">
        <v>39.517014270032931</v>
      </c>
      <c r="M43" s="458">
        <v>38.924558587479936</v>
      </c>
      <c r="N43" s="458">
        <v>37.936267071320181</v>
      </c>
      <c r="O43" s="458">
        <v>27.503674154944363</v>
      </c>
      <c r="P43" s="458">
        <v>8.0408562425296104</v>
      </c>
    </row>
    <row r="44" spans="1:16" x14ac:dyDescent="0.2">
      <c r="A44" s="72"/>
      <c r="B44" s="72" t="s">
        <v>1385</v>
      </c>
      <c r="C44" s="72" t="s">
        <v>486</v>
      </c>
      <c r="D44" s="438"/>
      <c r="E44" s="807">
        <v>3593</v>
      </c>
      <c r="F44" s="438"/>
      <c r="G44" s="626">
        <v>15.878362919338377</v>
      </c>
      <c r="H44" s="619"/>
      <c r="I44" s="618" t="s">
        <v>2088</v>
      </c>
      <c r="J44" s="618"/>
      <c r="K44" s="458">
        <v>12.192160101034634</v>
      </c>
      <c r="L44" s="458">
        <v>25.330991623885438</v>
      </c>
      <c r="M44" s="458">
        <v>27.321302550660349</v>
      </c>
      <c r="N44" s="458">
        <v>24.446207013766927</v>
      </c>
      <c r="O44" s="458">
        <v>16.322152320760733</v>
      </c>
      <c r="P44" s="458">
        <v>6.3283251402063287</v>
      </c>
    </row>
    <row r="45" spans="1:16" x14ac:dyDescent="0.2">
      <c r="A45" s="72"/>
      <c r="B45" s="72" t="s">
        <v>1190</v>
      </c>
      <c r="C45" s="72" t="s">
        <v>1191</v>
      </c>
      <c r="D45" s="438"/>
      <c r="E45" s="807">
        <v>2408</v>
      </c>
      <c r="F45" s="438"/>
      <c r="G45" s="626">
        <v>20.562348644046406</v>
      </c>
      <c r="H45" s="619"/>
      <c r="I45" s="618" t="s">
        <v>2089</v>
      </c>
      <c r="J45" s="618"/>
      <c r="K45" s="458">
        <v>16.937850093358229</v>
      </c>
      <c r="L45" s="458">
        <v>32.520325203252035</v>
      </c>
      <c r="M45" s="458">
        <v>27.266275725544393</v>
      </c>
      <c r="N45" s="458">
        <v>31.449126413155192</v>
      </c>
      <c r="O45" s="458">
        <v>22.85048090935587</v>
      </c>
      <c r="P45" s="458">
        <v>10.527442723574334</v>
      </c>
    </row>
    <row r="46" spans="1:16" x14ac:dyDescent="0.2">
      <c r="A46" s="72"/>
      <c r="B46" s="72" t="s">
        <v>1192</v>
      </c>
      <c r="C46" s="72" t="s">
        <v>1193</v>
      </c>
      <c r="D46" s="438"/>
      <c r="E46" s="807">
        <v>2764</v>
      </c>
      <c r="F46" s="438"/>
      <c r="G46" s="626">
        <v>18.658731545989188</v>
      </c>
      <c r="H46" s="619"/>
      <c r="I46" s="618" t="s">
        <v>2090</v>
      </c>
      <c r="J46" s="618"/>
      <c r="K46" s="458">
        <v>13.843443241882708</v>
      </c>
      <c r="L46" s="458">
        <v>22.909507445589917</v>
      </c>
      <c r="M46" s="458">
        <v>23.266622127980945</v>
      </c>
      <c r="N46" s="458">
        <v>26.598465473145779</v>
      </c>
      <c r="O46" s="458">
        <v>22.184445388865278</v>
      </c>
      <c r="P46" s="458">
        <v>12.566261303398814</v>
      </c>
    </row>
    <row r="47" spans="1:16" x14ac:dyDescent="0.2">
      <c r="A47" s="72"/>
      <c r="B47" s="72" t="s">
        <v>1194</v>
      </c>
      <c r="C47" s="72" t="s">
        <v>1195</v>
      </c>
      <c r="D47" s="438"/>
      <c r="E47" s="807">
        <v>854</v>
      </c>
      <c r="F47" s="438"/>
      <c r="G47" s="626">
        <v>18.566153080584211</v>
      </c>
      <c r="H47" s="619"/>
      <c r="I47" s="618" t="s">
        <v>2091</v>
      </c>
      <c r="J47" s="618"/>
      <c r="K47" s="458">
        <v>11.555555555555555</v>
      </c>
      <c r="L47" s="458">
        <v>30.501089324618736</v>
      </c>
      <c r="M47" s="458">
        <v>34.29734050283389</v>
      </c>
      <c r="N47" s="458">
        <v>29.189857761286333</v>
      </c>
      <c r="O47" s="458">
        <v>18.235902741852044</v>
      </c>
      <c r="P47" s="458">
        <v>7.2765072765072771</v>
      </c>
    </row>
    <row r="48" spans="1:16" x14ac:dyDescent="0.2">
      <c r="A48" s="72"/>
      <c r="B48" s="72" t="s">
        <v>1196</v>
      </c>
      <c r="C48" s="72" t="s">
        <v>1197</v>
      </c>
      <c r="D48" s="438"/>
      <c r="E48" s="807">
        <v>866</v>
      </c>
      <c r="F48" s="438"/>
      <c r="G48" s="626">
        <v>20.161406606015706</v>
      </c>
      <c r="H48" s="619"/>
      <c r="I48" s="618" t="s">
        <v>2092</v>
      </c>
      <c r="J48" s="618"/>
      <c r="K48" s="458">
        <v>9.9573257467994303</v>
      </c>
      <c r="L48" s="458">
        <v>26.471750296325563</v>
      </c>
      <c r="M48" s="458">
        <v>38.467363319703168</v>
      </c>
      <c r="N48" s="458">
        <v>33.206831119544589</v>
      </c>
      <c r="O48" s="458">
        <v>19.890260631001372</v>
      </c>
      <c r="P48" s="458">
        <v>8.1842543637285434</v>
      </c>
    </row>
    <row r="49" spans="1:16" x14ac:dyDescent="0.2">
      <c r="A49" s="72"/>
      <c r="B49" s="72" t="s">
        <v>1198</v>
      </c>
      <c r="C49" s="72" t="s">
        <v>1199</v>
      </c>
      <c r="D49" s="438"/>
      <c r="E49" s="807">
        <v>1151</v>
      </c>
      <c r="F49" s="438"/>
      <c r="G49" s="626">
        <v>20.489377948843178</v>
      </c>
      <c r="H49" s="619"/>
      <c r="I49" s="618" t="s">
        <v>2093</v>
      </c>
      <c r="J49" s="618"/>
      <c r="K49" s="458">
        <v>16.040100250626566</v>
      </c>
      <c r="L49" s="458">
        <v>32.978357952593605</v>
      </c>
      <c r="M49" s="458">
        <v>35.843823341156394</v>
      </c>
      <c r="N49" s="458">
        <v>30.070921985815602</v>
      </c>
      <c r="O49" s="458">
        <v>20.070600100857284</v>
      </c>
      <c r="P49" s="458">
        <v>9.1209517514871123</v>
      </c>
    </row>
    <row r="50" spans="1:16" x14ac:dyDescent="0.2">
      <c r="A50" s="72"/>
      <c r="B50" s="72" t="s">
        <v>1200</v>
      </c>
      <c r="C50" s="72" t="s">
        <v>1201</v>
      </c>
      <c r="D50" s="438"/>
      <c r="E50" s="807">
        <v>890</v>
      </c>
      <c r="F50" s="438"/>
      <c r="G50" s="626">
        <v>18.98487510686537</v>
      </c>
      <c r="H50" s="619"/>
      <c r="I50" s="618" t="s">
        <v>2094</v>
      </c>
      <c r="J50" s="618"/>
      <c r="K50" s="458">
        <v>10.431879824744419</v>
      </c>
      <c r="L50" s="458">
        <v>29.679595278246207</v>
      </c>
      <c r="M50" s="458">
        <v>36.410745942997409</v>
      </c>
      <c r="N50" s="458">
        <v>28.722991331349462</v>
      </c>
      <c r="O50" s="458">
        <v>19.72062448644207</v>
      </c>
      <c r="P50" s="458">
        <v>7.4421513445903695</v>
      </c>
    </row>
    <row r="51" spans="1:16" x14ac:dyDescent="0.2">
      <c r="A51" s="72"/>
      <c r="B51" s="72" t="s">
        <v>1202</v>
      </c>
      <c r="C51" s="72" t="s">
        <v>1811</v>
      </c>
      <c r="D51" s="438"/>
      <c r="E51" s="807">
        <v>578</v>
      </c>
      <c r="F51" s="438"/>
      <c r="G51" s="626">
        <v>17.331735910926909</v>
      </c>
      <c r="H51" s="619"/>
      <c r="I51" s="618" t="s">
        <v>1783</v>
      </c>
      <c r="J51" s="618"/>
      <c r="K51" s="458">
        <v>13.486842105263158</v>
      </c>
      <c r="L51" s="458">
        <v>31.421446384039903</v>
      </c>
      <c r="M51" s="458">
        <v>35.707278791445944</v>
      </c>
      <c r="N51" s="458">
        <v>24.046001045478306</v>
      </c>
      <c r="O51" s="458">
        <v>13.834361562908956</v>
      </c>
      <c r="P51" s="458">
        <v>7.0658894188305945</v>
      </c>
    </row>
    <row r="52" spans="1:16" x14ac:dyDescent="0.2">
      <c r="A52" s="72"/>
      <c r="B52" s="72" t="s">
        <v>1203</v>
      </c>
      <c r="C52" s="72" t="s">
        <v>1204</v>
      </c>
      <c r="D52" s="438"/>
      <c r="E52" s="807">
        <v>904</v>
      </c>
      <c r="F52" s="438"/>
      <c r="G52" s="626">
        <v>17.584137504329416</v>
      </c>
      <c r="H52" s="619"/>
      <c r="I52" s="618" t="s">
        <v>2095</v>
      </c>
      <c r="J52" s="618"/>
      <c r="K52" s="458">
        <v>11.653170057278293</v>
      </c>
      <c r="L52" s="458">
        <v>24.305555555555557</v>
      </c>
      <c r="M52" s="458">
        <v>32.231630701993986</v>
      </c>
      <c r="N52" s="458">
        <v>26.889362710258233</v>
      </c>
      <c r="O52" s="458">
        <v>18.469945355191257</v>
      </c>
      <c r="P52" s="458">
        <v>7.5034106412005457</v>
      </c>
    </row>
    <row r="53" spans="1:16" x14ac:dyDescent="0.2">
      <c r="A53" s="72"/>
      <c r="B53" s="72" t="s">
        <v>1205</v>
      </c>
      <c r="C53" s="72" t="s">
        <v>1206</v>
      </c>
      <c r="D53" s="438"/>
      <c r="E53" s="807">
        <v>873</v>
      </c>
      <c r="F53" s="438"/>
      <c r="G53" s="626">
        <v>20.066600634673119</v>
      </c>
      <c r="H53" s="619"/>
      <c r="I53" s="618" t="s">
        <v>2096</v>
      </c>
      <c r="J53" s="618"/>
      <c r="K53" s="458">
        <v>10.57934508816121</v>
      </c>
      <c r="L53" s="458">
        <v>37.694974003466207</v>
      </c>
      <c r="M53" s="458">
        <v>35.639412997903563</v>
      </c>
      <c r="N53" s="458">
        <v>30.394340364208045</v>
      </c>
      <c r="O53" s="458">
        <v>20.741335474374413</v>
      </c>
      <c r="P53" s="458">
        <v>8.3339169409622524</v>
      </c>
    </row>
    <row r="54" spans="1:16" x14ac:dyDescent="0.2">
      <c r="A54" s="72"/>
      <c r="B54" s="72" t="s">
        <v>1207</v>
      </c>
      <c r="C54" s="72" t="s">
        <v>1208</v>
      </c>
      <c r="D54" s="438"/>
      <c r="E54" s="807">
        <v>717</v>
      </c>
      <c r="F54" s="438"/>
      <c r="G54" s="626">
        <v>17.2459960053536</v>
      </c>
      <c r="H54" s="619"/>
      <c r="I54" s="618" t="s">
        <v>2097</v>
      </c>
      <c r="J54" s="618"/>
      <c r="K54" s="458">
        <v>8.3652007648183559</v>
      </c>
      <c r="L54" s="458">
        <v>21.120689655172413</v>
      </c>
      <c r="M54" s="458">
        <v>35.033015407190028</v>
      </c>
      <c r="N54" s="458">
        <v>24.477080551846907</v>
      </c>
      <c r="O54" s="458">
        <v>17.179944006108425</v>
      </c>
      <c r="P54" s="458">
        <v>8.2033506643558631</v>
      </c>
    </row>
    <row r="55" spans="1:16" x14ac:dyDescent="0.2">
      <c r="A55" s="72"/>
      <c r="B55" s="72" t="s">
        <v>1209</v>
      </c>
      <c r="C55" s="72" t="s">
        <v>1814</v>
      </c>
      <c r="D55" s="438"/>
      <c r="E55" s="807">
        <v>661</v>
      </c>
      <c r="F55" s="438"/>
      <c r="G55" s="626">
        <v>17.220483913856601</v>
      </c>
      <c r="H55" s="619"/>
      <c r="I55" s="618" t="s">
        <v>2098</v>
      </c>
      <c r="J55" s="618"/>
      <c r="K55" s="458">
        <v>10.514963602049068</v>
      </c>
      <c r="L55" s="458">
        <v>31.6426244765007</v>
      </c>
      <c r="M55" s="458">
        <v>31.6035194828515</v>
      </c>
      <c r="N55" s="458">
        <v>22.367194780987884</v>
      </c>
      <c r="O55" s="458">
        <v>19.279629352862056</v>
      </c>
      <c r="P55" s="458">
        <v>7.5053609721229444</v>
      </c>
    </row>
    <row r="56" spans="1:16" x14ac:dyDescent="0.2">
      <c r="A56" s="72"/>
      <c r="B56" s="72" t="s">
        <v>1210</v>
      </c>
      <c r="C56" s="72" t="s">
        <v>1211</v>
      </c>
      <c r="D56" s="438"/>
      <c r="E56" s="807">
        <v>966</v>
      </c>
      <c r="F56" s="438"/>
      <c r="G56" s="626">
        <v>15.922387782048901</v>
      </c>
      <c r="H56" s="619"/>
      <c r="I56" s="618" t="s">
        <v>2099</v>
      </c>
      <c r="J56" s="618"/>
      <c r="K56" s="458">
        <v>11.145623972227297</v>
      </c>
      <c r="L56" s="458">
        <v>28.331887828852267</v>
      </c>
      <c r="M56" s="458">
        <v>29.920069129401597</v>
      </c>
      <c r="N56" s="458">
        <v>21.875594445501235</v>
      </c>
      <c r="O56" s="458">
        <v>16.129032258064516</v>
      </c>
      <c r="P56" s="458">
        <v>6.3213510708557408</v>
      </c>
    </row>
    <row r="57" spans="1:16" x14ac:dyDescent="0.2">
      <c r="A57" s="72"/>
      <c r="B57" s="72" t="s">
        <v>1212</v>
      </c>
      <c r="C57" s="72" t="s">
        <v>1213</v>
      </c>
      <c r="D57" s="438"/>
      <c r="E57" s="807">
        <v>1145</v>
      </c>
      <c r="F57" s="438"/>
      <c r="G57" s="626">
        <v>20.14378441109789</v>
      </c>
      <c r="H57" s="619"/>
      <c r="I57" s="618" t="s">
        <v>2100</v>
      </c>
      <c r="J57" s="618"/>
      <c r="K57" s="458">
        <v>13.319313003855591</v>
      </c>
      <c r="L57" s="458">
        <v>36.552748885586929</v>
      </c>
      <c r="M57" s="458">
        <v>38.484240349427452</v>
      </c>
      <c r="N57" s="458">
        <v>31.910441514961288</v>
      </c>
      <c r="O57" s="458">
        <v>17.27302169923351</v>
      </c>
      <c r="P57" s="458">
        <v>7.734916912021558</v>
      </c>
    </row>
    <row r="58" spans="1:16" x14ac:dyDescent="0.2">
      <c r="A58" s="72"/>
      <c r="B58" s="72"/>
      <c r="C58" s="72"/>
      <c r="D58" s="438"/>
      <c r="E58" s="807"/>
      <c r="F58" s="438"/>
      <c r="G58" s="626"/>
      <c r="H58" s="619"/>
      <c r="I58" s="618"/>
      <c r="J58" s="618"/>
      <c r="K58" s="458"/>
      <c r="L58" s="458"/>
      <c r="M58" s="458"/>
      <c r="N58" s="458"/>
      <c r="O58" s="458"/>
      <c r="P58" s="458"/>
    </row>
    <row r="59" spans="1:16" s="343" customFormat="1" x14ac:dyDescent="0.2">
      <c r="A59" s="94" t="s">
        <v>1214</v>
      </c>
      <c r="B59" s="94"/>
      <c r="C59" s="94"/>
      <c r="D59" s="438"/>
      <c r="E59" s="807">
        <v>6939</v>
      </c>
      <c r="F59" s="438"/>
      <c r="G59" s="810">
        <v>13.36440281427646</v>
      </c>
      <c r="H59" s="648"/>
      <c r="I59" s="582" t="s">
        <v>2101</v>
      </c>
      <c r="J59" s="582"/>
      <c r="K59" s="582">
        <v>10.593893199038156</v>
      </c>
      <c r="L59" s="582">
        <v>19.995745586045523</v>
      </c>
      <c r="M59" s="582">
        <v>22.22800511786264</v>
      </c>
      <c r="N59" s="582">
        <v>19.927471612864871</v>
      </c>
      <c r="O59" s="582">
        <v>14.313422209128182</v>
      </c>
      <c r="P59" s="582">
        <v>5.795935301772098</v>
      </c>
    </row>
    <row r="60" spans="1:16" ht="15" x14ac:dyDescent="0.25">
      <c r="A60" s="518"/>
      <c r="B60" s="518"/>
      <c r="C60" s="518"/>
      <c r="D60" s="72"/>
      <c r="E60" s="806"/>
      <c r="F60" s="615"/>
      <c r="G60" s="628"/>
      <c r="H60" s="617"/>
      <c r="I60" s="94"/>
      <c r="J60" s="616"/>
      <c r="K60" s="601"/>
      <c r="L60" s="601"/>
      <c r="M60" s="601"/>
      <c r="N60" s="601"/>
      <c r="O60" s="601"/>
      <c r="P60" s="601"/>
    </row>
    <row r="61" spans="1:16" x14ac:dyDescent="0.2">
      <c r="A61" s="72"/>
      <c r="B61" s="72" t="s">
        <v>1215</v>
      </c>
      <c r="C61" s="72" t="s">
        <v>1815</v>
      </c>
      <c r="D61" s="438"/>
      <c r="E61" s="807">
        <v>1143</v>
      </c>
      <c r="F61" s="438"/>
      <c r="G61" s="626">
        <v>11.485670960596801</v>
      </c>
      <c r="H61" s="619"/>
      <c r="I61" s="618" t="s">
        <v>2102</v>
      </c>
      <c r="J61" s="618"/>
      <c r="K61" s="458">
        <v>8.6681504041232298</v>
      </c>
      <c r="L61" s="458">
        <v>18.251533742331286</v>
      </c>
      <c r="M61" s="458">
        <v>17.625879950561558</v>
      </c>
      <c r="N61" s="458">
        <v>18.631502984976709</v>
      </c>
      <c r="O61" s="458">
        <v>12.571126108244012</v>
      </c>
      <c r="P61" s="458">
        <v>4.7760423389699236</v>
      </c>
    </row>
    <row r="62" spans="1:16" x14ac:dyDescent="0.2">
      <c r="A62" s="72"/>
      <c r="B62" s="72" t="s">
        <v>1216</v>
      </c>
      <c r="C62" s="84" t="s">
        <v>1816</v>
      </c>
      <c r="D62" s="438"/>
      <c r="E62" s="807">
        <v>294</v>
      </c>
      <c r="F62" s="438"/>
      <c r="G62" s="626">
        <v>15.110349968493143</v>
      </c>
      <c r="H62" s="619"/>
      <c r="I62" s="618" t="s">
        <v>2103</v>
      </c>
      <c r="J62" s="618"/>
      <c r="K62" s="458">
        <v>9.0863200403836437</v>
      </c>
      <c r="L62" s="458">
        <v>19.469026548672566</v>
      </c>
      <c r="M62" s="458">
        <v>27.364864864864867</v>
      </c>
      <c r="N62" s="458">
        <v>23.009950248756219</v>
      </c>
      <c r="O62" s="458">
        <v>14.234875444839856</v>
      </c>
      <c r="P62" s="458">
        <v>7.3328540618260245</v>
      </c>
    </row>
    <row r="63" spans="1:16" x14ac:dyDescent="0.2">
      <c r="A63" s="72"/>
      <c r="B63" s="72" t="s">
        <v>1217</v>
      </c>
      <c r="C63" s="72" t="s">
        <v>1218</v>
      </c>
      <c r="D63" s="438"/>
      <c r="E63" s="807">
        <v>576</v>
      </c>
      <c r="F63" s="438"/>
      <c r="G63" s="626">
        <v>14.560622331921913</v>
      </c>
      <c r="H63" s="619"/>
      <c r="I63" s="618" t="s">
        <v>2104</v>
      </c>
      <c r="J63" s="618"/>
      <c r="K63" s="458">
        <v>12.827988338192421</v>
      </c>
      <c r="L63" s="458">
        <v>24.400871459694986</v>
      </c>
      <c r="M63" s="458">
        <v>24.973803702410059</v>
      </c>
      <c r="N63" s="458">
        <v>21.80376610505451</v>
      </c>
      <c r="O63" s="458">
        <v>14.116318464144552</v>
      </c>
      <c r="P63" s="458">
        <v>6.2465406815845661</v>
      </c>
    </row>
    <row r="64" spans="1:16" x14ac:dyDescent="0.2">
      <c r="A64" s="72"/>
      <c r="B64" s="72" t="s">
        <v>1219</v>
      </c>
      <c r="C64" s="72" t="s">
        <v>1817</v>
      </c>
      <c r="D64" s="72"/>
      <c r="E64" s="807">
        <v>251</v>
      </c>
      <c r="F64" s="438"/>
      <c r="G64" s="626">
        <v>13.977438166858617</v>
      </c>
      <c r="H64" s="619"/>
      <c r="I64" s="84" t="s">
        <v>2105</v>
      </c>
      <c r="J64" s="618"/>
      <c r="K64" s="458">
        <v>13.287117273252454</v>
      </c>
      <c r="L64" s="458">
        <v>15.19213583556747</v>
      </c>
      <c r="M64" s="458">
        <v>28.819444444444446</v>
      </c>
      <c r="N64" s="458">
        <v>19.562334217506631</v>
      </c>
      <c r="O64" s="458">
        <v>14.119308153900459</v>
      </c>
      <c r="P64" s="458">
        <v>5.2177042101475353</v>
      </c>
    </row>
    <row r="65" spans="1:16" x14ac:dyDescent="0.2">
      <c r="A65" s="72"/>
      <c r="B65" s="72" t="s">
        <v>1220</v>
      </c>
      <c r="C65" s="72" t="s">
        <v>1819</v>
      </c>
      <c r="D65" s="438"/>
      <c r="E65" s="807">
        <v>508</v>
      </c>
      <c r="F65" s="438"/>
      <c r="G65" s="626">
        <v>16.909928788776046</v>
      </c>
      <c r="H65" s="619"/>
      <c r="I65" s="618" t="s">
        <v>2106</v>
      </c>
      <c r="J65" s="618"/>
      <c r="K65" s="458">
        <v>12.885591565794611</v>
      </c>
      <c r="L65" s="458">
        <v>24.973985431841829</v>
      </c>
      <c r="M65" s="458">
        <v>25.420757363253855</v>
      </c>
      <c r="N65" s="458">
        <v>27.06523934558675</v>
      </c>
      <c r="O65" s="458">
        <v>19.995653118887198</v>
      </c>
      <c r="P65" s="458">
        <v>6.9281207472473092</v>
      </c>
    </row>
    <row r="66" spans="1:16" x14ac:dyDescent="0.2">
      <c r="A66" s="72"/>
      <c r="B66" s="72" t="s">
        <v>1221</v>
      </c>
      <c r="C66" s="72" t="s">
        <v>1820</v>
      </c>
      <c r="D66" s="438"/>
      <c r="E66" s="807">
        <v>974</v>
      </c>
      <c r="F66" s="438"/>
      <c r="G66" s="626">
        <v>13.43574502030379</v>
      </c>
      <c r="H66" s="619"/>
      <c r="I66" s="618" t="s">
        <v>2107</v>
      </c>
      <c r="J66" s="618"/>
      <c r="K66" s="458">
        <v>11.029411764705882</v>
      </c>
      <c r="L66" s="458">
        <v>11.139240506329115</v>
      </c>
      <c r="M66" s="458">
        <v>17.856207781326908</v>
      </c>
      <c r="N66" s="458">
        <v>19.205239401716966</v>
      </c>
      <c r="O66" s="458">
        <v>17.76125567947129</v>
      </c>
      <c r="P66" s="458">
        <v>8.1143499157355965</v>
      </c>
    </row>
    <row r="67" spans="1:16" x14ac:dyDescent="0.2">
      <c r="A67" s="72"/>
      <c r="B67" s="72" t="s">
        <v>1222</v>
      </c>
      <c r="C67" s="72" t="s">
        <v>1223</v>
      </c>
      <c r="D67" s="72"/>
      <c r="E67" s="807">
        <v>494</v>
      </c>
      <c r="F67" s="438"/>
      <c r="G67" s="626">
        <v>13.32174595589397</v>
      </c>
      <c r="H67" s="619"/>
      <c r="I67" s="84" t="s">
        <v>2108</v>
      </c>
      <c r="J67" s="618"/>
      <c r="K67" s="458">
        <v>9.1659028414298813</v>
      </c>
      <c r="L67" s="458">
        <v>26.108374384236452</v>
      </c>
      <c r="M67" s="458">
        <v>27.772420443587269</v>
      </c>
      <c r="N67" s="458">
        <v>17.640742445160303</v>
      </c>
      <c r="O67" s="458">
        <v>12.037954963886136</v>
      </c>
      <c r="P67" s="458">
        <v>4.8585931834662803</v>
      </c>
    </row>
    <row r="68" spans="1:16" x14ac:dyDescent="0.2">
      <c r="A68" s="72"/>
      <c r="B68" s="72" t="s">
        <v>1224</v>
      </c>
      <c r="C68" s="72" t="s">
        <v>1821</v>
      </c>
      <c r="D68" s="72"/>
      <c r="E68" s="807">
        <v>607</v>
      </c>
      <c r="F68" s="438"/>
      <c r="G68" s="626">
        <v>11.911591669601044</v>
      </c>
      <c r="H68" s="619"/>
      <c r="I68" s="84" t="s">
        <v>2109</v>
      </c>
      <c r="J68" s="618"/>
      <c r="K68" s="458">
        <v>7.5930144267274109</v>
      </c>
      <c r="L68" s="458">
        <v>19.120458891013385</v>
      </c>
      <c r="M68" s="458">
        <v>22.682053322721845</v>
      </c>
      <c r="N68" s="458">
        <v>17.27306137449467</v>
      </c>
      <c r="O68" s="458">
        <v>11.729857819905213</v>
      </c>
      <c r="P68" s="458">
        <v>5.2131414607656801</v>
      </c>
    </row>
    <row r="69" spans="1:16" x14ac:dyDescent="0.2">
      <c r="A69" s="72"/>
      <c r="B69" s="72" t="s">
        <v>1225</v>
      </c>
      <c r="C69" s="72" t="s">
        <v>1822</v>
      </c>
      <c r="D69" s="438"/>
      <c r="E69" s="807">
        <v>318</v>
      </c>
      <c r="F69" s="438"/>
      <c r="G69" s="626">
        <v>12.994526684135886</v>
      </c>
      <c r="H69" s="619"/>
      <c r="I69" s="618" t="s">
        <v>2110</v>
      </c>
      <c r="J69" s="618"/>
      <c r="K69" s="458">
        <v>11.904761904761903</v>
      </c>
      <c r="L69" s="458">
        <v>26.404874746106973</v>
      </c>
      <c r="M69" s="458">
        <v>24.606798579401318</v>
      </c>
      <c r="N69" s="458">
        <v>16.965584100824042</v>
      </c>
      <c r="O69" s="458">
        <v>13.436692506459949</v>
      </c>
      <c r="P69" s="458">
        <v>4.0665904180963279</v>
      </c>
    </row>
    <row r="70" spans="1:16" x14ac:dyDescent="0.2">
      <c r="A70" s="72"/>
      <c r="B70" s="72" t="s">
        <v>1226</v>
      </c>
      <c r="C70" s="72" t="s">
        <v>1227</v>
      </c>
      <c r="D70" s="438"/>
      <c r="E70" s="807">
        <v>401</v>
      </c>
      <c r="F70" s="438"/>
      <c r="G70" s="626">
        <v>14.258907909764982</v>
      </c>
      <c r="H70" s="619"/>
      <c r="I70" s="618" t="s">
        <v>2111</v>
      </c>
      <c r="J70" s="618"/>
      <c r="K70" s="458">
        <v>10.444874274661508</v>
      </c>
      <c r="L70" s="458">
        <v>22.634939059779455</v>
      </c>
      <c r="M70" s="458">
        <v>24.93821613120647</v>
      </c>
      <c r="N70" s="458">
        <v>21.395928541753221</v>
      </c>
      <c r="O70" s="458">
        <v>13.946393549792983</v>
      </c>
      <c r="P70" s="458">
        <v>6.335445148382794</v>
      </c>
    </row>
    <row r="71" spans="1:16" x14ac:dyDescent="0.2">
      <c r="A71" s="72"/>
      <c r="B71" s="72" t="s">
        <v>1228</v>
      </c>
      <c r="C71" s="72" t="s">
        <v>1823</v>
      </c>
      <c r="D71" s="72"/>
      <c r="E71" s="807">
        <v>568</v>
      </c>
      <c r="F71" s="438"/>
      <c r="G71" s="626">
        <v>14.882454079016664</v>
      </c>
      <c r="H71" s="619"/>
      <c r="I71" s="84" t="s">
        <v>2112</v>
      </c>
      <c r="J71" s="618"/>
      <c r="K71" s="458">
        <v>11.669658886894075</v>
      </c>
      <c r="L71" s="458">
        <v>29.216467463479415</v>
      </c>
      <c r="M71" s="458">
        <v>24.917491749174918</v>
      </c>
      <c r="N71" s="458">
        <v>21.8495153100477</v>
      </c>
      <c r="O71" s="458">
        <v>14.579496623695517</v>
      </c>
      <c r="P71" s="458">
        <v>6.0444874274661506</v>
      </c>
    </row>
    <row r="72" spans="1:16" x14ac:dyDescent="0.2">
      <c r="A72" s="72"/>
      <c r="B72" s="72" t="s">
        <v>1229</v>
      </c>
      <c r="C72" s="72" t="s">
        <v>1230</v>
      </c>
      <c r="D72" s="438"/>
      <c r="E72" s="807">
        <v>805</v>
      </c>
      <c r="F72" s="438"/>
      <c r="G72" s="626">
        <v>14.392045180882283</v>
      </c>
      <c r="H72" s="619"/>
      <c r="I72" s="84" t="s">
        <v>2113</v>
      </c>
      <c r="J72" s="618"/>
      <c r="K72" s="458">
        <v>13.49036402569593</v>
      </c>
      <c r="L72" s="458">
        <v>21.668150786583556</v>
      </c>
      <c r="M72" s="458">
        <v>25.315199046957211</v>
      </c>
      <c r="N72" s="458">
        <v>19.899956502827319</v>
      </c>
      <c r="O72" s="458">
        <v>15.54591467823572</v>
      </c>
      <c r="P72" s="458">
        <v>5.8803182289865106</v>
      </c>
    </row>
    <row r="73" spans="1:16" x14ac:dyDescent="0.2">
      <c r="A73" s="72"/>
      <c r="B73" s="72"/>
      <c r="C73" s="72"/>
      <c r="D73" s="72"/>
      <c r="E73" s="807"/>
      <c r="F73" s="438"/>
      <c r="G73" s="626"/>
      <c r="H73" s="619"/>
      <c r="I73" s="84"/>
      <c r="J73" s="618"/>
      <c r="K73" s="458"/>
      <c r="L73" s="458"/>
      <c r="M73" s="458"/>
      <c r="N73" s="458"/>
      <c r="O73" s="458"/>
      <c r="P73" s="458"/>
    </row>
    <row r="74" spans="1:16" s="343" customFormat="1" x14ac:dyDescent="0.2">
      <c r="A74" s="94" t="s">
        <v>1231</v>
      </c>
      <c r="B74" s="94"/>
      <c r="C74" s="94"/>
      <c r="D74" s="94"/>
      <c r="E74" s="807">
        <v>20246</v>
      </c>
      <c r="F74" s="438"/>
      <c r="G74" s="810">
        <v>17.798781938625286</v>
      </c>
      <c r="H74" s="648"/>
      <c r="I74" s="94" t="s">
        <v>2114</v>
      </c>
      <c r="J74" s="582"/>
      <c r="K74" s="582">
        <v>11.357443164123326</v>
      </c>
      <c r="L74" s="582">
        <v>26.697382554129685</v>
      </c>
      <c r="M74" s="582">
        <v>30.81870001879189</v>
      </c>
      <c r="N74" s="582">
        <v>25.782451852209196</v>
      </c>
      <c r="O74" s="582">
        <v>19.596478757723222</v>
      </c>
      <c r="P74" s="582">
        <v>8.0556205501888556</v>
      </c>
    </row>
    <row r="75" spans="1:16" ht="15" x14ac:dyDescent="0.25">
      <c r="A75" s="518"/>
      <c r="B75" s="518"/>
      <c r="C75" s="518"/>
      <c r="D75" s="72"/>
      <c r="E75" s="806"/>
      <c r="F75" s="615"/>
      <c r="G75" s="628"/>
      <c r="H75" s="617"/>
      <c r="I75" s="94"/>
      <c r="J75" s="616"/>
      <c r="K75" s="601"/>
      <c r="L75" s="601"/>
      <c r="M75" s="601"/>
      <c r="N75" s="601"/>
      <c r="O75" s="601"/>
      <c r="P75" s="601"/>
    </row>
    <row r="76" spans="1:16" x14ac:dyDescent="0.2">
      <c r="A76" s="72"/>
      <c r="B76" s="72" t="s">
        <v>1232</v>
      </c>
      <c r="C76" s="72" t="s">
        <v>1233</v>
      </c>
      <c r="D76" s="438"/>
      <c r="E76" s="807">
        <v>5159</v>
      </c>
      <c r="F76" s="438"/>
      <c r="G76" s="626">
        <v>19.430505164721353</v>
      </c>
      <c r="H76" s="619"/>
      <c r="I76" s="84" t="s">
        <v>2115</v>
      </c>
      <c r="J76" s="618"/>
      <c r="K76" s="458">
        <v>11.583544012870606</v>
      </c>
      <c r="L76" s="458">
        <v>25.857126476321522</v>
      </c>
      <c r="M76" s="458">
        <v>30.011313788928366</v>
      </c>
      <c r="N76" s="458">
        <v>28.720983158852981</v>
      </c>
      <c r="O76" s="458">
        <v>23.311955912116854</v>
      </c>
      <c r="P76" s="458">
        <v>10.246277609201892</v>
      </c>
    </row>
    <row r="77" spans="1:16" x14ac:dyDescent="0.2">
      <c r="A77" s="72"/>
      <c r="B77" s="72" t="s">
        <v>1234</v>
      </c>
      <c r="C77" s="72" t="s">
        <v>1235</v>
      </c>
      <c r="D77" s="72"/>
      <c r="E77" s="807">
        <v>1736</v>
      </c>
      <c r="F77" s="438"/>
      <c r="G77" s="626">
        <v>21.199470115870444</v>
      </c>
      <c r="H77" s="619"/>
      <c r="I77" s="84" t="s">
        <v>2116</v>
      </c>
      <c r="J77" s="618"/>
      <c r="K77" s="458">
        <v>15.281062397671457</v>
      </c>
      <c r="L77" s="458">
        <v>28.700906344410878</v>
      </c>
      <c r="M77" s="458">
        <v>31.582089552238806</v>
      </c>
      <c r="N77" s="458">
        <v>30.009266519352767</v>
      </c>
      <c r="O77" s="458">
        <v>25.63890497063932</v>
      </c>
      <c r="P77" s="458">
        <v>10.764734534827081</v>
      </c>
    </row>
    <row r="78" spans="1:16" x14ac:dyDescent="0.2">
      <c r="A78" s="72"/>
      <c r="B78" s="72" t="s">
        <v>1236</v>
      </c>
      <c r="C78" s="72" t="s">
        <v>1237</v>
      </c>
      <c r="D78" s="72"/>
      <c r="E78" s="807">
        <v>1071</v>
      </c>
      <c r="F78" s="438"/>
      <c r="G78" s="626">
        <v>18.265770840200933</v>
      </c>
      <c r="H78" s="619"/>
      <c r="I78" s="84" t="s">
        <v>2117</v>
      </c>
      <c r="J78" s="618"/>
      <c r="K78" s="458">
        <v>13.181332383327396</v>
      </c>
      <c r="L78" s="458">
        <v>28.016643550624135</v>
      </c>
      <c r="M78" s="458">
        <v>34.659534158029643</v>
      </c>
      <c r="N78" s="458">
        <v>25.315179021684319</v>
      </c>
      <c r="O78" s="458">
        <v>17.469022953483648</v>
      </c>
      <c r="P78" s="458">
        <v>8.1702642727456123</v>
      </c>
    </row>
    <row r="79" spans="1:16" x14ac:dyDescent="0.2">
      <c r="A79" s="72"/>
      <c r="B79" s="72" t="s">
        <v>1238</v>
      </c>
      <c r="C79" s="72" t="s">
        <v>1825</v>
      </c>
      <c r="D79" s="72"/>
      <c r="E79" s="807">
        <v>404</v>
      </c>
      <c r="F79" s="438"/>
      <c r="G79" s="626">
        <v>13.278625645294767</v>
      </c>
      <c r="H79" s="619"/>
      <c r="I79" s="84" t="s">
        <v>1788</v>
      </c>
      <c r="J79" s="618"/>
      <c r="K79" s="458">
        <v>7.2077718583516139</v>
      </c>
      <c r="L79" s="458">
        <v>26.534859521331946</v>
      </c>
      <c r="M79" s="458">
        <v>21.88476998660116</v>
      </c>
      <c r="N79" s="458">
        <v>18.967978788496836</v>
      </c>
      <c r="O79" s="458">
        <v>14.132165605095542</v>
      </c>
      <c r="P79" s="458">
        <v>6.4042192503296285</v>
      </c>
    </row>
    <row r="80" spans="1:16" x14ac:dyDescent="0.2">
      <c r="A80" s="72"/>
      <c r="B80" s="72" t="s">
        <v>1239</v>
      </c>
      <c r="C80" s="72" t="s">
        <v>1240</v>
      </c>
      <c r="D80" s="438"/>
      <c r="E80" s="807">
        <v>1497</v>
      </c>
      <c r="F80" s="438"/>
      <c r="G80" s="626">
        <v>22.503692027775013</v>
      </c>
      <c r="H80" s="619"/>
      <c r="I80" s="84" t="s">
        <v>2118</v>
      </c>
      <c r="J80" s="618"/>
      <c r="K80" s="458">
        <v>13.132551216949746</v>
      </c>
      <c r="L80" s="458">
        <v>27.632950990615225</v>
      </c>
      <c r="M80" s="458">
        <v>43.635269334938307</v>
      </c>
      <c r="N80" s="458">
        <v>29.795781720790092</v>
      </c>
      <c r="O80" s="458">
        <v>24.860059269015476</v>
      </c>
      <c r="P80" s="458">
        <v>10.649474689589303</v>
      </c>
    </row>
    <row r="81" spans="1:16" x14ac:dyDescent="0.2">
      <c r="A81" s="72"/>
      <c r="B81" s="72" t="s">
        <v>1241</v>
      </c>
      <c r="C81" s="72" t="s">
        <v>1826</v>
      </c>
      <c r="D81" s="72"/>
      <c r="E81" s="807">
        <v>623</v>
      </c>
      <c r="F81" s="438"/>
      <c r="G81" s="626">
        <v>12.609908350924741</v>
      </c>
      <c r="H81" s="619"/>
      <c r="I81" s="84" t="s">
        <v>2119</v>
      </c>
      <c r="J81" s="618"/>
      <c r="K81" s="458">
        <v>10.136937577805442</v>
      </c>
      <c r="L81" s="458">
        <v>19.305019305019304</v>
      </c>
      <c r="M81" s="458">
        <v>25.693311582381728</v>
      </c>
      <c r="N81" s="458">
        <v>14.155844155844155</v>
      </c>
      <c r="O81" s="458">
        <v>12.086513994910941</v>
      </c>
      <c r="P81" s="458">
        <v>6.2749888938249665</v>
      </c>
    </row>
    <row r="82" spans="1:16" x14ac:dyDescent="0.2">
      <c r="A82" s="72"/>
      <c r="B82" s="72" t="s">
        <v>1242</v>
      </c>
      <c r="C82" s="72" t="s">
        <v>1243</v>
      </c>
      <c r="D82" s="438"/>
      <c r="E82" s="807">
        <v>708</v>
      </c>
      <c r="F82" s="438"/>
      <c r="G82" s="626">
        <v>19.317959031207611</v>
      </c>
      <c r="H82" s="619"/>
      <c r="I82" s="84" t="s">
        <v>2120</v>
      </c>
      <c r="J82" s="618"/>
      <c r="K82" s="458">
        <v>11.355034065102195</v>
      </c>
      <c r="L82" s="458">
        <v>34.162800506115566</v>
      </c>
      <c r="M82" s="458">
        <v>36.183618361836189</v>
      </c>
      <c r="N82" s="458">
        <v>30.88803088803089</v>
      </c>
      <c r="O82" s="458">
        <v>16.502750458409732</v>
      </c>
      <c r="P82" s="458">
        <v>7.9561660286722216</v>
      </c>
    </row>
    <row r="83" spans="1:16" x14ac:dyDescent="0.2">
      <c r="A83" s="72"/>
      <c r="B83" s="72" t="s">
        <v>1394</v>
      </c>
      <c r="C83" s="72" t="s">
        <v>1402</v>
      </c>
      <c r="D83" s="72"/>
      <c r="E83" s="807">
        <v>2439</v>
      </c>
      <c r="F83" s="438"/>
      <c r="G83" s="626">
        <v>16.067501183676193</v>
      </c>
      <c r="H83" s="619"/>
      <c r="I83" s="84" t="s">
        <v>2121</v>
      </c>
      <c r="J83" s="618"/>
      <c r="K83" s="458" t="s">
        <v>1431</v>
      </c>
      <c r="L83" s="458" t="s">
        <v>1431</v>
      </c>
      <c r="M83" s="458">
        <v>29.892535101082881</v>
      </c>
      <c r="N83" s="458">
        <v>23.122114981116241</v>
      </c>
      <c r="O83" s="458">
        <v>16.04563361785949</v>
      </c>
      <c r="P83" s="458">
        <v>6.052366941040634</v>
      </c>
    </row>
    <row r="84" spans="1:16" x14ac:dyDescent="0.2">
      <c r="A84" s="72"/>
      <c r="B84" s="72" t="s">
        <v>1244</v>
      </c>
      <c r="C84" s="72" t="s">
        <v>1827</v>
      </c>
      <c r="D84" s="438"/>
      <c r="E84" s="807">
        <v>1024</v>
      </c>
      <c r="F84" s="438"/>
      <c r="G84" s="626">
        <v>19.304952220549367</v>
      </c>
      <c r="H84" s="619"/>
      <c r="I84" s="618" t="s">
        <v>2122</v>
      </c>
      <c r="J84" s="618"/>
      <c r="K84" s="458">
        <v>11.314395763119885</v>
      </c>
      <c r="L84" s="458">
        <v>35.116508040695763</v>
      </c>
      <c r="M84" s="458">
        <v>34.299105240732857</v>
      </c>
      <c r="N84" s="458">
        <v>28.687178364173874</v>
      </c>
      <c r="O84" s="458">
        <v>20.712510356255176</v>
      </c>
      <c r="P84" s="458">
        <v>7.2284449075280017</v>
      </c>
    </row>
    <row r="85" spans="1:16" x14ac:dyDescent="0.2">
      <c r="A85" s="72"/>
      <c r="B85" s="72" t="s">
        <v>1245</v>
      </c>
      <c r="C85" s="72" t="s">
        <v>1828</v>
      </c>
      <c r="D85" s="438"/>
      <c r="E85" s="807">
        <v>542</v>
      </c>
      <c r="F85" s="438"/>
      <c r="G85" s="626">
        <v>16.339792806683317</v>
      </c>
      <c r="H85" s="619"/>
      <c r="I85" s="84" t="s">
        <v>1786</v>
      </c>
      <c r="J85" s="618"/>
      <c r="K85" s="458">
        <v>9.937888198757765</v>
      </c>
      <c r="L85" s="458">
        <v>27.930402930402931</v>
      </c>
      <c r="M85" s="458">
        <v>27.442584663293111</v>
      </c>
      <c r="N85" s="458">
        <v>26.009961261759823</v>
      </c>
      <c r="O85" s="458">
        <v>14.311926605504587</v>
      </c>
      <c r="P85" s="458">
        <v>8.1382589612289689</v>
      </c>
    </row>
    <row r="86" spans="1:16" x14ac:dyDescent="0.2">
      <c r="A86" s="72"/>
      <c r="B86" s="72" t="s">
        <v>1246</v>
      </c>
      <c r="C86" s="72" t="s">
        <v>1247</v>
      </c>
      <c r="D86" s="438"/>
      <c r="E86" s="807">
        <v>1034</v>
      </c>
      <c r="F86" s="438"/>
      <c r="G86" s="626">
        <v>18.863018784504</v>
      </c>
      <c r="H86" s="619"/>
      <c r="I86" s="84" t="s">
        <v>2123</v>
      </c>
      <c r="J86" s="618"/>
      <c r="K86" s="458">
        <v>12.322274881516588</v>
      </c>
      <c r="L86" s="458">
        <v>27.258320126782884</v>
      </c>
      <c r="M86" s="458">
        <v>33.52080989876265</v>
      </c>
      <c r="N86" s="458">
        <v>26.136957658128591</v>
      </c>
      <c r="O86" s="458">
        <v>22.987229317046086</v>
      </c>
      <c r="P86" s="458">
        <v>7.650011953143677</v>
      </c>
    </row>
    <row r="87" spans="1:16" x14ac:dyDescent="0.2">
      <c r="A87" s="72"/>
      <c r="B87" s="72" t="s">
        <v>1397</v>
      </c>
      <c r="C87" s="72" t="s">
        <v>1403</v>
      </c>
      <c r="D87" s="72"/>
      <c r="E87" s="807">
        <v>1582</v>
      </c>
      <c r="F87" s="438"/>
      <c r="G87" s="626">
        <v>15.930381982558792</v>
      </c>
      <c r="H87" s="619"/>
      <c r="I87" s="84" t="s">
        <v>2124</v>
      </c>
      <c r="J87" s="618"/>
      <c r="K87" s="458">
        <v>11.226435077314129</v>
      </c>
      <c r="L87" s="458">
        <v>24.790502793296092</v>
      </c>
      <c r="M87" s="458">
        <v>27.367096571248819</v>
      </c>
      <c r="N87" s="458">
        <v>22.869955156950674</v>
      </c>
      <c r="O87" s="458">
        <v>17.572463768115941</v>
      </c>
      <c r="P87" s="458">
        <v>7.0141120581249119</v>
      </c>
    </row>
    <row r="88" spans="1:16" x14ac:dyDescent="0.2">
      <c r="A88" s="72"/>
      <c r="B88" s="72" t="s">
        <v>1248</v>
      </c>
      <c r="C88" s="72" t="s">
        <v>1249</v>
      </c>
      <c r="D88" s="438"/>
      <c r="E88" s="807">
        <v>1173</v>
      </c>
      <c r="F88" s="438"/>
      <c r="G88" s="626">
        <v>22.121593182444929</v>
      </c>
      <c r="H88" s="619"/>
      <c r="I88" s="618" t="s">
        <v>2125</v>
      </c>
      <c r="J88" s="618"/>
      <c r="K88" s="458">
        <v>10.164359861591695</v>
      </c>
      <c r="L88" s="458">
        <v>30.748206354629311</v>
      </c>
      <c r="M88" s="458">
        <v>41.652244144455977</v>
      </c>
      <c r="N88" s="458">
        <v>31.436314363143634</v>
      </c>
      <c r="O88" s="458">
        <v>26.318813929433396</v>
      </c>
      <c r="P88" s="458">
        <v>9.5412844036697244</v>
      </c>
    </row>
    <row r="89" spans="1:16" x14ac:dyDescent="0.2">
      <c r="A89" s="72"/>
      <c r="B89" s="72" t="s">
        <v>1399</v>
      </c>
      <c r="C89" s="72" t="s">
        <v>1404</v>
      </c>
      <c r="D89" s="72"/>
      <c r="E89" s="807">
        <v>1254</v>
      </c>
      <c r="F89" s="438"/>
      <c r="G89" s="626">
        <v>12.579364636434269</v>
      </c>
      <c r="H89" s="619"/>
      <c r="I89" s="84" t="s">
        <v>2126</v>
      </c>
      <c r="J89" s="618"/>
      <c r="K89" s="458" t="s">
        <v>1431</v>
      </c>
      <c r="L89" s="458" t="s">
        <v>1431</v>
      </c>
      <c r="M89" s="458">
        <v>21.836541495739983</v>
      </c>
      <c r="N89" s="458">
        <v>18.601380721043213</v>
      </c>
      <c r="O89" s="458">
        <v>12.698412698412698</v>
      </c>
      <c r="P89" s="458">
        <v>5.9092800665834373</v>
      </c>
    </row>
    <row r="90" spans="1:16" x14ac:dyDescent="0.2">
      <c r="A90" s="72"/>
      <c r="B90" s="72"/>
      <c r="C90" s="72"/>
      <c r="D90" s="438"/>
      <c r="E90" s="807"/>
      <c r="F90" s="438"/>
      <c r="G90" s="626"/>
      <c r="H90" s="619"/>
      <c r="I90" s="618"/>
      <c r="J90" s="618"/>
      <c r="K90" s="458"/>
      <c r="L90" s="458"/>
      <c r="M90" s="458"/>
      <c r="N90" s="458"/>
      <c r="O90" s="458"/>
      <c r="P90" s="458"/>
    </row>
    <row r="91" spans="1:16" s="343" customFormat="1" x14ac:dyDescent="0.2">
      <c r="A91" s="94" t="s">
        <v>1250</v>
      </c>
      <c r="B91" s="94"/>
      <c r="C91" s="94"/>
      <c r="D91" s="438"/>
      <c r="E91" s="807">
        <v>11768</v>
      </c>
      <c r="F91" s="438"/>
      <c r="G91" s="810">
        <v>13.005522223679236</v>
      </c>
      <c r="H91" s="648"/>
      <c r="I91" s="582" t="s">
        <v>2127</v>
      </c>
      <c r="J91" s="582"/>
      <c r="K91" s="582">
        <v>7.9472333461447864</v>
      </c>
      <c r="L91" s="582">
        <v>18.646539154301397</v>
      </c>
      <c r="M91" s="582">
        <v>21.975774233756272</v>
      </c>
      <c r="N91" s="582">
        <v>19.313274829363419</v>
      </c>
      <c r="O91" s="582">
        <v>14.469251093931303</v>
      </c>
      <c r="P91" s="582">
        <v>5.9953918307247642</v>
      </c>
    </row>
    <row r="92" spans="1:16" ht="15" x14ac:dyDescent="0.25">
      <c r="A92" s="518"/>
      <c r="B92" s="518"/>
      <c r="C92" s="518"/>
      <c r="D92" s="562"/>
      <c r="E92" s="806"/>
      <c r="F92" s="615"/>
      <c r="G92" s="629"/>
      <c r="H92" s="617"/>
      <c r="I92" s="616"/>
      <c r="J92" s="616"/>
      <c r="K92" s="469"/>
      <c r="L92" s="469"/>
      <c r="M92" s="469"/>
      <c r="N92" s="469"/>
      <c r="O92" s="469"/>
      <c r="P92" s="469"/>
    </row>
    <row r="93" spans="1:16" x14ac:dyDescent="0.2">
      <c r="A93" s="72"/>
      <c r="B93" s="72" t="s">
        <v>1251</v>
      </c>
      <c r="C93" s="72" t="s">
        <v>1829</v>
      </c>
      <c r="D93" s="438"/>
      <c r="E93" s="807">
        <v>781</v>
      </c>
      <c r="F93" s="438"/>
      <c r="G93" s="626">
        <v>14.171845578830698</v>
      </c>
      <c r="H93" s="619"/>
      <c r="I93" s="618" t="s">
        <v>2083</v>
      </c>
      <c r="J93" s="618"/>
      <c r="K93" s="458">
        <v>9.671614934772828</v>
      </c>
      <c r="L93" s="458">
        <v>22.727272727272727</v>
      </c>
      <c r="M93" s="458">
        <v>23.463804713804713</v>
      </c>
      <c r="N93" s="458">
        <v>21.646859083191849</v>
      </c>
      <c r="O93" s="458">
        <v>14.657425292580388</v>
      </c>
      <c r="P93" s="458">
        <v>6.9349845201238391</v>
      </c>
    </row>
    <row r="94" spans="1:16" x14ac:dyDescent="0.2">
      <c r="A94" s="72"/>
      <c r="B94" s="72" t="s">
        <v>1376</v>
      </c>
      <c r="C94" s="72" t="s">
        <v>1405</v>
      </c>
      <c r="D94" s="438"/>
      <c r="E94" s="807">
        <v>1309</v>
      </c>
      <c r="F94" s="438"/>
      <c r="G94" s="626">
        <v>9.6556205755950106</v>
      </c>
      <c r="H94" s="619"/>
      <c r="I94" s="618" t="s">
        <v>2128</v>
      </c>
      <c r="J94" s="618"/>
      <c r="K94" s="458" t="s">
        <v>1431</v>
      </c>
      <c r="L94" s="458" t="s">
        <v>1431</v>
      </c>
      <c r="M94" s="458">
        <v>17.886414039147624</v>
      </c>
      <c r="N94" s="458">
        <v>13.936004400843496</v>
      </c>
      <c r="O94" s="458">
        <v>10.275380189066995</v>
      </c>
      <c r="P94" s="458">
        <v>4.2009242033247309</v>
      </c>
    </row>
    <row r="95" spans="1:16" x14ac:dyDescent="0.2">
      <c r="A95" s="72"/>
      <c r="B95" s="72" t="s">
        <v>1252</v>
      </c>
      <c r="C95" s="72" t="s">
        <v>1831</v>
      </c>
      <c r="D95" s="438"/>
      <c r="E95" s="807">
        <v>1373</v>
      </c>
      <c r="F95" s="438"/>
      <c r="G95" s="626">
        <v>16.085720333951052</v>
      </c>
      <c r="H95" s="619"/>
      <c r="I95" s="618" t="s">
        <v>2129</v>
      </c>
      <c r="J95" s="618"/>
      <c r="K95" s="458">
        <v>8.8970958536175928</v>
      </c>
      <c r="L95" s="458">
        <v>22.559171597633135</v>
      </c>
      <c r="M95" s="458">
        <v>21.868892293064285</v>
      </c>
      <c r="N95" s="458">
        <v>22.429521915083338</v>
      </c>
      <c r="O95" s="458">
        <v>18.996138996138995</v>
      </c>
      <c r="P95" s="458">
        <v>10.077852605435353</v>
      </c>
    </row>
    <row r="96" spans="1:16" x14ac:dyDescent="0.2">
      <c r="A96" s="72"/>
      <c r="B96" s="72" t="s">
        <v>1386</v>
      </c>
      <c r="C96" s="72" t="s">
        <v>1406</v>
      </c>
      <c r="D96" s="438"/>
      <c r="E96" s="807">
        <v>1540</v>
      </c>
      <c r="F96" s="438"/>
      <c r="G96" s="626">
        <v>12.605184638216922</v>
      </c>
      <c r="H96" s="619"/>
      <c r="I96" s="618" t="s">
        <v>2130</v>
      </c>
      <c r="J96" s="618"/>
      <c r="K96" s="458">
        <v>9.056866672472351</v>
      </c>
      <c r="L96" s="458">
        <v>18.437536934168538</v>
      </c>
      <c r="M96" s="458">
        <v>21.558376898182722</v>
      </c>
      <c r="N96" s="458">
        <v>16.490943498242768</v>
      </c>
      <c r="O96" s="458">
        <v>14.075918491793283</v>
      </c>
      <c r="P96" s="458">
        <v>6.2018769454000795</v>
      </c>
    </row>
    <row r="97" spans="1:16" x14ac:dyDescent="0.2">
      <c r="A97" s="72"/>
      <c r="B97" s="72" t="s">
        <v>1387</v>
      </c>
      <c r="C97" s="72" t="s">
        <v>1407</v>
      </c>
      <c r="D97" s="438"/>
      <c r="E97" s="807">
        <v>1464</v>
      </c>
      <c r="F97" s="438"/>
      <c r="G97" s="626">
        <v>11.358586852560487</v>
      </c>
      <c r="H97" s="619"/>
      <c r="I97" s="618" t="s">
        <v>2131</v>
      </c>
      <c r="J97" s="618"/>
      <c r="K97" s="458">
        <v>6.8769267251600672</v>
      </c>
      <c r="L97" s="458">
        <v>19.237455093290066</v>
      </c>
      <c r="M97" s="458">
        <v>19.066092633770165</v>
      </c>
      <c r="N97" s="458">
        <v>17.28250815442286</v>
      </c>
      <c r="O97" s="458">
        <v>12.677509704682818</v>
      </c>
      <c r="P97" s="458">
        <v>4.4907076894733207</v>
      </c>
    </row>
    <row r="98" spans="1:16" x14ac:dyDescent="0.2">
      <c r="A98" s="72"/>
      <c r="B98" s="72" t="s">
        <v>1389</v>
      </c>
      <c r="C98" s="72" t="s">
        <v>1408</v>
      </c>
      <c r="D98" s="438"/>
      <c r="E98" s="807">
        <v>2190</v>
      </c>
      <c r="F98" s="438"/>
      <c r="G98" s="626">
        <v>16.372059354902596</v>
      </c>
      <c r="H98" s="619"/>
      <c r="I98" s="618" t="s">
        <v>2132</v>
      </c>
      <c r="J98" s="618"/>
      <c r="K98" s="458" t="s">
        <v>1431</v>
      </c>
      <c r="L98" s="458" t="s">
        <v>1431</v>
      </c>
      <c r="M98" s="458">
        <v>32.016910703237784</v>
      </c>
      <c r="N98" s="458">
        <v>23.373938059064145</v>
      </c>
      <c r="O98" s="458">
        <v>16.730962764173096</v>
      </c>
      <c r="P98" s="458">
        <v>7.0021702632979812</v>
      </c>
    </row>
    <row r="99" spans="1:16" x14ac:dyDescent="0.2">
      <c r="A99" s="72"/>
      <c r="B99" s="72" t="s">
        <v>1253</v>
      </c>
      <c r="C99" s="72" t="s">
        <v>1832</v>
      </c>
      <c r="D99" s="438"/>
      <c r="E99" s="807">
        <v>1206</v>
      </c>
      <c r="F99" s="438"/>
      <c r="G99" s="626">
        <v>14.490542158449658</v>
      </c>
      <c r="H99" s="619"/>
      <c r="I99" s="618" t="s">
        <v>2133</v>
      </c>
      <c r="J99" s="618"/>
      <c r="K99" s="458">
        <v>12.497439049375128</v>
      </c>
      <c r="L99" s="458">
        <v>12.208210356855378</v>
      </c>
      <c r="M99" s="458">
        <v>16.358193853029217</v>
      </c>
      <c r="N99" s="458">
        <v>24.636149280429304</v>
      </c>
      <c r="O99" s="458">
        <v>20.311503779943529</v>
      </c>
      <c r="P99" s="458">
        <v>7.8506140301687886</v>
      </c>
    </row>
    <row r="100" spans="1:16" x14ac:dyDescent="0.2">
      <c r="A100" s="72"/>
      <c r="B100" s="72" t="s">
        <v>1391</v>
      </c>
      <c r="C100" s="72" t="s">
        <v>1409</v>
      </c>
      <c r="D100" s="438"/>
      <c r="E100" s="807">
        <v>1844</v>
      </c>
      <c r="F100" s="438"/>
      <c r="G100" s="626">
        <v>12.792824668157955</v>
      </c>
      <c r="H100" s="619"/>
      <c r="I100" s="618" t="s">
        <v>2134</v>
      </c>
      <c r="J100" s="618"/>
      <c r="K100" s="458">
        <v>6.9039913700107878</v>
      </c>
      <c r="L100" s="458">
        <v>18.600935752596143</v>
      </c>
      <c r="M100" s="458">
        <v>25.594727576400487</v>
      </c>
      <c r="N100" s="458">
        <v>18.766527339418239</v>
      </c>
      <c r="O100" s="458">
        <v>13.074100628400322</v>
      </c>
      <c r="P100" s="458">
        <v>5.2156313249260471</v>
      </c>
    </row>
    <row r="101" spans="1:16" x14ac:dyDescent="0.2">
      <c r="A101" s="72"/>
      <c r="B101" s="72" t="s">
        <v>1254</v>
      </c>
      <c r="C101" s="72" t="s">
        <v>1833</v>
      </c>
      <c r="D101" s="438"/>
      <c r="E101" s="807">
        <v>61</v>
      </c>
      <c r="F101" s="438"/>
      <c r="G101" s="626">
        <v>11.594353803077597</v>
      </c>
      <c r="H101" s="619"/>
      <c r="I101" s="618" t="s">
        <v>2135</v>
      </c>
      <c r="J101" s="618"/>
      <c r="K101" s="458" t="s">
        <v>1431</v>
      </c>
      <c r="L101" s="458" t="s">
        <v>1431</v>
      </c>
      <c r="M101" s="458">
        <v>23.136246786632391</v>
      </c>
      <c r="N101" s="458">
        <v>20.408163265306122</v>
      </c>
      <c r="O101" s="458">
        <v>3.5460992907801416</v>
      </c>
      <c r="P101" s="458">
        <v>7.6009501187648452</v>
      </c>
    </row>
    <row r="102" spans="1:16" x14ac:dyDescent="0.2">
      <c r="A102" s="72"/>
      <c r="B102" s="72"/>
      <c r="C102" s="72"/>
      <c r="D102" s="438"/>
      <c r="E102" s="807"/>
      <c r="F102" s="438"/>
      <c r="G102" s="626"/>
      <c r="H102" s="619"/>
      <c r="I102" s="618"/>
      <c r="J102" s="618"/>
      <c r="K102" s="458"/>
      <c r="L102" s="458"/>
      <c r="M102" s="458"/>
      <c r="N102" s="458"/>
      <c r="O102" s="458"/>
      <c r="P102" s="458"/>
    </row>
    <row r="103" spans="1:16" s="343" customFormat="1" x14ac:dyDescent="0.2">
      <c r="A103" s="94" t="s">
        <v>1255</v>
      </c>
      <c r="B103" s="94"/>
      <c r="C103" s="94"/>
      <c r="D103" s="438"/>
      <c r="E103" s="807">
        <v>16514</v>
      </c>
      <c r="F103" s="438"/>
      <c r="G103" s="810">
        <v>14.624766430110487</v>
      </c>
      <c r="H103" s="648"/>
      <c r="I103" s="582" t="s">
        <v>2136</v>
      </c>
      <c r="J103" s="582"/>
      <c r="K103" s="582">
        <v>8.5645933014354068</v>
      </c>
      <c r="L103" s="582">
        <v>22.48545679235615</v>
      </c>
      <c r="M103" s="582">
        <v>26.138913987583432</v>
      </c>
      <c r="N103" s="582">
        <v>20.934753618997124</v>
      </c>
      <c r="O103" s="582">
        <v>14.697103806014697</v>
      </c>
      <c r="P103" s="582">
        <v>7.2543953620265933</v>
      </c>
    </row>
    <row r="104" spans="1:16" ht="15" x14ac:dyDescent="0.25">
      <c r="A104" s="518"/>
      <c r="B104" s="518"/>
      <c r="C104" s="518"/>
      <c r="D104" s="562"/>
      <c r="E104" s="806"/>
      <c r="F104" s="615"/>
      <c r="G104" s="629"/>
      <c r="H104" s="617"/>
      <c r="I104" s="616"/>
      <c r="J104" s="616"/>
      <c r="K104" s="469"/>
      <c r="L104" s="469"/>
      <c r="M104" s="469"/>
      <c r="N104" s="469"/>
      <c r="O104" s="469"/>
      <c r="P104" s="469"/>
    </row>
    <row r="105" spans="1:16" x14ac:dyDescent="0.2">
      <c r="A105" s="72"/>
      <c r="B105" s="72" t="s">
        <v>1256</v>
      </c>
      <c r="C105" s="72" t="s">
        <v>1432</v>
      </c>
      <c r="D105" s="438"/>
      <c r="E105" s="807">
        <v>507</v>
      </c>
      <c r="F105" s="438"/>
      <c r="G105" s="626">
        <v>15.955105058500926</v>
      </c>
      <c r="H105" s="619"/>
      <c r="I105" s="618" t="s">
        <v>2137</v>
      </c>
      <c r="J105" s="618"/>
      <c r="K105" s="458" t="s">
        <v>1431</v>
      </c>
      <c r="L105" s="458" t="s">
        <v>1431</v>
      </c>
      <c r="M105" s="458">
        <v>29.085582757899143</v>
      </c>
      <c r="N105" s="458">
        <v>22.61553588987217</v>
      </c>
      <c r="O105" s="458">
        <v>13.588850174216029</v>
      </c>
      <c r="P105" s="458">
        <v>8.5660747746943873</v>
      </c>
    </row>
    <row r="106" spans="1:16" x14ac:dyDescent="0.2">
      <c r="A106" s="72"/>
      <c r="B106" s="72" t="s">
        <v>1374</v>
      </c>
      <c r="C106" s="72" t="s">
        <v>1410</v>
      </c>
      <c r="D106" s="438"/>
      <c r="E106" s="807">
        <v>1321</v>
      </c>
      <c r="F106" s="438"/>
      <c r="G106" s="626">
        <v>10.442907552510402</v>
      </c>
      <c r="H106" s="619"/>
      <c r="I106" s="618" t="s">
        <v>2138</v>
      </c>
      <c r="J106" s="618"/>
      <c r="K106" s="458">
        <v>6.8227044442338673</v>
      </c>
      <c r="L106" s="458">
        <v>12.900801603206414</v>
      </c>
      <c r="M106" s="458">
        <v>16.14664957021418</v>
      </c>
      <c r="N106" s="458">
        <v>14.645400742301133</v>
      </c>
      <c r="O106" s="458">
        <v>12.201989862962268</v>
      </c>
      <c r="P106" s="458">
        <v>5.9100004653543676</v>
      </c>
    </row>
    <row r="107" spans="1:16" x14ac:dyDescent="0.2">
      <c r="A107" s="72"/>
      <c r="B107" s="72" t="s">
        <v>1257</v>
      </c>
      <c r="C107" s="72" t="s">
        <v>1433</v>
      </c>
      <c r="D107" s="438"/>
      <c r="E107" s="807">
        <v>720</v>
      </c>
      <c r="F107" s="438"/>
      <c r="G107" s="626">
        <v>14.594769316613332</v>
      </c>
      <c r="H107" s="619"/>
      <c r="I107" s="618" t="s">
        <v>2139</v>
      </c>
      <c r="J107" s="618"/>
      <c r="K107" s="458">
        <v>9.2715231788079482</v>
      </c>
      <c r="L107" s="458">
        <v>25.03793626707132</v>
      </c>
      <c r="M107" s="458">
        <v>27.233917267775652</v>
      </c>
      <c r="N107" s="458">
        <v>20.043467761410287</v>
      </c>
      <c r="O107" s="458">
        <v>14.115816383238856</v>
      </c>
      <c r="P107" s="458">
        <v>7.0289550986151905</v>
      </c>
    </row>
    <row r="108" spans="1:16" x14ac:dyDescent="0.2">
      <c r="A108" s="72"/>
      <c r="B108" s="72" t="s">
        <v>1380</v>
      </c>
      <c r="C108" s="72" t="s">
        <v>741</v>
      </c>
      <c r="D108" s="438"/>
      <c r="E108" s="807">
        <v>4110</v>
      </c>
      <c r="F108" s="438"/>
      <c r="G108" s="626">
        <v>15.774467972658957</v>
      </c>
      <c r="H108" s="619"/>
      <c r="I108" s="618" t="s">
        <v>2140</v>
      </c>
      <c r="J108" s="618"/>
      <c r="K108" s="458">
        <v>9.8719852321521717</v>
      </c>
      <c r="L108" s="458">
        <v>25.986587567706991</v>
      </c>
      <c r="M108" s="458">
        <v>27.800531188720928</v>
      </c>
      <c r="N108" s="458">
        <v>23.033869115958669</v>
      </c>
      <c r="O108" s="458">
        <v>15.691007845503924</v>
      </c>
      <c r="P108" s="458">
        <v>7.4913561275451404</v>
      </c>
    </row>
    <row r="109" spans="1:16" x14ac:dyDescent="0.2">
      <c r="A109" s="72"/>
      <c r="B109" s="72" t="s">
        <v>1383</v>
      </c>
      <c r="C109" s="72" t="s">
        <v>1411</v>
      </c>
      <c r="D109" s="438"/>
      <c r="E109" s="807">
        <v>3544</v>
      </c>
      <c r="F109" s="438"/>
      <c r="G109" s="626">
        <v>15.754141723925715</v>
      </c>
      <c r="H109" s="619"/>
      <c r="I109" s="618" t="s">
        <v>2140</v>
      </c>
      <c r="J109" s="618"/>
      <c r="K109" s="458" t="s">
        <v>1431</v>
      </c>
      <c r="L109" s="458" t="s">
        <v>1431</v>
      </c>
      <c r="M109" s="458">
        <v>28.451230913057028</v>
      </c>
      <c r="N109" s="458">
        <v>22.120189061444968</v>
      </c>
      <c r="O109" s="458">
        <v>15.971261438384426</v>
      </c>
      <c r="P109" s="458">
        <v>8.1972124683915961</v>
      </c>
    </row>
    <row r="110" spans="1:16" x14ac:dyDescent="0.2">
      <c r="A110" s="72"/>
      <c r="B110" s="72" t="s">
        <v>1258</v>
      </c>
      <c r="C110" s="72" t="s">
        <v>1259</v>
      </c>
      <c r="D110" s="438"/>
      <c r="E110" s="807">
        <v>1018</v>
      </c>
      <c r="F110" s="438"/>
      <c r="G110" s="626">
        <v>20.885027616928209</v>
      </c>
      <c r="H110" s="619"/>
      <c r="I110" s="618" t="s">
        <v>2141</v>
      </c>
      <c r="J110" s="618"/>
      <c r="K110" s="458">
        <v>9.7597597597597598</v>
      </c>
      <c r="L110" s="458">
        <v>33.523809523809526</v>
      </c>
      <c r="M110" s="458">
        <v>39.510075069142637</v>
      </c>
      <c r="N110" s="458">
        <v>27.579276462706563</v>
      </c>
      <c r="O110" s="458">
        <v>22.257551669316374</v>
      </c>
      <c r="P110" s="458">
        <v>10.765202211230724</v>
      </c>
    </row>
    <row r="111" spans="1:16" x14ac:dyDescent="0.2">
      <c r="A111" s="72"/>
      <c r="B111" s="72" t="s">
        <v>1388</v>
      </c>
      <c r="C111" s="72" t="s">
        <v>1412</v>
      </c>
      <c r="D111" s="438"/>
      <c r="E111" s="807">
        <v>1913</v>
      </c>
      <c r="F111" s="438"/>
      <c r="G111" s="626">
        <v>12.352104797306851</v>
      </c>
      <c r="H111" s="619"/>
      <c r="I111" s="618" t="s">
        <v>2142</v>
      </c>
      <c r="J111" s="618"/>
      <c r="K111" s="458">
        <v>7.9570042576952611</v>
      </c>
      <c r="L111" s="458">
        <v>18.600531443755536</v>
      </c>
      <c r="M111" s="458">
        <v>22.474113586444933</v>
      </c>
      <c r="N111" s="458">
        <v>17.676965193586234</v>
      </c>
      <c r="O111" s="458">
        <v>10.789462969748788</v>
      </c>
      <c r="P111" s="458">
        <v>6.2937613091023525</v>
      </c>
    </row>
    <row r="112" spans="1:16" x14ac:dyDescent="0.2">
      <c r="A112" s="72"/>
      <c r="B112" s="72" t="s">
        <v>1260</v>
      </c>
      <c r="C112" s="72" t="s">
        <v>1837</v>
      </c>
      <c r="D112" s="438"/>
      <c r="E112" s="807">
        <v>770</v>
      </c>
      <c r="F112" s="438"/>
      <c r="G112" s="626">
        <v>19.528336745639827</v>
      </c>
      <c r="H112" s="619"/>
      <c r="I112" s="618" t="s">
        <v>2143</v>
      </c>
      <c r="J112" s="618"/>
      <c r="K112" s="458">
        <v>10.37344398340249</v>
      </c>
      <c r="L112" s="458">
        <v>31.145184475323429</v>
      </c>
      <c r="M112" s="458">
        <v>39.564428312159706</v>
      </c>
      <c r="N112" s="458">
        <v>26.833156216790648</v>
      </c>
      <c r="O112" s="458">
        <v>16.521155137676292</v>
      </c>
      <c r="P112" s="458">
        <v>9.880192936051035</v>
      </c>
    </row>
    <row r="113" spans="1:16" x14ac:dyDescent="0.2">
      <c r="A113" s="72"/>
      <c r="B113" s="72" t="s">
        <v>1261</v>
      </c>
      <c r="C113" s="72" t="s">
        <v>1839</v>
      </c>
      <c r="D113" s="438"/>
      <c r="E113" s="807">
        <v>503</v>
      </c>
      <c r="F113" s="438"/>
      <c r="G113" s="626">
        <v>14.954897164683429</v>
      </c>
      <c r="H113" s="619"/>
      <c r="I113" s="618" t="s">
        <v>1784</v>
      </c>
      <c r="J113" s="618"/>
      <c r="K113" s="458">
        <v>7.1128354348528937</v>
      </c>
      <c r="L113" s="458">
        <v>23.017902813299234</v>
      </c>
      <c r="M113" s="458">
        <v>26.731470230862698</v>
      </c>
      <c r="N113" s="458">
        <v>24.130589070262598</v>
      </c>
      <c r="O113" s="458">
        <v>13.019952654717621</v>
      </c>
      <c r="P113" s="458">
        <v>7.3642469855142831</v>
      </c>
    </row>
    <row r="114" spans="1:16" x14ac:dyDescent="0.2">
      <c r="A114" s="72"/>
      <c r="B114" s="72" t="s">
        <v>1395</v>
      </c>
      <c r="C114" s="72" t="s">
        <v>1413</v>
      </c>
      <c r="D114" s="438"/>
      <c r="E114" s="807">
        <v>1429</v>
      </c>
      <c r="F114" s="438"/>
      <c r="G114" s="626">
        <v>11.49723657643484</v>
      </c>
      <c r="H114" s="619"/>
      <c r="I114" s="618" t="s">
        <v>2144</v>
      </c>
      <c r="J114" s="618"/>
      <c r="K114" s="458">
        <v>6.3182527301092044</v>
      </c>
      <c r="L114" s="458">
        <v>17.731456415809422</v>
      </c>
      <c r="M114" s="458">
        <v>21.283598464070213</v>
      </c>
      <c r="N114" s="458">
        <v>17.043013319329734</v>
      </c>
      <c r="O114" s="458">
        <v>12.685495452369555</v>
      </c>
      <c r="P114" s="458">
        <v>4.6792350467923507</v>
      </c>
    </row>
    <row r="115" spans="1:16" x14ac:dyDescent="0.2">
      <c r="A115" s="72"/>
      <c r="B115" s="72" t="s">
        <v>1262</v>
      </c>
      <c r="C115" s="72" t="s">
        <v>1840</v>
      </c>
      <c r="D115" s="438"/>
      <c r="E115" s="807">
        <v>679</v>
      </c>
      <c r="F115" s="438"/>
      <c r="G115" s="626">
        <v>19.756951412048959</v>
      </c>
      <c r="H115" s="619"/>
      <c r="I115" s="618" t="s">
        <v>1790</v>
      </c>
      <c r="J115" s="618"/>
      <c r="K115" s="458">
        <v>12.438625204582651</v>
      </c>
      <c r="L115" s="458">
        <v>31.686358754027928</v>
      </c>
      <c r="M115" s="458">
        <v>36.881810561609385</v>
      </c>
      <c r="N115" s="458">
        <v>26.899798251513115</v>
      </c>
      <c r="O115" s="458">
        <v>20.526480727044813</v>
      </c>
      <c r="P115" s="458">
        <v>9.3617714099641809</v>
      </c>
    </row>
    <row r="116" spans="1:16" x14ac:dyDescent="0.2">
      <c r="A116" s="72"/>
      <c r="B116" s="72"/>
      <c r="C116" s="72"/>
      <c r="D116" s="438"/>
      <c r="E116" s="807"/>
      <c r="F116" s="438"/>
      <c r="G116" s="626"/>
      <c r="H116" s="619"/>
      <c r="I116" s="618"/>
      <c r="J116" s="618"/>
      <c r="K116" s="458"/>
      <c r="L116" s="458"/>
      <c r="M116" s="458"/>
      <c r="N116" s="458"/>
      <c r="O116" s="458"/>
      <c r="P116" s="458"/>
    </row>
    <row r="117" spans="1:16" s="343" customFormat="1" x14ac:dyDescent="0.2">
      <c r="A117" s="94" t="s">
        <v>840</v>
      </c>
      <c r="B117" s="94"/>
      <c r="C117" s="94"/>
      <c r="D117" s="438"/>
      <c r="E117" s="807">
        <v>43383</v>
      </c>
      <c r="F117" s="438"/>
      <c r="G117" s="810">
        <v>20.724622134316395</v>
      </c>
      <c r="H117" s="648"/>
      <c r="I117" s="582" t="s">
        <v>2145</v>
      </c>
      <c r="J117" s="582"/>
      <c r="K117" s="582">
        <v>11.533932580982542</v>
      </c>
      <c r="L117" s="582">
        <v>31.778730877038939</v>
      </c>
      <c r="M117" s="582">
        <v>36.819208595477399</v>
      </c>
      <c r="N117" s="582">
        <v>26.880906298948048</v>
      </c>
      <c r="O117" s="582">
        <v>21.406304121925874</v>
      </c>
      <c r="P117" s="582">
        <v>12.072665599255465</v>
      </c>
    </row>
    <row r="118" spans="1:16" ht="15" x14ac:dyDescent="0.25">
      <c r="A118" s="518"/>
      <c r="B118" s="518"/>
      <c r="C118" s="518"/>
      <c r="D118" s="562"/>
      <c r="E118" s="806"/>
      <c r="F118" s="615"/>
      <c r="G118" s="629"/>
      <c r="H118" s="617"/>
      <c r="I118" s="616"/>
      <c r="J118" s="616"/>
      <c r="K118" s="469"/>
      <c r="L118" s="469"/>
      <c r="M118" s="469"/>
      <c r="N118" s="469"/>
      <c r="O118" s="469"/>
      <c r="P118" s="469"/>
    </row>
    <row r="119" spans="1:16" x14ac:dyDescent="0.2">
      <c r="A119" s="72"/>
      <c r="B119" s="72" t="s">
        <v>1263</v>
      </c>
      <c r="C119" s="72" t="s">
        <v>1841</v>
      </c>
      <c r="D119" s="438"/>
      <c r="E119" s="807">
        <v>1347</v>
      </c>
      <c r="F119" s="438"/>
      <c r="G119" s="626">
        <v>29.425969617411543</v>
      </c>
      <c r="H119" s="619"/>
      <c r="I119" s="618" t="s">
        <v>2146</v>
      </c>
      <c r="J119" s="618"/>
      <c r="K119" s="458">
        <v>19.037818368922046</v>
      </c>
      <c r="L119" s="458">
        <v>43.867120954003404</v>
      </c>
      <c r="M119" s="458">
        <v>52.606931002185448</v>
      </c>
      <c r="N119" s="458">
        <v>37.633747386545316</v>
      </c>
      <c r="O119" s="458">
        <v>31.453734416104314</v>
      </c>
      <c r="P119" s="458">
        <v>16.304347826086957</v>
      </c>
    </row>
    <row r="120" spans="1:16" x14ac:dyDescent="0.2">
      <c r="A120" s="72"/>
      <c r="B120" s="72" t="s">
        <v>1264</v>
      </c>
      <c r="C120" s="72" t="s">
        <v>1265</v>
      </c>
      <c r="D120" s="438"/>
      <c r="E120" s="807">
        <v>1417</v>
      </c>
      <c r="F120" s="438"/>
      <c r="G120" s="626">
        <v>17.052371822733033</v>
      </c>
      <c r="H120" s="619"/>
      <c r="I120" s="618" t="s">
        <v>2147</v>
      </c>
      <c r="J120" s="618"/>
      <c r="K120" s="458">
        <v>8.4813570171227397</v>
      </c>
      <c r="L120" s="458">
        <v>23.976293103448278</v>
      </c>
      <c r="M120" s="458">
        <v>33.150636492220649</v>
      </c>
      <c r="N120" s="458">
        <v>21.807052222151373</v>
      </c>
      <c r="O120" s="458">
        <v>16.925503518563453</v>
      </c>
      <c r="P120" s="458">
        <v>9.8433530906011857</v>
      </c>
    </row>
    <row r="121" spans="1:16" x14ac:dyDescent="0.2">
      <c r="A121" s="72"/>
      <c r="B121" s="72" t="s">
        <v>1266</v>
      </c>
      <c r="C121" s="72" t="s">
        <v>1267</v>
      </c>
      <c r="D121" s="438"/>
      <c r="E121" s="807">
        <v>949</v>
      </c>
      <c r="F121" s="438"/>
      <c r="G121" s="626">
        <v>19.312557101693653</v>
      </c>
      <c r="H121" s="619"/>
      <c r="I121" s="618" t="s">
        <v>2122</v>
      </c>
      <c r="J121" s="618"/>
      <c r="K121" s="458">
        <v>8.676789587852495</v>
      </c>
      <c r="L121" s="458">
        <v>31.59003159003159</v>
      </c>
      <c r="M121" s="458">
        <v>30.123583934088568</v>
      </c>
      <c r="N121" s="458">
        <v>28.564453125</v>
      </c>
      <c r="O121" s="458">
        <v>22.414423194055306</v>
      </c>
      <c r="P121" s="458">
        <v>10.125507791184138</v>
      </c>
    </row>
    <row r="122" spans="1:16" x14ac:dyDescent="0.2">
      <c r="A122" s="72"/>
      <c r="B122" s="72" t="s">
        <v>1268</v>
      </c>
      <c r="C122" s="72" t="s">
        <v>1269</v>
      </c>
      <c r="D122" s="438"/>
      <c r="E122" s="807">
        <v>1723</v>
      </c>
      <c r="F122" s="438"/>
      <c r="G122" s="626">
        <v>22.873831548158854</v>
      </c>
      <c r="H122" s="619"/>
      <c r="I122" s="618" t="s">
        <v>2148</v>
      </c>
      <c r="J122" s="618"/>
      <c r="K122" s="458">
        <v>9.7105508870214763</v>
      </c>
      <c r="L122" s="458">
        <v>31.594634873323397</v>
      </c>
      <c r="M122" s="458">
        <v>40.822378175348426</v>
      </c>
      <c r="N122" s="458">
        <v>28.606965174129353</v>
      </c>
      <c r="O122" s="458">
        <v>26.254723861300803</v>
      </c>
      <c r="P122" s="458">
        <v>13.680418560768505</v>
      </c>
    </row>
    <row r="123" spans="1:16" x14ac:dyDescent="0.2">
      <c r="A123" s="72"/>
      <c r="B123" s="72" t="s">
        <v>1270</v>
      </c>
      <c r="C123" s="72" t="s">
        <v>1271</v>
      </c>
      <c r="D123" s="438"/>
      <c r="E123" s="807">
        <v>1206</v>
      </c>
      <c r="F123" s="438"/>
      <c r="G123" s="626">
        <v>19.694430589117967</v>
      </c>
      <c r="H123" s="619"/>
      <c r="I123" s="618" t="s">
        <v>2149</v>
      </c>
      <c r="J123" s="618"/>
      <c r="K123" s="458">
        <v>9.1463414634146343</v>
      </c>
      <c r="L123" s="458">
        <v>27.193266429265133</v>
      </c>
      <c r="M123" s="458">
        <v>38.170731707317074</v>
      </c>
      <c r="N123" s="458">
        <v>28.226205803704069</v>
      </c>
      <c r="O123" s="458">
        <v>20.259107903660553</v>
      </c>
      <c r="P123" s="458">
        <v>9.7672147159368397</v>
      </c>
    </row>
    <row r="124" spans="1:16" x14ac:dyDescent="0.2">
      <c r="A124" s="72"/>
      <c r="B124" s="72" t="s">
        <v>1272</v>
      </c>
      <c r="C124" s="72" t="s">
        <v>1273</v>
      </c>
      <c r="D124" s="438"/>
      <c r="E124" s="807">
        <v>962</v>
      </c>
      <c r="F124" s="438"/>
      <c r="G124" s="626">
        <v>14.614518681769306</v>
      </c>
      <c r="H124" s="619"/>
      <c r="I124" s="618" t="s">
        <v>2150</v>
      </c>
      <c r="J124" s="618"/>
      <c r="K124" s="458">
        <v>7.5419952005485085</v>
      </c>
      <c r="L124" s="458">
        <v>18.989378822014803</v>
      </c>
      <c r="M124" s="458">
        <v>20.958598179007044</v>
      </c>
      <c r="N124" s="458">
        <v>20.786262991414372</v>
      </c>
      <c r="O124" s="458">
        <v>15.148978908603951</v>
      </c>
      <c r="P124" s="458">
        <v>9.9376138684922424</v>
      </c>
    </row>
    <row r="125" spans="1:16" x14ac:dyDescent="0.2">
      <c r="A125" s="72"/>
      <c r="B125" s="72" t="s">
        <v>1274</v>
      </c>
      <c r="C125" s="72" t="s">
        <v>1842</v>
      </c>
      <c r="D125" s="438"/>
      <c r="E125" s="807">
        <v>26</v>
      </c>
      <c r="F125" s="438"/>
      <c r="G125" s="626">
        <v>14.42274757278607</v>
      </c>
      <c r="H125" s="619"/>
      <c r="I125" s="618" t="s">
        <v>2151</v>
      </c>
      <c r="J125" s="618"/>
      <c r="K125" s="458" t="s">
        <v>1431</v>
      </c>
      <c r="L125" s="458" t="s">
        <v>1431</v>
      </c>
      <c r="M125" s="458">
        <v>39.473684210526315</v>
      </c>
      <c r="N125" s="458">
        <v>19.230769230769234</v>
      </c>
      <c r="O125" s="458">
        <v>15.105740181268883</v>
      </c>
      <c r="P125" s="458">
        <v>7.285974499089253</v>
      </c>
    </row>
    <row r="126" spans="1:16" x14ac:dyDescent="0.2">
      <c r="A126" s="72"/>
      <c r="B126" s="72" t="s">
        <v>1275</v>
      </c>
      <c r="C126" s="72" t="s">
        <v>1276</v>
      </c>
      <c r="D126" s="438"/>
      <c r="E126" s="807">
        <v>2023</v>
      </c>
      <c r="F126" s="438"/>
      <c r="G126" s="626">
        <v>24.845769140259485</v>
      </c>
      <c r="H126" s="619"/>
      <c r="I126" s="618" t="s">
        <v>2152</v>
      </c>
      <c r="J126" s="618"/>
      <c r="K126" s="458">
        <v>15.047110111095487</v>
      </c>
      <c r="L126" s="458">
        <v>37.327627199239181</v>
      </c>
      <c r="M126" s="458">
        <v>45.078279647291708</v>
      </c>
      <c r="N126" s="458">
        <v>35.613418750430533</v>
      </c>
      <c r="O126" s="458">
        <v>25.070894560453723</v>
      </c>
      <c r="P126" s="458">
        <v>12.622368845698713</v>
      </c>
    </row>
    <row r="127" spans="1:16" x14ac:dyDescent="0.2">
      <c r="A127" s="72"/>
      <c r="B127" s="72" t="s">
        <v>1277</v>
      </c>
      <c r="C127" s="72" t="s">
        <v>1278</v>
      </c>
      <c r="D127" s="438"/>
      <c r="E127" s="807">
        <v>1705</v>
      </c>
      <c r="F127" s="438"/>
      <c r="G127" s="626">
        <v>21.615395193569505</v>
      </c>
      <c r="H127" s="619"/>
      <c r="I127" s="618" t="s">
        <v>2153</v>
      </c>
      <c r="J127" s="618"/>
      <c r="K127" s="458">
        <v>8.1967213114754109</v>
      </c>
      <c r="L127" s="458">
        <v>27.112777617536775</v>
      </c>
      <c r="M127" s="458">
        <v>36.434346535666769</v>
      </c>
      <c r="N127" s="458">
        <v>31.994097524984909</v>
      </c>
      <c r="O127" s="458">
        <v>25.092066662505459</v>
      </c>
      <c r="P127" s="458">
        <v>12.338754907459339</v>
      </c>
    </row>
    <row r="128" spans="1:16" x14ac:dyDescent="0.2">
      <c r="A128" s="72"/>
      <c r="B128" s="72" t="s">
        <v>1279</v>
      </c>
      <c r="C128" s="72" t="s">
        <v>1280</v>
      </c>
      <c r="D128" s="438"/>
      <c r="E128" s="807">
        <v>1790</v>
      </c>
      <c r="F128" s="438"/>
      <c r="G128" s="626">
        <v>24.63950958476374</v>
      </c>
      <c r="H128" s="619"/>
      <c r="I128" s="618" t="s">
        <v>2154</v>
      </c>
      <c r="J128" s="618"/>
      <c r="K128" s="458">
        <v>11.659919028340081</v>
      </c>
      <c r="L128" s="458">
        <v>34.132581100141046</v>
      </c>
      <c r="M128" s="458">
        <v>46.134297722607762</v>
      </c>
      <c r="N128" s="458">
        <v>35.31725024578386</v>
      </c>
      <c r="O128" s="458">
        <v>25.05966587112172</v>
      </c>
      <c r="P128" s="458">
        <v>13.360441475457451</v>
      </c>
    </row>
    <row r="129" spans="1:16" x14ac:dyDescent="0.2">
      <c r="A129" s="72"/>
      <c r="B129" s="72" t="s">
        <v>1281</v>
      </c>
      <c r="C129" s="72" t="s">
        <v>1282</v>
      </c>
      <c r="D129" s="438"/>
      <c r="E129" s="807">
        <v>1518</v>
      </c>
      <c r="F129" s="438"/>
      <c r="G129" s="626">
        <v>23.213128620759992</v>
      </c>
      <c r="H129" s="619"/>
      <c r="I129" s="618" t="s">
        <v>2155</v>
      </c>
      <c r="J129" s="618"/>
      <c r="K129" s="458">
        <v>12.25217197594119</v>
      </c>
      <c r="L129" s="458">
        <v>31.472081218274113</v>
      </c>
      <c r="M129" s="458">
        <v>41.091492776886035</v>
      </c>
      <c r="N129" s="458">
        <v>32.154605263157897</v>
      </c>
      <c r="O129" s="458">
        <v>25.041472470179318</v>
      </c>
      <c r="P129" s="458">
        <v>13.182852807283762</v>
      </c>
    </row>
    <row r="130" spans="1:16" x14ac:dyDescent="0.2">
      <c r="A130" s="72"/>
      <c r="B130" s="72" t="s">
        <v>1283</v>
      </c>
      <c r="C130" s="72" t="s">
        <v>1284</v>
      </c>
      <c r="D130" s="438"/>
      <c r="E130" s="807">
        <v>1575</v>
      </c>
      <c r="F130" s="438"/>
      <c r="G130" s="626">
        <v>20.848706190655747</v>
      </c>
      <c r="H130" s="619"/>
      <c r="I130" s="618" t="s">
        <v>2156</v>
      </c>
      <c r="J130" s="618"/>
      <c r="K130" s="458">
        <v>13.409485969704495</v>
      </c>
      <c r="L130" s="458">
        <v>38.880248833592532</v>
      </c>
      <c r="M130" s="458">
        <v>38.301504320921794</v>
      </c>
      <c r="N130" s="458">
        <v>22.908840802073968</v>
      </c>
      <c r="O130" s="458">
        <v>22.08275220827522</v>
      </c>
      <c r="P130" s="458">
        <v>12.002892263195951</v>
      </c>
    </row>
    <row r="131" spans="1:16" x14ac:dyDescent="0.2">
      <c r="A131" s="72"/>
      <c r="B131" s="72" t="s">
        <v>1285</v>
      </c>
      <c r="C131" s="72" t="s">
        <v>1844</v>
      </c>
      <c r="D131" s="438"/>
      <c r="E131" s="807">
        <v>934</v>
      </c>
      <c r="F131" s="438"/>
      <c r="G131" s="626">
        <v>19.142946571684078</v>
      </c>
      <c r="H131" s="619"/>
      <c r="I131" s="618" t="s">
        <v>2157</v>
      </c>
      <c r="J131" s="618"/>
      <c r="K131" s="458">
        <v>11.425959780621572</v>
      </c>
      <c r="L131" s="458">
        <v>37.37658674188998</v>
      </c>
      <c r="M131" s="458">
        <v>34.431582071831407</v>
      </c>
      <c r="N131" s="458">
        <v>23.627984918307501</v>
      </c>
      <c r="O131" s="458">
        <v>17.801251956181535</v>
      </c>
      <c r="P131" s="458">
        <v>10.771509357748755</v>
      </c>
    </row>
    <row r="132" spans="1:16" x14ac:dyDescent="0.2">
      <c r="A132" s="72"/>
      <c r="B132" s="72" t="s">
        <v>1286</v>
      </c>
      <c r="C132" s="72" t="s">
        <v>1287</v>
      </c>
      <c r="D132" s="438"/>
      <c r="E132" s="807">
        <v>1509</v>
      </c>
      <c r="F132" s="438"/>
      <c r="G132" s="626">
        <v>22.475881095194588</v>
      </c>
      <c r="H132" s="619"/>
      <c r="I132" s="618" t="s">
        <v>2118</v>
      </c>
      <c r="J132" s="618"/>
      <c r="K132" s="458">
        <v>12.904686438759338</v>
      </c>
      <c r="L132" s="458">
        <v>41.586445899114366</v>
      </c>
      <c r="M132" s="458">
        <v>42.647560559535997</v>
      </c>
      <c r="N132" s="458">
        <v>30.649952901963626</v>
      </c>
      <c r="O132" s="458">
        <v>22.154153013249751</v>
      </c>
      <c r="P132" s="458">
        <v>10.687161762699532</v>
      </c>
    </row>
    <row r="133" spans="1:16" x14ac:dyDescent="0.2">
      <c r="A133" s="72"/>
      <c r="B133" s="72" t="s">
        <v>1288</v>
      </c>
      <c r="C133" s="72" t="s">
        <v>1289</v>
      </c>
      <c r="D133" s="438"/>
      <c r="E133" s="807">
        <v>1028</v>
      </c>
      <c r="F133" s="438"/>
      <c r="G133" s="626">
        <v>19.771779386284539</v>
      </c>
      <c r="H133" s="619"/>
      <c r="I133" s="618" t="s">
        <v>2158</v>
      </c>
      <c r="J133" s="618"/>
      <c r="K133" s="458">
        <v>4.6904315196998132</v>
      </c>
      <c r="L133" s="458">
        <v>24.288107202680067</v>
      </c>
      <c r="M133" s="458">
        <v>32.008337055232992</v>
      </c>
      <c r="N133" s="458">
        <v>26.774464510709784</v>
      </c>
      <c r="O133" s="458">
        <v>22.789514866979655</v>
      </c>
      <c r="P133" s="458">
        <v>14.142570855997711</v>
      </c>
    </row>
    <row r="134" spans="1:16" x14ac:dyDescent="0.2">
      <c r="A134" s="72"/>
      <c r="B134" s="72" t="s">
        <v>1290</v>
      </c>
      <c r="C134" s="72" t="s">
        <v>1291</v>
      </c>
      <c r="D134" s="438"/>
      <c r="E134" s="807">
        <v>1077</v>
      </c>
      <c r="F134" s="438"/>
      <c r="G134" s="626">
        <v>21.997282064037638</v>
      </c>
      <c r="H134" s="619"/>
      <c r="I134" s="618" t="s">
        <v>2159</v>
      </c>
      <c r="J134" s="618"/>
      <c r="K134" s="458">
        <v>14.276154360919028</v>
      </c>
      <c r="L134" s="458">
        <v>34.325744308231172</v>
      </c>
      <c r="M134" s="458">
        <v>40.824521483067862</v>
      </c>
      <c r="N134" s="458">
        <v>30.278327704669852</v>
      </c>
      <c r="O134" s="458">
        <v>21.104089662573031</v>
      </c>
      <c r="P134" s="458">
        <v>10.801698301698302</v>
      </c>
    </row>
    <row r="135" spans="1:16" x14ac:dyDescent="0.2">
      <c r="A135" s="72"/>
      <c r="B135" s="72" t="s">
        <v>1292</v>
      </c>
      <c r="C135" s="72" t="s">
        <v>1293</v>
      </c>
      <c r="D135" s="438"/>
      <c r="E135" s="807">
        <v>1412</v>
      </c>
      <c r="F135" s="438"/>
      <c r="G135" s="626">
        <v>21.085246873078368</v>
      </c>
      <c r="H135" s="619"/>
      <c r="I135" s="618" t="s">
        <v>2160</v>
      </c>
      <c r="J135" s="618"/>
      <c r="K135" s="458">
        <v>11.310452418096725</v>
      </c>
      <c r="L135" s="458">
        <v>28.389339513325606</v>
      </c>
      <c r="M135" s="458">
        <v>29.853496729015017</v>
      </c>
      <c r="N135" s="458">
        <v>30.339805825242721</v>
      </c>
      <c r="O135" s="458">
        <v>26.059445508284071</v>
      </c>
      <c r="P135" s="458">
        <v>12.842547503103217</v>
      </c>
    </row>
    <row r="136" spans="1:16" x14ac:dyDescent="0.2">
      <c r="A136" s="72"/>
      <c r="B136" s="72" t="s">
        <v>1294</v>
      </c>
      <c r="C136" s="72" t="s">
        <v>1295</v>
      </c>
      <c r="D136" s="438"/>
      <c r="E136" s="807">
        <v>1467</v>
      </c>
      <c r="F136" s="438"/>
      <c r="G136" s="626">
        <v>23.501933226363761</v>
      </c>
      <c r="H136" s="619"/>
      <c r="I136" s="618" t="s">
        <v>2161</v>
      </c>
      <c r="J136" s="618"/>
      <c r="K136" s="458">
        <v>11.447650846649179</v>
      </c>
      <c r="L136" s="458">
        <v>32.505478451424395</v>
      </c>
      <c r="M136" s="458">
        <v>39.735099337748345</v>
      </c>
      <c r="N136" s="458">
        <v>34.089943041741051</v>
      </c>
      <c r="O136" s="458">
        <v>24.188079270590009</v>
      </c>
      <c r="P136" s="458">
        <v>13.979129749950779</v>
      </c>
    </row>
    <row r="137" spans="1:16" x14ac:dyDescent="0.2">
      <c r="A137" s="72"/>
      <c r="B137" s="72" t="s">
        <v>1296</v>
      </c>
      <c r="C137" s="72" t="s">
        <v>1297</v>
      </c>
      <c r="D137" s="438"/>
      <c r="E137" s="807">
        <v>1161</v>
      </c>
      <c r="F137" s="438"/>
      <c r="G137" s="626">
        <v>16.944607493288</v>
      </c>
      <c r="H137" s="619"/>
      <c r="I137" s="618" t="s">
        <v>2162</v>
      </c>
      <c r="J137" s="618"/>
      <c r="K137" s="458">
        <v>13.612565445026178</v>
      </c>
      <c r="L137" s="458">
        <v>25.841816758026624</v>
      </c>
      <c r="M137" s="458">
        <v>25.693730729701954</v>
      </c>
      <c r="N137" s="458">
        <v>21.248915871639202</v>
      </c>
      <c r="O137" s="458">
        <v>17.73472429210134</v>
      </c>
      <c r="P137" s="458">
        <v>10.965599348330095</v>
      </c>
    </row>
    <row r="138" spans="1:16" x14ac:dyDescent="0.2">
      <c r="A138" s="72"/>
      <c r="B138" s="72" t="s">
        <v>1298</v>
      </c>
      <c r="C138" s="72" t="s">
        <v>1845</v>
      </c>
      <c r="D138" s="438"/>
      <c r="E138" s="807">
        <v>650</v>
      </c>
      <c r="F138" s="438"/>
      <c r="G138" s="626">
        <v>17.919638491255711</v>
      </c>
      <c r="H138" s="619"/>
      <c r="I138" s="618" t="s">
        <v>2079</v>
      </c>
      <c r="J138" s="618"/>
      <c r="K138" s="458" t="s">
        <v>1431</v>
      </c>
      <c r="L138" s="458" t="s">
        <v>1431</v>
      </c>
      <c r="M138" s="458">
        <v>33.125403312540328</v>
      </c>
      <c r="N138" s="458">
        <v>21.629919062238347</v>
      </c>
      <c r="O138" s="458">
        <v>19.216182048040455</v>
      </c>
      <c r="P138" s="458">
        <v>11.118779234721265</v>
      </c>
    </row>
    <row r="139" spans="1:16" x14ac:dyDescent="0.2">
      <c r="A139" s="72"/>
      <c r="B139" s="72" t="s">
        <v>1299</v>
      </c>
      <c r="C139" s="72" t="s">
        <v>1847</v>
      </c>
      <c r="D139" s="438"/>
      <c r="E139" s="807">
        <v>583</v>
      </c>
      <c r="F139" s="438"/>
      <c r="G139" s="626">
        <v>14.399209913540096</v>
      </c>
      <c r="H139" s="619"/>
      <c r="I139" s="618" t="s">
        <v>2163</v>
      </c>
      <c r="J139" s="618"/>
      <c r="K139" s="458">
        <v>10.936930368209989</v>
      </c>
      <c r="L139" s="458">
        <v>28.88446215139442</v>
      </c>
      <c r="M139" s="458">
        <v>23.570924488355683</v>
      </c>
      <c r="N139" s="458">
        <v>17.325227963525837</v>
      </c>
      <c r="O139" s="458">
        <v>14.313239746765758</v>
      </c>
      <c r="P139" s="458">
        <v>8.1596320747719009</v>
      </c>
    </row>
    <row r="140" spans="1:16" x14ac:dyDescent="0.2">
      <c r="A140" s="72"/>
      <c r="B140" s="72" t="s">
        <v>1300</v>
      </c>
      <c r="C140" s="72" t="s">
        <v>1301</v>
      </c>
      <c r="D140" s="438"/>
      <c r="E140" s="807">
        <v>1945</v>
      </c>
      <c r="F140" s="438"/>
      <c r="G140" s="626">
        <v>21.946870516126282</v>
      </c>
      <c r="H140" s="619"/>
      <c r="I140" s="618" t="s">
        <v>2164</v>
      </c>
      <c r="J140" s="618"/>
      <c r="K140" s="458">
        <v>19.029495718363464</v>
      </c>
      <c r="L140" s="458">
        <v>41.05263157894737</v>
      </c>
      <c r="M140" s="458">
        <v>41.45381458839293</v>
      </c>
      <c r="N140" s="458">
        <v>21.609269133624665</v>
      </c>
      <c r="O140" s="458">
        <v>21.976267759272069</v>
      </c>
      <c r="P140" s="458">
        <v>12.366474938373049</v>
      </c>
    </row>
    <row r="141" spans="1:16" x14ac:dyDescent="0.2">
      <c r="A141" s="72"/>
      <c r="B141" s="72" t="s">
        <v>1302</v>
      </c>
      <c r="C141" s="72" t="s">
        <v>1303</v>
      </c>
      <c r="D141" s="438"/>
      <c r="E141" s="807">
        <v>1905</v>
      </c>
      <c r="F141" s="438"/>
      <c r="G141" s="626">
        <v>25.642161041217804</v>
      </c>
      <c r="H141" s="619"/>
      <c r="I141" s="618" t="s">
        <v>2165</v>
      </c>
      <c r="J141" s="618"/>
      <c r="K141" s="458">
        <v>16.750054383293453</v>
      </c>
      <c r="L141" s="458">
        <v>44.33833560709413</v>
      </c>
      <c r="M141" s="458">
        <v>43.770724774988153</v>
      </c>
      <c r="N141" s="458">
        <v>32.657579741230194</v>
      </c>
      <c r="O141" s="458">
        <v>24.586381912860062</v>
      </c>
      <c r="P141" s="458">
        <v>15.858208955223882</v>
      </c>
    </row>
    <row r="142" spans="1:16" x14ac:dyDescent="0.2">
      <c r="A142" s="72"/>
      <c r="B142" s="72" t="s">
        <v>1304</v>
      </c>
      <c r="C142" s="72" t="s">
        <v>1305</v>
      </c>
      <c r="D142" s="438"/>
      <c r="E142" s="807">
        <v>916</v>
      </c>
      <c r="F142" s="438"/>
      <c r="G142" s="626">
        <v>20.46915955252453</v>
      </c>
      <c r="H142" s="619"/>
      <c r="I142" s="618" t="s">
        <v>2166</v>
      </c>
      <c r="J142" s="618"/>
      <c r="K142" s="458">
        <v>9.5457537853851218</v>
      </c>
      <c r="L142" s="458">
        <v>35.824583075972825</v>
      </c>
      <c r="M142" s="458">
        <v>46.089913109180202</v>
      </c>
      <c r="N142" s="458">
        <v>23.992956196346025</v>
      </c>
      <c r="O142" s="458">
        <v>16.826923076923077</v>
      </c>
      <c r="P142" s="458">
        <v>10.904804008252285</v>
      </c>
    </row>
    <row r="143" spans="1:16" x14ac:dyDescent="0.2">
      <c r="A143" s="72"/>
      <c r="B143" s="72" t="s">
        <v>1306</v>
      </c>
      <c r="C143" s="72" t="s">
        <v>1307</v>
      </c>
      <c r="D143" s="438"/>
      <c r="E143" s="807">
        <v>2055</v>
      </c>
      <c r="F143" s="438"/>
      <c r="G143" s="626">
        <v>24.105355766959626</v>
      </c>
      <c r="H143" s="619"/>
      <c r="I143" s="618" t="s">
        <v>2167</v>
      </c>
      <c r="J143" s="618"/>
      <c r="K143" s="458">
        <v>11.572160687716979</v>
      </c>
      <c r="L143" s="458">
        <v>31.749938469111491</v>
      </c>
      <c r="M143" s="458">
        <v>35.973375215017576</v>
      </c>
      <c r="N143" s="458">
        <v>34.48881602061131</v>
      </c>
      <c r="O143" s="458">
        <v>27.050395256916996</v>
      </c>
      <c r="P143" s="458">
        <v>15.882433480900005</v>
      </c>
    </row>
    <row r="144" spans="1:16" x14ac:dyDescent="0.2">
      <c r="A144" s="72"/>
      <c r="B144" s="72" t="s">
        <v>1308</v>
      </c>
      <c r="C144" s="72" t="s">
        <v>1309</v>
      </c>
      <c r="D144" s="438"/>
      <c r="E144" s="807">
        <v>1521</v>
      </c>
      <c r="F144" s="438"/>
      <c r="G144" s="626">
        <v>22.689641027907317</v>
      </c>
      <c r="H144" s="619"/>
      <c r="I144" s="618" t="s">
        <v>2168</v>
      </c>
      <c r="J144" s="618"/>
      <c r="K144" s="458">
        <v>7.8111130836144156</v>
      </c>
      <c r="L144" s="458">
        <v>21.85960591133005</v>
      </c>
      <c r="M144" s="458">
        <v>44.446957701877409</v>
      </c>
      <c r="N144" s="458">
        <v>32.427200129063486</v>
      </c>
      <c r="O144" s="458">
        <v>26.036496907688786</v>
      </c>
      <c r="P144" s="458">
        <v>12.420074520447123</v>
      </c>
    </row>
    <row r="145" spans="1:16" x14ac:dyDescent="0.2">
      <c r="A145" s="72"/>
      <c r="B145" s="72" t="s">
        <v>1310</v>
      </c>
      <c r="C145" s="72" t="s">
        <v>1848</v>
      </c>
      <c r="D145" s="438"/>
      <c r="E145" s="807">
        <v>536</v>
      </c>
      <c r="F145" s="438"/>
      <c r="G145" s="626">
        <v>14.534014007802961</v>
      </c>
      <c r="H145" s="619"/>
      <c r="I145" s="618" t="s">
        <v>1785</v>
      </c>
      <c r="J145" s="618"/>
      <c r="K145" s="458">
        <v>9.0909090909090899</v>
      </c>
      <c r="L145" s="458">
        <v>27.173913043478262</v>
      </c>
      <c r="M145" s="458">
        <v>29.551094067223097</v>
      </c>
      <c r="N145" s="458">
        <v>20.024377503047187</v>
      </c>
      <c r="O145" s="458">
        <v>11.169829449915927</v>
      </c>
      <c r="P145" s="458">
        <v>7.2676933725558053</v>
      </c>
    </row>
    <row r="146" spans="1:16" x14ac:dyDescent="0.2">
      <c r="A146" s="72"/>
      <c r="B146" s="72" t="s">
        <v>1311</v>
      </c>
      <c r="C146" s="72" t="s">
        <v>1312</v>
      </c>
      <c r="D146" s="438"/>
      <c r="E146" s="807">
        <v>2062</v>
      </c>
      <c r="F146" s="438"/>
      <c r="G146" s="626">
        <v>23.941833986593785</v>
      </c>
      <c r="H146" s="619"/>
      <c r="I146" s="618" t="s">
        <v>2169</v>
      </c>
      <c r="J146" s="618"/>
      <c r="K146" s="458">
        <v>15.920398009950247</v>
      </c>
      <c r="L146" s="458">
        <v>44.578313253012048</v>
      </c>
      <c r="M146" s="458">
        <v>36.098840419657648</v>
      </c>
      <c r="N146" s="458">
        <v>28.515707358212104</v>
      </c>
      <c r="O146" s="458">
        <v>23.735930483466493</v>
      </c>
      <c r="P146" s="458">
        <v>16.08931906945152</v>
      </c>
    </row>
    <row r="147" spans="1:16" x14ac:dyDescent="0.2">
      <c r="A147" s="72"/>
      <c r="B147" s="72" t="s">
        <v>1313</v>
      </c>
      <c r="C147" s="72" t="s">
        <v>1314</v>
      </c>
      <c r="D147" s="438"/>
      <c r="E147" s="807">
        <v>725</v>
      </c>
      <c r="F147" s="438"/>
      <c r="G147" s="626">
        <v>18.020169903907249</v>
      </c>
      <c r="H147" s="619"/>
      <c r="I147" s="618" t="s">
        <v>2170</v>
      </c>
      <c r="J147" s="618"/>
      <c r="K147" s="458">
        <v>9.6700796359499428</v>
      </c>
      <c r="L147" s="458">
        <v>24.213075060532688</v>
      </c>
      <c r="M147" s="458">
        <v>32.526775089250293</v>
      </c>
      <c r="N147" s="458">
        <v>23.351446614774563</v>
      </c>
      <c r="O147" s="458">
        <v>18.062795490362468</v>
      </c>
      <c r="P147" s="458">
        <v>10.935680082826453</v>
      </c>
    </row>
    <row r="148" spans="1:16" x14ac:dyDescent="0.2">
      <c r="A148" s="72"/>
      <c r="B148" s="72" t="s">
        <v>1315</v>
      </c>
      <c r="C148" s="72" t="s">
        <v>1316</v>
      </c>
      <c r="D148" s="438"/>
      <c r="E148" s="807">
        <v>1568</v>
      </c>
      <c r="F148" s="438"/>
      <c r="G148" s="626">
        <v>17.75082351223535</v>
      </c>
      <c r="H148" s="619"/>
      <c r="I148" s="618" t="s">
        <v>2171</v>
      </c>
      <c r="J148" s="618"/>
      <c r="K148" s="458">
        <v>14.641288433382138</v>
      </c>
      <c r="L148" s="458">
        <v>33.159349094258523</v>
      </c>
      <c r="M148" s="458">
        <v>33.001422475106686</v>
      </c>
      <c r="N148" s="458">
        <v>19.827858140687667</v>
      </c>
      <c r="O148" s="458">
        <v>16.548334243582744</v>
      </c>
      <c r="P148" s="458">
        <v>9.7890038547372704</v>
      </c>
    </row>
    <row r="149" spans="1:16" x14ac:dyDescent="0.2">
      <c r="A149" s="72"/>
      <c r="B149" s="72" t="s">
        <v>1317</v>
      </c>
      <c r="C149" s="72" t="s">
        <v>1318</v>
      </c>
      <c r="D149" s="438"/>
      <c r="E149" s="807">
        <v>1603</v>
      </c>
      <c r="F149" s="438"/>
      <c r="G149" s="626">
        <v>25.200448123294908</v>
      </c>
      <c r="H149" s="619"/>
      <c r="I149" s="618" t="s">
        <v>2172</v>
      </c>
      <c r="J149" s="618"/>
      <c r="K149" s="458">
        <v>10.586881472957423</v>
      </c>
      <c r="L149" s="458">
        <v>35.130434782608695</v>
      </c>
      <c r="M149" s="458">
        <v>49.867251529493252</v>
      </c>
      <c r="N149" s="458">
        <v>33.2821714193392</v>
      </c>
      <c r="O149" s="458">
        <v>25.155781213939534</v>
      </c>
      <c r="P149" s="458">
        <v>13.578541140597455</v>
      </c>
    </row>
    <row r="150" spans="1:16" x14ac:dyDescent="0.2">
      <c r="A150" s="72"/>
      <c r="B150" s="72" t="s">
        <v>1319</v>
      </c>
      <c r="C150" s="72" t="s">
        <v>1320</v>
      </c>
      <c r="D150" s="438"/>
      <c r="E150" s="807">
        <v>1501</v>
      </c>
      <c r="F150" s="438"/>
      <c r="G150" s="626">
        <v>16.485741487984264</v>
      </c>
      <c r="H150" s="619"/>
      <c r="I150" s="618" t="s">
        <v>2173</v>
      </c>
      <c r="J150" s="618"/>
      <c r="K150" s="458">
        <v>10.770975056689343</v>
      </c>
      <c r="L150" s="458">
        <v>25.661914460285132</v>
      </c>
      <c r="M150" s="458">
        <v>32.342815727486865</v>
      </c>
      <c r="N150" s="458">
        <v>18.629435333966708</v>
      </c>
      <c r="O150" s="458">
        <v>13.58346975797531</v>
      </c>
      <c r="P150" s="458">
        <v>10.640283740899758</v>
      </c>
    </row>
    <row r="151" spans="1:16" x14ac:dyDescent="0.2">
      <c r="A151" s="72"/>
      <c r="B151" s="72" t="s">
        <v>1321</v>
      </c>
      <c r="C151" s="72" t="s">
        <v>1322</v>
      </c>
      <c r="D151" s="438"/>
      <c r="E151" s="807">
        <v>984</v>
      </c>
      <c r="F151" s="438"/>
      <c r="G151" s="626">
        <v>17.173495362259096</v>
      </c>
      <c r="H151" s="619"/>
      <c r="I151" s="618" t="s">
        <v>2174</v>
      </c>
      <c r="J151" s="618"/>
      <c r="K151" s="458" t="s">
        <v>1431</v>
      </c>
      <c r="L151" s="458" t="s">
        <v>1431</v>
      </c>
      <c r="M151" s="458">
        <v>32.418264588219067</v>
      </c>
      <c r="N151" s="458">
        <v>21.249502586549941</v>
      </c>
      <c r="O151" s="458">
        <v>16.855654305853509</v>
      </c>
      <c r="P151" s="458">
        <v>10.071864111498259</v>
      </c>
    </row>
    <row r="152" spans="1:16" x14ac:dyDescent="0.2">
      <c r="A152" s="72"/>
      <c r="B152" s="72"/>
      <c r="C152" s="72"/>
      <c r="D152" s="438"/>
      <c r="E152" s="807"/>
      <c r="F152" s="438"/>
      <c r="G152" s="626"/>
      <c r="H152" s="619"/>
      <c r="I152" s="618"/>
      <c r="J152" s="618"/>
      <c r="K152" s="458"/>
      <c r="L152" s="458"/>
      <c r="M152" s="458"/>
      <c r="N152" s="458"/>
      <c r="O152" s="458"/>
      <c r="P152" s="458"/>
    </row>
    <row r="153" spans="1:16" s="343" customFormat="1" x14ac:dyDescent="0.2">
      <c r="A153" s="94" t="s">
        <v>1323</v>
      </c>
      <c r="B153" s="94"/>
      <c r="C153" s="94"/>
      <c r="D153" s="438"/>
      <c r="E153" s="807">
        <v>25461</v>
      </c>
      <c r="F153" s="438"/>
      <c r="G153" s="810">
        <v>15.128952817658483</v>
      </c>
      <c r="H153" s="648"/>
      <c r="I153" s="582" t="s">
        <v>2175</v>
      </c>
      <c r="J153" s="582"/>
      <c r="K153" s="582">
        <v>8.7538752460218436</v>
      </c>
      <c r="L153" s="582">
        <v>23.103304219413381</v>
      </c>
      <c r="M153" s="582">
        <v>25.954878327152709</v>
      </c>
      <c r="N153" s="582">
        <v>22.322988348600163</v>
      </c>
      <c r="O153" s="582">
        <v>15.760254596888259</v>
      </c>
      <c r="P153" s="582">
        <v>7.4835650755754326</v>
      </c>
    </row>
    <row r="154" spans="1:16" ht="15" x14ac:dyDescent="0.25">
      <c r="A154" s="518"/>
      <c r="B154" s="518"/>
      <c r="C154" s="518"/>
      <c r="D154" s="562"/>
      <c r="E154" s="806"/>
      <c r="F154" s="615"/>
      <c r="G154" s="629"/>
      <c r="H154" s="617"/>
      <c r="I154" s="616"/>
      <c r="J154" s="616"/>
      <c r="K154" s="469"/>
      <c r="L154" s="469"/>
      <c r="M154" s="469"/>
      <c r="N154" s="469"/>
      <c r="O154" s="469"/>
      <c r="P154" s="469"/>
    </row>
    <row r="155" spans="1:16" x14ac:dyDescent="0.2">
      <c r="A155" s="72"/>
      <c r="B155" s="72" t="s">
        <v>1324</v>
      </c>
      <c r="C155" s="72" t="s">
        <v>1849</v>
      </c>
      <c r="D155" s="438"/>
      <c r="E155" s="807">
        <v>333</v>
      </c>
      <c r="F155" s="438"/>
      <c r="G155" s="626">
        <v>14.271932095958912</v>
      </c>
      <c r="H155" s="619"/>
      <c r="I155" s="618" t="s">
        <v>2176</v>
      </c>
      <c r="J155" s="618"/>
      <c r="K155" s="458">
        <v>6.9384215091066777</v>
      </c>
      <c r="L155" s="458">
        <v>15.334947538337369</v>
      </c>
      <c r="M155" s="458">
        <v>24.525043177892918</v>
      </c>
      <c r="N155" s="458">
        <v>20.233463035019458</v>
      </c>
      <c r="O155" s="458">
        <v>15.714918105356354</v>
      </c>
      <c r="P155" s="458">
        <v>8.5610800131708924</v>
      </c>
    </row>
    <row r="156" spans="1:16" x14ac:dyDescent="0.2">
      <c r="A156" s="72"/>
      <c r="B156" s="72" t="s">
        <v>1325</v>
      </c>
      <c r="C156" s="72" t="s">
        <v>1851</v>
      </c>
      <c r="D156" s="438"/>
      <c r="E156" s="807">
        <v>1114</v>
      </c>
      <c r="F156" s="438"/>
      <c r="G156" s="626">
        <v>15.594168413205633</v>
      </c>
      <c r="H156" s="619"/>
      <c r="I156" s="618" t="s">
        <v>2177</v>
      </c>
      <c r="J156" s="618"/>
      <c r="K156" s="458">
        <v>16.336633663366339</v>
      </c>
      <c r="L156" s="458">
        <v>21.901323706377859</v>
      </c>
      <c r="M156" s="458">
        <v>22.623315613796514</v>
      </c>
      <c r="N156" s="458">
        <v>21.11120925713276</v>
      </c>
      <c r="O156" s="458">
        <v>16.748675246025741</v>
      </c>
      <c r="P156" s="458">
        <v>8.5868498527968598</v>
      </c>
    </row>
    <row r="157" spans="1:16" x14ac:dyDescent="0.2">
      <c r="A157" s="72"/>
      <c r="B157" s="72" t="s">
        <v>1373</v>
      </c>
      <c r="C157" s="72" t="s">
        <v>1414</v>
      </c>
      <c r="D157" s="438"/>
      <c r="E157" s="808" t="s">
        <v>1431</v>
      </c>
      <c r="F157" s="438"/>
      <c r="G157" s="626" t="s">
        <v>1431</v>
      </c>
      <c r="H157" s="626"/>
      <c r="I157" s="626" t="s">
        <v>1431</v>
      </c>
      <c r="J157" s="626"/>
      <c r="K157" s="626" t="s">
        <v>1431</v>
      </c>
      <c r="L157" s="626" t="s">
        <v>1431</v>
      </c>
      <c r="M157" s="626" t="s">
        <v>1431</v>
      </c>
      <c r="N157" s="626" t="s">
        <v>1431</v>
      </c>
      <c r="O157" s="626" t="s">
        <v>1431</v>
      </c>
      <c r="P157" s="626" t="s">
        <v>1431</v>
      </c>
    </row>
    <row r="158" spans="1:16" x14ac:dyDescent="0.2">
      <c r="A158" s="72"/>
      <c r="B158" s="72" t="s">
        <v>1379</v>
      </c>
      <c r="C158" s="72" t="s">
        <v>1415</v>
      </c>
      <c r="D158" s="438"/>
      <c r="E158" s="808">
        <v>1356</v>
      </c>
      <c r="F158" s="438"/>
      <c r="G158" s="626">
        <v>15.890793962386903</v>
      </c>
      <c r="H158" s="619"/>
      <c r="I158" s="618" t="s">
        <v>2178</v>
      </c>
      <c r="J158" s="618"/>
      <c r="K158" s="458">
        <v>10.09028146574615</v>
      </c>
      <c r="L158" s="458">
        <v>22.113877764234722</v>
      </c>
      <c r="M158" s="458">
        <v>28.370439084724797</v>
      </c>
      <c r="N158" s="458">
        <v>25.623374636683494</v>
      </c>
      <c r="O158" s="458">
        <v>15.577007459412023</v>
      </c>
      <c r="P158" s="458">
        <v>6.9076457229371693</v>
      </c>
    </row>
    <row r="159" spans="1:16" x14ac:dyDescent="0.2">
      <c r="A159" s="72"/>
      <c r="B159" s="72" t="s">
        <v>1382</v>
      </c>
      <c r="C159" s="72" t="s">
        <v>1416</v>
      </c>
      <c r="D159" s="438"/>
      <c r="E159" s="808">
        <v>3262</v>
      </c>
      <c r="F159" s="438"/>
      <c r="G159" s="626">
        <v>13.967994565174497</v>
      </c>
      <c r="H159" s="619"/>
      <c r="I159" s="618" t="s">
        <v>2179</v>
      </c>
      <c r="J159" s="618"/>
      <c r="K159" s="458">
        <v>7.4024226110363394</v>
      </c>
      <c r="L159" s="458">
        <v>22.327790973871732</v>
      </c>
      <c r="M159" s="458">
        <v>25.420747082624757</v>
      </c>
      <c r="N159" s="458">
        <v>19.537512567593271</v>
      </c>
      <c r="O159" s="458">
        <v>14.649763093866051</v>
      </c>
      <c r="P159" s="458">
        <v>6.7296565515846707</v>
      </c>
    </row>
    <row r="160" spans="1:16" x14ac:dyDescent="0.2">
      <c r="A160" s="72"/>
      <c r="B160" s="72" t="s">
        <v>1326</v>
      </c>
      <c r="C160" s="72" t="s">
        <v>1852</v>
      </c>
      <c r="D160" s="438"/>
      <c r="E160" s="808">
        <v>275</v>
      </c>
      <c r="F160" s="438"/>
      <c r="G160" s="626">
        <v>13.121342609852537</v>
      </c>
      <c r="H160" s="619"/>
      <c r="I160" s="618" t="s">
        <v>2180</v>
      </c>
      <c r="J160" s="618"/>
      <c r="K160" s="458">
        <v>8.0304311073541843</v>
      </c>
      <c r="L160" s="458">
        <v>26.334026334026333</v>
      </c>
      <c r="M160" s="458">
        <v>22.325581395348838</v>
      </c>
      <c r="N160" s="458">
        <v>12.998790810157194</v>
      </c>
      <c r="O160" s="458">
        <v>15.595757953836557</v>
      </c>
      <c r="P160" s="458">
        <v>6.9462647444298824</v>
      </c>
    </row>
    <row r="161" spans="1:16" x14ac:dyDescent="0.2">
      <c r="A161" s="72"/>
      <c r="B161" s="72" t="s">
        <v>1384</v>
      </c>
      <c r="C161" s="72" t="s">
        <v>1417</v>
      </c>
      <c r="D161" s="438"/>
      <c r="E161" s="807">
        <v>4432</v>
      </c>
      <c r="F161" s="438"/>
      <c r="G161" s="626">
        <v>15.7147168332733</v>
      </c>
      <c r="H161" s="619"/>
      <c r="I161" s="618" t="s">
        <v>2181</v>
      </c>
      <c r="J161" s="618"/>
      <c r="K161" s="458">
        <v>9.7610825287194309</v>
      </c>
      <c r="L161" s="458">
        <v>25.801797802685606</v>
      </c>
      <c r="M161" s="458">
        <v>26.269204711847365</v>
      </c>
      <c r="N161" s="458">
        <v>24.312411038156021</v>
      </c>
      <c r="O161" s="458">
        <v>15.625</v>
      </c>
      <c r="P161" s="458">
        <v>7.4911425810674617</v>
      </c>
    </row>
    <row r="162" spans="1:16" x14ac:dyDescent="0.2">
      <c r="A162" s="72"/>
      <c r="B162" s="72" t="s">
        <v>1327</v>
      </c>
      <c r="C162" s="72" t="s">
        <v>1328</v>
      </c>
      <c r="D162" s="438"/>
      <c r="E162" s="808">
        <v>1073</v>
      </c>
      <c r="F162" s="438"/>
      <c r="G162" s="626">
        <v>18.607320796340499</v>
      </c>
      <c r="H162" s="619"/>
      <c r="I162" s="618" t="s">
        <v>2182</v>
      </c>
      <c r="J162" s="618"/>
      <c r="K162" s="458">
        <v>13.103852923919421</v>
      </c>
      <c r="L162" s="458">
        <v>22.575976845151953</v>
      </c>
      <c r="M162" s="458">
        <v>30.18189086548071</v>
      </c>
      <c r="N162" s="458">
        <v>27.13833157338965</v>
      </c>
      <c r="O162" s="458">
        <v>22.551546391752577</v>
      </c>
      <c r="P162" s="458">
        <v>8.8931148274511997</v>
      </c>
    </row>
    <row r="163" spans="1:16" x14ac:dyDescent="0.2">
      <c r="A163" s="72"/>
      <c r="B163" s="72" t="s">
        <v>1329</v>
      </c>
      <c r="C163" s="72" t="s">
        <v>1853</v>
      </c>
      <c r="D163" s="438"/>
      <c r="E163" s="807">
        <v>1017</v>
      </c>
      <c r="F163" s="438"/>
      <c r="G163" s="626">
        <v>19.439545323997631</v>
      </c>
      <c r="H163" s="619"/>
      <c r="I163" s="618" t="s">
        <v>2183</v>
      </c>
      <c r="J163" s="618"/>
      <c r="K163" s="458">
        <v>10.546706844597502</v>
      </c>
      <c r="L163" s="458">
        <v>30.120481927710845</v>
      </c>
      <c r="M163" s="458">
        <v>40.104889711553291</v>
      </c>
      <c r="N163" s="458">
        <v>25.371549893842889</v>
      </c>
      <c r="O163" s="458">
        <v>19.800148038490008</v>
      </c>
      <c r="P163" s="458">
        <v>9.0452261306532655</v>
      </c>
    </row>
    <row r="164" spans="1:16" x14ac:dyDescent="0.2">
      <c r="A164" s="72"/>
      <c r="B164" s="72" t="s">
        <v>1392</v>
      </c>
      <c r="C164" s="72" t="s">
        <v>1418</v>
      </c>
      <c r="D164" s="438"/>
      <c r="E164" s="808" t="s">
        <v>1431</v>
      </c>
      <c r="F164" s="438"/>
      <c r="G164" s="618" t="s">
        <v>1431</v>
      </c>
      <c r="H164" s="618"/>
      <c r="I164" s="618" t="s">
        <v>1431</v>
      </c>
      <c r="J164" s="618"/>
      <c r="K164" s="618" t="s">
        <v>1431</v>
      </c>
      <c r="L164" s="618" t="s">
        <v>1431</v>
      </c>
      <c r="M164" s="618" t="s">
        <v>1431</v>
      </c>
      <c r="N164" s="618" t="s">
        <v>1431</v>
      </c>
      <c r="O164" s="618" t="s">
        <v>1431</v>
      </c>
      <c r="P164" s="618" t="s">
        <v>1431</v>
      </c>
    </row>
    <row r="165" spans="1:16" x14ac:dyDescent="0.2">
      <c r="A165" s="72"/>
      <c r="B165" s="72" t="s">
        <v>1330</v>
      </c>
      <c r="C165" s="72" t="s">
        <v>1854</v>
      </c>
      <c r="D165" s="438"/>
      <c r="E165" s="808">
        <v>855</v>
      </c>
      <c r="F165" s="438"/>
      <c r="G165" s="626">
        <v>16.846811721656557</v>
      </c>
      <c r="H165" s="619"/>
      <c r="I165" s="618" t="s">
        <v>2184</v>
      </c>
      <c r="J165" s="618"/>
      <c r="K165" s="458">
        <v>9.7531240475464784</v>
      </c>
      <c r="L165" s="458">
        <v>25.015253203172666</v>
      </c>
      <c r="M165" s="458">
        <v>24.934264212530604</v>
      </c>
      <c r="N165" s="458">
        <v>26.805385556915546</v>
      </c>
      <c r="O165" s="458">
        <v>19.738596959189117</v>
      </c>
      <c r="P165" s="458">
        <v>7.7307512103701388</v>
      </c>
    </row>
    <row r="166" spans="1:16" x14ac:dyDescent="0.2">
      <c r="A166" s="72"/>
      <c r="B166" s="72" t="s">
        <v>1331</v>
      </c>
      <c r="C166" s="72" t="s">
        <v>1855</v>
      </c>
      <c r="D166" s="438"/>
      <c r="E166" s="807">
        <v>728</v>
      </c>
      <c r="F166" s="438"/>
      <c r="G166" s="626">
        <v>17.721829444767259</v>
      </c>
      <c r="H166" s="619"/>
      <c r="I166" s="618" t="s">
        <v>2185</v>
      </c>
      <c r="J166" s="618"/>
      <c r="K166" s="458" t="s">
        <v>2208</v>
      </c>
      <c r="L166" s="458" t="s">
        <v>2208</v>
      </c>
      <c r="M166" s="458">
        <v>26.295030239284777</v>
      </c>
      <c r="N166" s="458">
        <v>27.577245163153336</v>
      </c>
      <c r="O166" s="458">
        <v>17.793121763378036</v>
      </c>
      <c r="P166" s="458">
        <v>10.862845535635433</v>
      </c>
    </row>
    <row r="167" spans="1:16" x14ac:dyDescent="0.2">
      <c r="A167" s="72"/>
      <c r="B167" s="72" t="s">
        <v>1332</v>
      </c>
      <c r="C167" s="72" t="s">
        <v>1856</v>
      </c>
      <c r="D167" s="438"/>
      <c r="E167" s="807">
        <v>744</v>
      </c>
      <c r="F167" s="438"/>
      <c r="G167" s="626">
        <v>22.25993548205172</v>
      </c>
      <c r="H167" s="619"/>
      <c r="I167" s="618" t="s">
        <v>2186</v>
      </c>
      <c r="J167" s="618"/>
      <c r="K167" s="458">
        <v>11.498658489842851</v>
      </c>
      <c r="L167" s="458">
        <v>36.303630363036305</v>
      </c>
      <c r="M167" s="458">
        <v>38.730634682658675</v>
      </c>
      <c r="N167" s="458">
        <v>31.54168007724493</v>
      </c>
      <c r="O167" s="458">
        <v>23.170731707317074</v>
      </c>
      <c r="P167" s="458">
        <v>12.282589205666127</v>
      </c>
    </row>
    <row r="168" spans="1:16" x14ac:dyDescent="0.2">
      <c r="A168" s="72"/>
      <c r="B168" s="72" t="s">
        <v>1333</v>
      </c>
      <c r="C168" s="72" t="s">
        <v>1857</v>
      </c>
      <c r="D168" s="438"/>
      <c r="E168" s="807">
        <v>999</v>
      </c>
      <c r="F168" s="438"/>
      <c r="G168" s="626">
        <v>15.536759372468337</v>
      </c>
      <c r="H168" s="619"/>
      <c r="I168" s="618" t="s">
        <v>2187</v>
      </c>
      <c r="J168" s="618"/>
      <c r="K168" s="458">
        <v>10.514350667803352</v>
      </c>
      <c r="L168" s="458">
        <v>21.152600906540037</v>
      </c>
      <c r="M168" s="458">
        <v>20.765312785686302</v>
      </c>
      <c r="N168" s="458">
        <v>24.617173870905216</v>
      </c>
      <c r="O168" s="458">
        <v>18.131983976386255</v>
      </c>
      <c r="P168" s="458">
        <v>8.3431829242856139</v>
      </c>
    </row>
    <row r="169" spans="1:16" x14ac:dyDescent="0.2">
      <c r="A169" s="72"/>
      <c r="B169" s="72" t="s">
        <v>1396</v>
      </c>
      <c r="C169" s="72" t="s">
        <v>1419</v>
      </c>
      <c r="D169" s="438"/>
      <c r="E169" s="807">
        <v>3007</v>
      </c>
      <c r="F169" s="438"/>
      <c r="G169" s="626">
        <v>14.275923704593538</v>
      </c>
      <c r="H169" s="619"/>
      <c r="I169" s="618" t="s">
        <v>2188</v>
      </c>
      <c r="J169" s="618"/>
      <c r="K169" s="618" t="s">
        <v>1431</v>
      </c>
      <c r="L169" s="618" t="s">
        <v>1431</v>
      </c>
      <c r="M169" s="458">
        <v>25.429378710435252</v>
      </c>
      <c r="N169" s="458">
        <v>21.983039791258971</v>
      </c>
      <c r="O169" s="458">
        <v>13.906447534766119</v>
      </c>
      <c r="P169" s="458">
        <v>7.3363296948942951</v>
      </c>
    </row>
    <row r="170" spans="1:16" x14ac:dyDescent="0.2">
      <c r="A170" s="72"/>
      <c r="B170" s="72" t="s">
        <v>1334</v>
      </c>
      <c r="C170" s="72" t="s">
        <v>1858</v>
      </c>
      <c r="D170" s="438"/>
      <c r="E170" s="807">
        <v>347</v>
      </c>
      <c r="F170" s="438"/>
      <c r="G170" s="626">
        <v>13.176764530233491</v>
      </c>
      <c r="H170" s="619"/>
      <c r="I170" s="618" t="s">
        <v>2189</v>
      </c>
      <c r="J170" s="618"/>
      <c r="K170" s="618" t="s">
        <v>1431</v>
      </c>
      <c r="L170" s="618" t="s">
        <v>1431</v>
      </c>
      <c r="M170" s="458">
        <v>24.91937848138376</v>
      </c>
      <c r="N170" s="458">
        <v>20.62624254473161</v>
      </c>
      <c r="O170" s="458">
        <v>13.109023377758357</v>
      </c>
      <c r="P170" s="458">
        <v>5.7711089407795431</v>
      </c>
    </row>
    <row r="171" spans="1:16" x14ac:dyDescent="0.2">
      <c r="A171" s="72"/>
      <c r="B171" s="72" t="s">
        <v>1398</v>
      </c>
      <c r="C171" s="72" t="s">
        <v>1420</v>
      </c>
      <c r="D171" s="438"/>
      <c r="E171" s="807">
        <v>2069</v>
      </c>
      <c r="F171" s="438"/>
      <c r="G171" s="626">
        <v>14.880223799958749</v>
      </c>
      <c r="H171" s="619"/>
      <c r="I171" s="618" t="s">
        <v>2190</v>
      </c>
      <c r="J171" s="618"/>
      <c r="K171" s="618" t="s">
        <v>1431</v>
      </c>
      <c r="L171" s="618" t="s">
        <v>1431</v>
      </c>
      <c r="M171" s="458">
        <v>27.244644756165492</v>
      </c>
      <c r="N171" s="458">
        <v>22.921983230040102</v>
      </c>
      <c r="O171" s="458">
        <v>13.954809135532027</v>
      </c>
      <c r="P171" s="458">
        <v>6.3631823310704574</v>
      </c>
    </row>
    <row r="172" spans="1:16" x14ac:dyDescent="0.2">
      <c r="A172" s="72"/>
      <c r="B172" s="72" t="s">
        <v>1335</v>
      </c>
      <c r="C172" s="72" t="s">
        <v>1860</v>
      </c>
      <c r="D172" s="438"/>
      <c r="E172" s="807">
        <v>397</v>
      </c>
      <c r="F172" s="438"/>
      <c r="G172" s="626">
        <v>15.360848672655694</v>
      </c>
      <c r="H172" s="619"/>
      <c r="I172" s="618" t="s">
        <v>2191</v>
      </c>
      <c r="J172" s="618"/>
      <c r="K172" s="618" t="s">
        <v>1431</v>
      </c>
      <c r="L172" s="618" t="s">
        <v>1431</v>
      </c>
      <c r="M172" s="458">
        <v>30.553787396562697</v>
      </c>
      <c r="N172" s="458">
        <v>22.238163558106169</v>
      </c>
      <c r="O172" s="458">
        <v>14.952153110047847</v>
      </c>
      <c r="P172" s="458">
        <v>6.422607578676943</v>
      </c>
    </row>
    <row r="173" spans="1:16" x14ac:dyDescent="0.2">
      <c r="A173" s="72"/>
      <c r="B173" s="72" t="s">
        <v>1336</v>
      </c>
      <c r="C173" s="72" t="s">
        <v>1861</v>
      </c>
      <c r="D173" s="438"/>
      <c r="E173" s="807">
        <v>350</v>
      </c>
      <c r="F173" s="438"/>
      <c r="G173" s="626">
        <v>13.189212825723311</v>
      </c>
      <c r="H173" s="619"/>
      <c r="I173" s="618" t="s">
        <v>2189</v>
      </c>
      <c r="J173" s="618"/>
      <c r="K173" s="458">
        <v>4.9157303370786511</v>
      </c>
      <c r="L173" s="458">
        <v>16.6270783847981</v>
      </c>
      <c r="M173" s="458">
        <v>31.645569620253166</v>
      </c>
      <c r="N173" s="458">
        <v>14.388489208633095</v>
      </c>
      <c r="O173" s="458">
        <v>12.057877813504822</v>
      </c>
      <c r="P173" s="458">
        <v>6.8788330847008119</v>
      </c>
    </row>
    <row r="174" spans="1:16" x14ac:dyDescent="0.2">
      <c r="A174" s="72"/>
      <c r="B174" s="72"/>
      <c r="C174" s="72"/>
      <c r="D174" s="438"/>
      <c r="E174" s="807"/>
      <c r="F174" s="438"/>
      <c r="G174" s="626"/>
      <c r="H174" s="619"/>
      <c r="I174" s="618"/>
      <c r="J174" s="618"/>
      <c r="K174" s="458"/>
      <c r="L174" s="458"/>
      <c r="M174" s="458"/>
      <c r="N174" s="458"/>
      <c r="O174" s="458"/>
      <c r="P174" s="458"/>
    </row>
    <row r="175" spans="1:16" s="343" customFormat="1" x14ac:dyDescent="0.2">
      <c r="A175" s="94" t="s">
        <v>1337</v>
      </c>
      <c r="B175" s="94"/>
      <c r="C175" s="94"/>
      <c r="D175" s="438"/>
      <c r="E175" s="807">
        <v>13115</v>
      </c>
      <c r="F175" s="438"/>
      <c r="G175" s="810">
        <v>13.232850069417035</v>
      </c>
      <c r="H175" s="648"/>
      <c r="I175" s="582" t="s">
        <v>2192</v>
      </c>
      <c r="J175" s="582"/>
      <c r="K175" s="582">
        <v>8.4546991763486616</v>
      </c>
      <c r="L175" s="582">
        <v>19.68467352248792</v>
      </c>
      <c r="M175" s="582">
        <v>23.082777727037477</v>
      </c>
      <c r="N175" s="582">
        <v>19.268670710472435</v>
      </c>
      <c r="O175" s="582">
        <v>13.704686118479222</v>
      </c>
      <c r="P175" s="582">
        <v>6.3411521633446766</v>
      </c>
    </row>
    <row r="176" spans="1:16" ht="15" x14ac:dyDescent="0.25">
      <c r="A176" s="518"/>
      <c r="B176" s="518"/>
      <c r="C176" s="518"/>
      <c r="D176" s="562"/>
      <c r="E176" s="806"/>
      <c r="F176" s="615"/>
      <c r="G176" s="629"/>
      <c r="H176" s="617"/>
      <c r="I176" s="616"/>
      <c r="J176" s="616"/>
      <c r="K176" s="469"/>
      <c r="L176" s="469"/>
      <c r="M176" s="469"/>
      <c r="N176" s="469"/>
      <c r="O176" s="469"/>
      <c r="P176" s="469"/>
    </row>
    <row r="177" spans="1:16" x14ac:dyDescent="0.2">
      <c r="A177" s="72"/>
      <c r="B177" s="72" t="s">
        <v>1338</v>
      </c>
      <c r="C177" s="72" t="s">
        <v>1862</v>
      </c>
      <c r="D177" s="438"/>
      <c r="E177" s="807">
        <v>378</v>
      </c>
      <c r="F177" s="438"/>
      <c r="G177" s="626">
        <v>10.151091427919406</v>
      </c>
      <c r="H177" s="619"/>
      <c r="I177" s="618" t="s">
        <v>2193</v>
      </c>
      <c r="J177" s="618"/>
      <c r="K177" s="458">
        <v>4.9833887043189362</v>
      </c>
      <c r="L177" s="458">
        <v>11.868533171028607</v>
      </c>
      <c r="M177" s="458">
        <v>11.943769157594335</v>
      </c>
      <c r="N177" s="458">
        <v>14.506585226188204</v>
      </c>
      <c r="O177" s="458">
        <v>15.040735324838105</v>
      </c>
      <c r="P177" s="458">
        <v>5.8247041420118348</v>
      </c>
    </row>
    <row r="178" spans="1:16" x14ac:dyDescent="0.2">
      <c r="A178" s="72"/>
      <c r="B178" s="72" t="s">
        <v>1339</v>
      </c>
      <c r="C178" s="72" t="s">
        <v>1863</v>
      </c>
      <c r="D178" s="438"/>
      <c r="E178" s="807">
        <v>707</v>
      </c>
      <c r="F178" s="438"/>
      <c r="G178" s="626">
        <v>16.213455725348844</v>
      </c>
      <c r="H178" s="619"/>
      <c r="I178" s="618" t="s">
        <v>2194</v>
      </c>
      <c r="J178" s="618"/>
      <c r="K178" s="458">
        <v>8.7853323147440801</v>
      </c>
      <c r="L178" s="458">
        <v>24.113475177304963</v>
      </c>
      <c r="M178" s="458">
        <v>23.868778280542983</v>
      </c>
      <c r="N178" s="458">
        <v>26.614875557473745</v>
      </c>
      <c r="O178" s="458">
        <v>15.376315079579175</v>
      </c>
      <c r="P178" s="458">
        <v>8.8688085676037467</v>
      </c>
    </row>
    <row r="179" spans="1:16" x14ac:dyDescent="0.2">
      <c r="A179" s="72"/>
      <c r="B179" s="72" t="s">
        <v>1340</v>
      </c>
      <c r="C179" s="72" t="s">
        <v>1864</v>
      </c>
      <c r="D179" s="438"/>
      <c r="E179" s="807">
        <v>1504</v>
      </c>
      <c r="F179" s="438"/>
      <c r="G179" s="626">
        <v>12.998448382717257</v>
      </c>
      <c r="H179" s="619"/>
      <c r="I179" s="618" t="s">
        <v>2195</v>
      </c>
      <c r="J179" s="618"/>
      <c r="K179" s="458">
        <v>8.3396512509476874</v>
      </c>
      <c r="L179" s="458">
        <v>15.781487101669194</v>
      </c>
      <c r="M179" s="458">
        <v>19.379679144385026</v>
      </c>
      <c r="N179" s="458">
        <v>19.502868068833653</v>
      </c>
      <c r="O179" s="458">
        <v>13.308184009221419</v>
      </c>
      <c r="P179" s="458">
        <v>8.2022752398273955</v>
      </c>
    </row>
    <row r="180" spans="1:16" x14ac:dyDescent="0.2">
      <c r="A180" s="72"/>
      <c r="B180" s="72" t="s">
        <v>1341</v>
      </c>
      <c r="C180" s="72" t="s">
        <v>1434</v>
      </c>
      <c r="D180" s="438"/>
      <c r="E180" s="669" t="s">
        <v>1431</v>
      </c>
      <c r="F180" s="635"/>
      <c r="G180" s="618" t="s">
        <v>1431</v>
      </c>
      <c r="H180" s="441"/>
      <c r="I180" s="618" t="s">
        <v>1431</v>
      </c>
      <c r="J180" s="441"/>
      <c r="K180" s="618" t="s">
        <v>1431</v>
      </c>
      <c r="L180" s="618" t="s">
        <v>1431</v>
      </c>
      <c r="M180" s="618" t="s">
        <v>1431</v>
      </c>
      <c r="N180" s="618" t="s">
        <v>1431</v>
      </c>
      <c r="O180" s="618" t="s">
        <v>1431</v>
      </c>
      <c r="P180" s="618" t="s">
        <v>1431</v>
      </c>
    </row>
    <row r="181" spans="1:16" x14ac:dyDescent="0.2">
      <c r="A181" s="72"/>
      <c r="B181" s="72" t="s">
        <v>1377</v>
      </c>
      <c r="C181" s="72" t="s">
        <v>1421</v>
      </c>
      <c r="D181" s="438"/>
      <c r="E181" s="808">
        <v>1432</v>
      </c>
      <c r="F181" s="438"/>
      <c r="G181" s="626">
        <v>11.162003152061816</v>
      </c>
      <c r="H181" s="619"/>
      <c r="I181" s="618" t="s">
        <v>2197</v>
      </c>
      <c r="J181" s="618"/>
      <c r="K181" s="458">
        <v>9.5006090133982948</v>
      </c>
      <c r="L181" s="458">
        <v>18.663194444444443</v>
      </c>
      <c r="M181" s="458">
        <v>19.479914251095163</v>
      </c>
      <c r="N181" s="458">
        <v>14.929296115228935</v>
      </c>
      <c r="O181" s="458">
        <v>10.932343234323433</v>
      </c>
      <c r="P181" s="458">
        <v>5.3012940713475478</v>
      </c>
    </row>
    <row r="182" spans="1:16" x14ac:dyDescent="0.2">
      <c r="A182" s="72"/>
      <c r="B182" s="72" t="s">
        <v>1378</v>
      </c>
      <c r="C182" s="72" t="s">
        <v>1422</v>
      </c>
      <c r="D182" s="438"/>
      <c r="E182" s="807">
        <v>812</v>
      </c>
      <c r="F182" s="438"/>
      <c r="G182" s="626">
        <v>13.887567999941529</v>
      </c>
      <c r="H182" s="619"/>
      <c r="I182" s="618" t="s">
        <v>2198</v>
      </c>
      <c r="J182" s="618"/>
      <c r="K182" s="458">
        <v>7.770223393922576</v>
      </c>
      <c r="L182" s="458">
        <v>19.452265165088303</v>
      </c>
      <c r="M182" s="458">
        <v>26.284909645623092</v>
      </c>
      <c r="N182" s="458">
        <v>19.854776491944634</v>
      </c>
      <c r="O182" s="458">
        <v>15.425816818425281</v>
      </c>
      <c r="P182" s="458">
        <v>6.0753880266075395</v>
      </c>
    </row>
    <row r="183" spans="1:16" x14ac:dyDescent="0.2">
      <c r="A183" s="72"/>
      <c r="B183" s="72" t="s">
        <v>1381</v>
      </c>
      <c r="C183" s="72" t="s">
        <v>1423</v>
      </c>
      <c r="D183" s="438"/>
      <c r="E183" s="807">
        <v>1386</v>
      </c>
      <c r="F183" s="438"/>
      <c r="G183" s="626">
        <v>12.686520959858683</v>
      </c>
      <c r="H183" s="619"/>
      <c r="I183" s="618" t="s">
        <v>2199</v>
      </c>
      <c r="J183" s="618"/>
      <c r="K183" s="458">
        <v>8.2867783985102417</v>
      </c>
      <c r="L183" s="458">
        <v>16.690240452616688</v>
      </c>
      <c r="M183" s="458">
        <v>22.407132243684991</v>
      </c>
      <c r="N183" s="458">
        <v>18.187001140250853</v>
      </c>
      <c r="O183" s="458">
        <v>14.215080346106305</v>
      </c>
      <c r="P183" s="458">
        <v>6.0261482432467837</v>
      </c>
    </row>
    <row r="184" spans="1:16" x14ac:dyDescent="0.2">
      <c r="A184" s="72"/>
      <c r="B184" s="72" t="s">
        <v>1342</v>
      </c>
      <c r="C184" s="72" t="s">
        <v>1865</v>
      </c>
      <c r="D184" s="438"/>
      <c r="E184" s="808" t="s">
        <v>1431</v>
      </c>
      <c r="F184" s="438"/>
      <c r="G184" s="626" t="s">
        <v>1431</v>
      </c>
      <c r="H184" s="619"/>
      <c r="I184" s="618" t="s">
        <v>1431</v>
      </c>
      <c r="J184" s="618"/>
      <c r="K184" s="618" t="s">
        <v>1431</v>
      </c>
      <c r="L184" s="618" t="s">
        <v>1431</v>
      </c>
      <c r="M184" s="618" t="s">
        <v>1431</v>
      </c>
      <c r="N184" s="618" t="s">
        <v>1431</v>
      </c>
      <c r="O184" s="618" t="s">
        <v>1431</v>
      </c>
      <c r="P184" s="618" t="s">
        <v>1431</v>
      </c>
    </row>
    <row r="185" spans="1:16" x14ac:dyDescent="0.2">
      <c r="A185" s="72"/>
      <c r="B185" s="72" t="s">
        <v>1343</v>
      </c>
      <c r="C185" s="72" t="s">
        <v>1344</v>
      </c>
      <c r="D185" s="438"/>
      <c r="E185" s="808">
        <v>397</v>
      </c>
      <c r="F185" s="438"/>
      <c r="G185" s="626">
        <v>11.786751541723639</v>
      </c>
      <c r="H185" s="619"/>
      <c r="I185" s="618" t="s">
        <v>2200</v>
      </c>
      <c r="J185" s="618"/>
      <c r="K185" s="458">
        <v>6.614897900488927</v>
      </c>
      <c r="L185" s="458">
        <v>18.455560951918407</v>
      </c>
      <c r="M185" s="458">
        <v>21.088874542715729</v>
      </c>
      <c r="N185" s="458">
        <v>15.752514708673372</v>
      </c>
      <c r="O185" s="458">
        <v>12.927368600102058</v>
      </c>
      <c r="P185" s="458">
        <v>5.9663167434483801</v>
      </c>
    </row>
    <row r="186" spans="1:16" x14ac:dyDescent="0.2">
      <c r="A186" s="72"/>
      <c r="B186" s="72" t="s">
        <v>1345</v>
      </c>
      <c r="C186" s="72" t="s">
        <v>1866</v>
      </c>
      <c r="D186" s="438"/>
      <c r="E186" s="807">
        <v>821</v>
      </c>
      <c r="F186" s="438"/>
      <c r="G186" s="626">
        <v>14.000974401807659</v>
      </c>
      <c r="H186" s="619"/>
      <c r="I186" s="618" t="s">
        <v>2201</v>
      </c>
      <c r="J186" s="618"/>
      <c r="K186" s="458">
        <v>9.5351609058402857</v>
      </c>
      <c r="L186" s="458">
        <v>21.77766523170423</v>
      </c>
      <c r="M186" s="458">
        <v>22.956691631390427</v>
      </c>
      <c r="N186" s="458">
        <v>22.92950034223135</v>
      </c>
      <c r="O186" s="458">
        <v>13.276868490328489</v>
      </c>
      <c r="P186" s="458">
        <v>6.2264885199117916</v>
      </c>
    </row>
    <row r="187" spans="1:16" x14ac:dyDescent="0.2">
      <c r="A187" s="72"/>
      <c r="B187" s="72" t="s">
        <v>1346</v>
      </c>
      <c r="C187" s="72" t="s">
        <v>1868</v>
      </c>
      <c r="D187" s="438"/>
      <c r="E187" s="807">
        <v>443</v>
      </c>
      <c r="F187" s="438"/>
      <c r="G187" s="626">
        <v>16.943495973049444</v>
      </c>
      <c r="H187" s="619"/>
      <c r="I187" s="618" t="s">
        <v>2202</v>
      </c>
      <c r="J187" s="618"/>
      <c r="K187" s="458">
        <v>9.7389949357226335</v>
      </c>
      <c r="L187" s="458">
        <v>27.539779681762546</v>
      </c>
      <c r="M187" s="458">
        <v>35.59602649006623</v>
      </c>
      <c r="N187" s="458">
        <v>23.701002734731084</v>
      </c>
      <c r="O187" s="458">
        <v>13.762439127673089</v>
      </c>
      <c r="P187" s="458">
        <v>8.0076873798846897</v>
      </c>
    </row>
    <row r="188" spans="1:16" x14ac:dyDescent="0.2">
      <c r="A188" s="72"/>
      <c r="B188" s="72" t="s">
        <v>1393</v>
      </c>
      <c r="C188" s="72" t="s">
        <v>1424</v>
      </c>
      <c r="D188" s="438"/>
      <c r="E188" s="807">
        <v>1176</v>
      </c>
      <c r="F188" s="438"/>
      <c r="G188" s="626">
        <v>13.350039155055564</v>
      </c>
      <c r="H188" s="619"/>
      <c r="I188" s="618" t="s">
        <v>2203</v>
      </c>
      <c r="J188" s="618"/>
      <c r="K188" s="458">
        <v>9.777958851089835</v>
      </c>
      <c r="L188" s="458">
        <v>18.591840247891202</v>
      </c>
      <c r="M188" s="458">
        <v>25.744416873449133</v>
      </c>
      <c r="N188" s="458">
        <v>18.191879366396901</v>
      </c>
      <c r="O188" s="458">
        <v>13.739243618482899</v>
      </c>
      <c r="P188" s="458">
        <v>5.9040823414264523</v>
      </c>
    </row>
    <row r="189" spans="1:16" x14ac:dyDescent="0.2">
      <c r="A189" s="72"/>
      <c r="B189" s="72" t="s">
        <v>1347</v>
      </c>
      <c r="C189" s="72" t="s">
        <v>1869</v>
      </c>
      <c r="D189" s="438"/>
      <c r="E189" s="807">
        <v>648</v>
      </c>
      <c r="F189" s="438"/>
      <c r="G189" s="626">
        <v>12.805354789411293</v>
      </c>
      <c r="H189" s="619"/>
      <c r="I189" s="618" t="s">
        <v>2204</v>
      </c>
      <c r="J189" s="618"/>
      <c r="K189" s="458">
        <v>7.6693651469961654</v>
      </c>
      <c r="L189" s="458">
        <v>15.629522431259046</v>
      </c>
      <c r="M189" s="458">
        <v>25.78722301412466</v>
      </c>
      <c r="N189" s="458">
        <v>17.456359102244388</v>
      </c>
      <c r="O189" s="458">
        <v>12.260445185097012</v>
      </c>
      <c r="P189" s="458">
        <v>6.0609430604982206</v>
      </c>
    </row>
    <row r="190" spans="1:16" x14ac:dyDescent="0.2">
      <c r="A190" s="72"/>
      <c r="B190" s="72" t="s">
        <v>1348</v>
      </c>
      <c r="C190" s="72" t="s">
        <v>1870</v>
      </c>
      <c r="D190" s="438"/>
      <c r="E190" s="807">
        <v>726</v>
      </c>
      <c r="F190" s="438"/>
      <c r="G190" s="626">
        <v>16.895995846196254</v>
      </c>
      <c r="H190" s="619"/>
      <c r="I190" s="618" t="s">
        <v>2205</v>
      </c>
      <c r="J190" s="618"/>
      <c r="K190" s="458">
        <v>9.8522167487684733</v>
      </c>
      <c r="L190" s="458">
        <v>22.327179046801202</v>
      </c>
      <c r="M190" s="458">
        <v>31.072961373390559</v>
      </c>
      <c r="N190" s="458">
        <v>24.511731550661949</v>
      </c>
      <c r="O190" s="458">
        <v>16.677037958929681</v>
      </c>
      <c r="P190" s="458">
        <v>8.7058212058212057</v>
      </c>
    </row>
    <row r="191" spans="1:16" x14ac:dyDescent="0.2">
      <c r="A191" s="72"/>
      <c r="B191" s="72" t="s">
        <v>1349</v>
      </c>
      <c r="C191" s="72" t="s">
        <v>1350</v>
      </c>
      <c r="D191" s="438"/>
      <c r="E191" s="807">
        <v>474</v>
      </c>
      <c r="F191" s="438"/>
      <c r="G191" s="626">
        <v>22.257769629878844</v>
      </c>
      <c r="H191" s="619"/>
      <c r="I191" s="618" t="s">
        <v>2206</v>
      </c>
      <c r="J191" s="618"/>
      <c r="K191" s="458">
        <v>11.899313501144164</v>
      </c>
      <c r="L191" s="458">
        <v>41.184971098265898</v>
      </c>
      <c r="M191" s="458">
        <v>46.120286693674046</v>
      </c>
      <c r="N191" s="458">
        <v>31.623931623931622</v>
      </c>
      <c r="O191" s="458">
        <v>20.6794682422452</v>
      </c>
      <c r="P191" s="458">
        <v>8.3400591875168146</v>
      </c>
    </row>
    <row r="192" spans="1:16" x14ac:dyDescent="0.2">
      <c r="A192" s="73"/>
      <c r="B192" s="73" t="s">
        <v>1351</v>
      </c>
      <c r="C192" s="73" t="s">
        <v>1873</v>
      </c>
      <c r="D192" s="814"/>
      <c r="E192" s="815">
        <v>1029</v>
      </c>
      <c r="F192" s="814"/>
      <c r="G192" s="816">
        <v>12.968626876355382</v>
      </c>
      <c r="H192" s="630"/>
      <c r="I192" s="817" t="s">
        <v>2207</v>
      </c>
      <c r="J192" s="817"/>
      <c r="K192" s="818">
        <v>6.587615283267457</v>
      </c>
      <c r="L192" s="818">
        <v>22.87912532901397</v>
      </c>
      <c r="M192" s="818">
        <v>25.746747297049659</v>
      </c>
      <c r="N192" s="818">
        <v>17.718271466367355</v>
      </c>
      <c r="O192" s="818">
        <v>13.355218980825189</v>
      </c>
      <c r="P192" s="818">
        <v>5.5819591081624189</v>
      </c>
    </row>
    <row r="193" spans="1:16" ht="14.25" x14ac:dyDescent="0.2">
      <c r="A193" s="574" t="s">
        <v>2359</v>
      </c>
      <c r="B193" s="72"/>
      <c r="C193" s="72"/>
      <c r="D193" s="72"/>
      <c r="E193" s="72"/>
      <c r="F193" s="72"/>
      <c r="G193" s="631"/>
      <c r="H193" s="72"/>
      <c r="I193" s="84"/>
      <c r="J193" s="72"/>
      <c r="K193" s="72"/>
      <c r="L193" s="72"/>
      <c r="M193" s="72"/>
      <c r="N193" s="72"/>
      <c r="O193" s="72"/>
      <c r="P193" s="72"/>
    </row>
    <row r="194" spans="1:16" ht="15" x14ac:dyDescent="0.25">
      <c r="A194" s="812" t="s">
        <v>1365</v>
      </c>
      <c r="B194" s="72"/>
      <c r="C194" s="812"/>
      <c r="D194" s="812"/>
      <c r="E194" s="812"/>
      <c r="F194" s="812"/>
      <c r="G194" s="813"/>
      <c r="H194" s="86"/>
      <c r="I194" s="575"/>
      <c r="J194" s="576"/>
      <c r="K194" s="554"/>
      <c r="L194" s="104"/>
      <c r="M194" s="782"/>
      <c r="N194" s="171"/>
      <c r="O194" s="171"/>
      <c r="P194" s="171"/>
    </row>
    <row r="195" spans="1:16" ht="15" x14ac:dyDescent="0.25">
      <c r="A195" s="283" t="s">
        <v>1435</v>
      </c>
      <c r="B195" s="72"/>
      <c r="C195" s="72"/>
      <c r="D195" s="166"/>
      <c r="E195" s="166"/>
      <c r="F195" s="166"/>
      <c r="G195" s="632"/>
      <c r="H195" s="166"/>
      <c r="I195" s="571"/>
      <c r="J195" s="166"/>
      <c r="K195" s="572"/>
      <c r="L195" s="166"/>
      <c r="M195" s="573"/>
      <c r="N195" s="166"/>
      <c r="O195" s="573"/>
      <c r="P195" s="573"/>
    </row>
    <row r="196" spans="1:16" ht="15" x14ac:dyDescent="0.25">
      <c r="A196" s="166"/>
      <c r="B196" s="283"/>
      <c r="C196" s="72"/>
      <c r="D196" s="166"/>
      <c r="E196" s="809"/>
      <c r="F196" s="166"/>
      <c r="G196" s="632"/>
      <c r="H196" s="166"/>
      <c r="I196" s="571"/>
      <c r="J196" s="166"/>
      <c r="K196" s="572"/>
      <c r="L196" s="166"/>
      <c r="M196" s="573"/>
      <c r="N196" s="166"/>
      <c r="O196" s="573"/>
      <c r="P196" s="573"/>
    </row>
    <row r="197" spans="1:16" x14ac:dyDescent="0.2">
      <c r="A197" s="72"/>
      <c r="B197" s="72"/>
      <c r="C197" s="72"/>
      <c r="D197" s="72"/>
      <c r="E197" s="241"/>
      <c r="F197" s="72"/>
      <c r="G197" s="631"/>
      <c r="H197" s="72"/>
      <c r="I197" s="84"/>
      <c r="J197" s="72"/>
      <c r="K197" s="72"/>
      <c r="L197" s="72"/>
      <c r="M197" s="72"/>
      <c r="N197" s="72"/>
      <c r="O197" s="72"/>
      <c r="P197" s="72"/>
    </row>
  </sheetData>
  <sortState ref="A178:EZ193">
    <sortCondition ref="C178:C193"/>
  </sortState>
  <pageMargins left="0.70866141732283472" right="0.70866141732283472" top="0.74803149606299213" bottom="0.74803149606299213" header="0.31496062992125984" footer="0.31496062992125984"/>
  <pageSetup paperSize="9" scale="72" fitToHeight="0" orientation="portrait" horizontalDpi="90" verticalDpi="90" r:id="rId1"/>
  <ignoredErrors>
    <ignoredError sqref="I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5"/>
  <sheetViews>
    <sheetView topLeftCell="A287" zoomScale="80" zoomScaleNormal="80" workbookViewId="0">
      <selection activeCell="Y299" sqref="Y299:AA301"/>
    </sheetView>
  </sheetViews>
  <sheetFormatPr defaultColWidth="8.85546875" defaultRowHeight="12.75" x14ac:dyDescent="0.2"/>
  <cols>
    <col min="1" max="2" width="1.7109375" style="3" customWidth="1"/>
    <col min="3" max="3" width="13.7109375" style="3" customWidth="1"/>
    <col min="4" max="4" width="6" style="3" customWidth="1"/>
    <col min="5" max="5" width="1.7109375" style="3" customWidth="1"/>
    <col min="6" max="6" width="41" style="3" customWidth="1"/>
    <col min="7" max="7" width="1" style="3" customWidth="1"/>
    <col min="8" max="8" width="10.28515625" style="3" customWidth="1"/>
    <col min="9" max="9" width="1.42578125" style="3" customWidth="1"/>
    <col min="10" max="10" width="7.5703125" style="3" customWidth="1"/>
    <col min="11" max="11" width="1" style="3" customWidth="1"/>
    <col min="12" max="12" width="7.7109375" style="3" customWidth="1"/>
    <col min="13" max="13" width="0.85546875" style="3" customWidth="1"/>
    <col min="14" max="14" width="8.28515625" style="3" customWidth="1"/>
    <col min="15" max="15" width="1.42578125" style="3" customWidth="1"/>
    <col min="16" max="18" width="6.28515625" style="3" customWidth="1"/>
    <col min="19" max="19" width="2.42578125" style="3" customWidth="1"/>
    <col min="20" max="20" width="10.5703125" style="3" customWidth="1"/>
    <col min="21" max="21" width="12.7109375" style="3" customWidth="1"/>
    <col min="22" max="22" width="13" style="3" customWidth="1"/>
    <col min="23" max="16384" width="8.85546875" style="3"/>
  </cols>
  <sheetData>
    <row r="1" spans="1:22" s="50" customFormat="1" ht="15.75" x14ac:dyDescent="0.25">
      <c r="A1" s="71" t="s">
        <v>2059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s="50" customFormat="1" ht="15.75" x14ac:dyDescent="0.25">
      <c r="A2" s="71" t="s">
        <v>2060</v>
      </c>
      <c r="B2" s="84"/>
      <c r="C2" s="84"/>
      <c r="D2" s="84"/>
      <c r="E2" s="84"/>
      <c r="F2" s="104"/>
      <c r="G2" s="104"/>
      <c r="H2" s="104"/>
      <c r="I2" s="304"/>
      <c r="J2" s="104"/>
      <c r="K2" s="55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5.25" customHeight="1" x14ac:dyDescent="0.2">
      <c r="A3" s="72"/>
      <c r="B3" s="72"/>
      <c r="C3" s="88"/>
      <c r="D3" s="88"/>
      <c r="E3" s="72"/>
      <c r="F3" s="72"/>
      <c r="G3" s="72"/>
      <c r="H3" s="72"/>
      <c r="I3" s="72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s="44" customFormat="1" ht="21.75" customHeight="1" x14ac:dyDescent="0.2">
      <c r="A4" s="178" t="s">
        <v>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 t="s">
        <v>36</v>
      </c>
    </row>
    <row r="5" spans="1:22" s="44" customFormat="1" ht="4.5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44" customFormat="1" ht="13.5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s="44" customFormat="1" ht="14.25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 t="s">
        <v>1369</v>
      </c>
      <c r="K7" s="104"/>
      <c r="L7" s="104"/>
      <c r="M7" s="104"/>
      <c r="N7" s="104"/>
      <c r="O7" s="104"/>
      <c r="P7" s="104" t="s">
        <v>1508</v>
      </c>
      <c r="Q7" s="104"/>
      <c r="R7" s="104"/>
      <c r="S7" s="104"/>
      <c r="T7" s="833" t="s">
        <v>1880</v>
      </c>
      <c r="U7" s="833"/>
      <c r="V7" s="833"/>
    </row>
    <row r="8" spans="1:22" s="44" customFormat="1" ht="14.25" x14ac:dyDescent="0.2">
      <c r="A8" s="104"/>
      <c r="B8" s="104"/>
      <c r="C8" s="104"/>
      <c r="D8" s="104"/>
      <c r="E8" s="114"/>
      <c r="F8" s="114"/>
      <c r="G8" s="114"/>
      <c r="H8" s="114"/>
      <c r="I8" s="114"/>
      <c r="J8" s="108"/>
      <c r="K8" s="108"/>
      <c r="L8" s="108"/>
      <c r="M8" s="108"/>
      <c r="N8" s="108"/>
      <c r="O8" s="114"/>
      <c r="P8" s="108"/>
      <c r="Q8" s="108"/>
      <c r="R8" s="108"/>
      <c r="S8" s="114"/>
      <c r="T8" s="108"/>
      <c r="U8" s="108"/>
      <c r="V8" s="108"/>
    </row>
    <row r="9" spans="1:22" s="44" customFormat="1" ht="21" customHeight="1" x14ac:dyDescent="0.2">
      <c r="A9" s="104"/>
      <c r="B9" s="104" t="s">
        <v>1908</v>
      </c>
      <c r="C9" s="165"/>
      <c r="D9" s="104"/>
      <c r="E9" s="104"/>
      <c r="F9" s="104"/>
      <c r="G9" s="104"/>
      <c r="H9" s="104"/>
      <c r="I9" s="104"/>
      <c r="J9" s="834" t="s">
        <v>246</v>
      </c>
      <c r="K9" s="834"/>
      <c r="L9" s="834"/>
      <c r="M9" s="104"/>
      <c r="N9" s="152" t="s">
        <v>255</v>
      </c>
      <c r="O9" s="104"/>
      <c r="P9" s="152"/>
      <c r="Q9" s="152"/>
      <c r="R9" s="152"/>
      <c r="S9" s="114"/>
      <c r="T9" s="540" t="s">
        <v>2</v>
      </c>
      <c r="U9" s="540" t="s">
        <v>158</v>
      </c>
      <c r="V9" s="540" t="s">
        <v>159</v>
      </c>
    </row>
    <row r="10" spans="1:22" s="44" customFormat="1" ht="14.25" x14ac:dyDescent="0.2">
      <c r="A10" s="104"/>
      <c r="B10" s="104" t="s">
        <v>1114</v>
      </c>
      <c r="C10" s="165"/>
      <c r="D10" s="104"/>
      <c r="E10" s="540"/>
      <c r="F10" s="104"/>
      <c r="G10" s="104"/>
      <c r="H10" s="104"/>
      <c r="I10" s="104"/>
      <c r="J10" s="168"/>
      <c r="K10" s="168"/>
      <c r="L10" s="168"/>
      <c r="M10" s="104"/>
      <c r="N10" s="152" t="s">
        <v>253</v>
      </c>
      <c r="O10" s="104"/>
      <c r="P10" s="152"/>
      <c r="Q10" s="152"/>
      <c r="R10" s="152"/>
      <c r="S10" s="114"/>
      <c r="T10" s="540" t="s">
        <v>5</v>
      </c>
      <c r="U10" s="540" t="s">
        <v>110</v>
      </c>
      <c r="V10" s="540" t="s">
        <v>160</v>
      </c>
    </row>
    <row r="11" spans="1:22" s="44" customFormat="1" ht="19.899999999999999" customHeight="1" x14ac:dyDescent="0.25">
      <c r="A11" s="104"/>
      <c r="B11" s="104"/>
      <c r="C11" s="104"/>
      <c r="D11" s="104"/>
      <c r="E11" s="540"/>
      <c r="F11" s="104"/>
      <c r="G11" s="104"/>
      <c r="H11" s="304" t="s">
        <v>2</v>
      </c>
      <c r="I11" s="104"/>
      <c r="J11" s="106" t="s">
        <v>5</v>
      </c>
      <c r="K11" s="540"/>
      <c r="L11" s="106" t="s">
        <v>260</v>
      </c>
      <c r="M11" s="540"/>
      <c r="N11" s="165"/>
      <c r="O11" s="540"/>
      <c r="P11" s="165"/>
      <c r="Q11" s="165"/>
      <c r="R11" s="165"/>
      <c r="S11" s="541"/>
      <c r="T11" s="261" t="s">
        <v>161</v>
      </c>
      <c r="U11" s="261" t="s">
        <v>162</v>
      </c>
      <c r="V11" s="261" t="s">
        <v>163</v>
      </c>
    </row>
    <row r="12" spans="1:22" s="44" customFormat="1" ht="15" x14ac:dyDescent="0.25">
      <c r="A12" s="104"/>
      <c r="B12" s="104"/>
      <c r="C12" s="539"/>
      <c r="D12" s="104"/>
      <c r="E12" s="540"/>
      <c r="F12" s="104"/>
      <c r="G12" s="104"/>
      <c r="H12" s="304" t="s">
        <v>334</v>
      </c>
      <c r="I12" s="104"/>
      <c r="J12" s="106" t="s">
        <v>257</v>
      </c>
      <c r="K12" s="540"/>
      <c r="L12" s="470" t="s">
        <v>261</v>
      </c>
      <c r="M12" s="540"/>
      <c r="N12" s="540"/>
      <c r="O12" s="540"/>
      <c r="P12" s="540" t="s">
        <v>208</v>
      </c>
      <c r="Q12" s="540" t="s">
        <v>39</v>
      </c>
      <c r="R12" s="540" t="s">
        <v>164</v>
      </c>
      <c r="S12" s="541"/>
      <c r="T12" s="540" t="s">
        <v>110</v>
      </c>
      <c r="U12" s="540" t="s">
        <v>210</v>
      </c>
      <c r="V12" s="540" t="s">
        <v>110</v>
      </c>
    </row>
    <row r="13" spans="1:22" s="44" customFormat="1" ht="15" x14ac:dyDescent="0.25">
      <c r="A13" s="104"/>
      <c r="B13" s="104"/>
      <c r="C13" s="539"/>
      <c r="D13" s="104"/>
      <c r="E13" s="540"/>
      <c r="F13" s="104"/>
      <c r="G13" s="104"/>
      <c r="H13" s="304" t="s">
        <v>109</v>
      </c>
      <c r="I13" s="104"/>
      <c r="J13" s="106"/>
      <c r="K13" s="540"/>
      <c r="L13" s="106" t="s">
        <v>248</v>
      </c>
      <c r="M13" s="540"/>
      <c r="N13" s="540"/>
      <c r="O13" s="540"/>
      <c r="P13" s="540"/>
      <c r="Q13" s="540"/>
      <c r="R13" s="540"/>
      <c r="S13" s="541"/>
      <c r="T13" s="540"/>
      <c r="U13" s="540"/>
      <c r="V13" s="540" t="s">
        <v>1113</v>
      </c>
    </row>
    <row r="14" spans="1:22" s="44" customFormat="1" ht="15" x14ac:dyDescent="0.25">
      <c r="A14" s="104"/>
      <c r="B14" s="104"/>
      <c r="C14" s="104"/>
      <c r="D14" s="104"/>
      <c r="E14" s="104"/>
      <c r="F14" s="104"/>
      <c r="G14" s="104"/>
      <c r="H14" s="310" t="s">
        <v>110</v>
      </c>
      <c r="I14" s="104"/>
      <c r="J14" s="540"/>
      <c r="K14" s="540"/>
      <c r="L14" s="104"/>
      <c r="M14" s="540"/>
      <c r="N14" s="540"/>
      <c r="O14" s="540"/>
      <c r="P14" s="540"/>
      <c r="Q14" s="540"/>
      <c r="R14" s="540"/>
      <c r="S14" s="541"/>
      <c r="T14" s="540"/>
      <c r="U14" s="540"/>
      <c r="V14" s="540" t="s">
        <v>210</v>
      </c>
    </row>
    <row r="15" spans="1:22" s="177" customFormat="1" ht="7.5" customHeight="1" x14ac:dyDescent="0.25">
      <c r="A15" s="108"/>
      <c r="B15" s="108"/>
      <c r="C15" s="108"/>
      <c r="D15" s="108"/>
      <c r="E15" s="108"/>
      <c r="F15" s="108"/>
      <c r="G15" s="114"/>
      <c r="H15" s="108"/>
      <c r="I15" s="114"/>
      <c r="J15" s="108"/>
      <c r="K15" s="108"/>
      <c r="L15" s="108"/>
      <c r="M15" s="108"/>
      <c r="N15" s="108"/>
      <c r="O15" s="114"/>
      <c r="P15" s="108"/>
      <c r="Q15" s="108"/>
      <c r="R15" s="108"/>
      <c r="S15" s="114"/>
      <c r="T15" s="108"/>
      <c r="U15" s="108"/>
      <c r="V15" s="108"/>
    </row>
    <row r="16" spans="1:22" s="44" customFormat="1" ht="9.75" customHeight="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14"/>
      <c r="T16" s="104"/>
      <c r="U16" s="104"/>
      <c r="V16" s="104"/>
    </row>
    <row r="17" spans="1:22" ht="15" x14ac:dyDescent="0.25">
      <c r="A17" s="111" t="s">
        <v>401</v>
      </c>
      <c r="B17" s="111"/>
      <c r="C17" s="111"/>
      <c r="D17" s="111"/>
      <c r="E17" s="111"/>
      <c r="F17" s="111"/>
      <c r="G17" s="111"/>
      <c r="H17" s="562">
        <v>185824</v>
      </c>
      <c r="I17" s="94"/>
      <c r="J17" s="600">
        <v>29.791092646805577</v>
      </c>
      <c r="K17" s="600"/>
      <c r="L17" s="600">
        <v>68.281815050800759</v>
      </c>
      <c r="M17" s="600"/>
      <c r="N17" s="600">
        <v>1.927092302393663</v>
      </c>
      <c r="O17" s="600"/>
      <c r="P17" s="600">
        <v>80.201696228689514</v>
      </c>
      <c r="Q17" s="600">
        <v>11.434475632856897</v>
      </c>
      <c r="R17" s="600">
        <v>8.3638281384535915</v>
      </c>
      <c r="S17" s="94"/>
      <c r="T17" s="438">
        <v>182243</v>
      </c>
      <c r="U17" s="438">
        <v>145951</v>
      </c>
      <c r="V17" s="600">
        <v>80.085929226362609</v>
      </c>
    </row>
    <row r="18" spans="1:22" ht="15" x14ac:dyDescent="0.25">
      <c r="A18" s="111"/>
      <c r="B18" s="111"/>
      <c r="C18" s="111"/>
      <c r="D18" s="111"/>
      <c r="E18" s="111"/>
      <c r="F18" s="111"/>
      <c r="G18" s="111"/>
      <c r="H18" s="493"/>
      <c r="I18" s="72"/>
      <c r="J18" s="577"/>
      <c r="K18" s="577"/>
      <c r="L18" s="577"/>
      <c r="M18" s="577"/>
      <c r="N18" s="577"/>
      <c r="O18" s="577"/>
      <c r="P18" s="577"/>
      <c r="Q18" s="577"/>
      <c r="R18" s="577"/>
      <c r="S18" s="72"/>
      <c r="T18" s="493"/>
      <c r="U18" s="493"/>
      <c r="V18" s="577"/>
    </row>
    <row r="19" spans="1:22" ht="15" x14ac:dyDescent="0.25">
      <c r="A19" s="111"/>
      <c r="B19" s="111" t="s">
        <v>402</v>
      </c>
      <c r="C19" s="111"/>
      <c r="D19" s="111"/>
      <c r="E19" s="111"/>
      <c r="F19" s="111"/>
      <c r="G19" s="111"/>
      <c r="H19" s="562">
        <v>177535</v>
      </c>
      <c r="I19" s="94"/>
      <c r="J19" s="600">
        <v>27.860421888641678</v>
      </c>
      <c r="K19" s="600"/>
      <c r="L19" s="600">
        <v>70.360773931900752</v>
      </c>
      <c r="M19" s="600"/>
      <c r="N19" s="600">
        <v>1.778804179457572</v>
      </c>
      <c r="O19" s="600"/>
      <c r="P19" s="600">
        <v>80.433154025966715</v>
      </c>
      <c r="Q19" s="600">
        <v>11.234404483622948</v>
      </c>
      <c r="R19" s="600">
        <v>8.332441490410341</v>
      </c>
      <c r="S19" s="94"/>
      <c r="T19" s="438">
        <v>174377</v>
      </c>
      <c r="U19" s="438">
        <v>140095</v>
      </c>
      <c r="V19" s="600">
        <v>80.340297172218811</v>
      </c>
    </row>
    <row r="20" spans="1:22" ht="14.25" x14ac:dyDescent="0.2">
      <c r="A20" s="104"/>
      <c r="B20" s="104"/>
      <c r="C20" s="104"/>
      <c r="D20" s="104"/>
      <c r="E20" s="104"/>
      <c r="F20" s="104"/>
      <c r="G20" s="104"/>
      <c r="H20" s="493"/>
      <c r="I20" s="72"/>
      <c r="J20" s="458"/>
      <c r="K20" s="458"/>
      <c r="L20" s="458"/>
      <c r="M20" s="458"/>
      <c r="N20" s="458"/>
      <c r="O20" s="458"/>
      <c r="P20" s="458"/>
      <c r="Q20" s="458"/>
      <c r="R20" s="458"/>
      <c r="S20" s="72"/>
      <c r="T20" s="493"/>
      <c r="U20" s="493"/>
      <c r="V20" s="458"/>
    </row>
    <row r="21" spans="1:22" s="343" customFormat="1" ht="15" x14ac:dyDescent="0.25">
      <c r="A21" s="111"/>
      <c r="B21" s="111"/>
      <c r="C21" s="111" t="s">
        <v>403</v>
      </c>
      <c r="D21" s="111" t="s">
        <v>404</v>
      </c>
      <c r="E21" s="111" t="s">
        <v>405</v>
      </c>
      <c r="F21" s="111"/>
      <c r="G21" s="111"/>
      <c r="H21" s="562">
        <v>47357</v>
      </c>
      <c r="I21" s="94"/>
      <c r="J21" s="601">
        <v>47.897882044893045</v>
      </c>
      <c r="K21" s="601"/>
      <c r="L21" s="601">
        <v>51.13077264184809</v>
      </c>
      <c r="M21" s="601"/>
      <c r="N21" s="601">
        <v>0.97134531325886353</v>
      </c>
      <c r="O21" s="601"/>
      <c r="P21" s="601">
        <v>79.905821737018812</v>
      </c>
      <c r="Q21" s="601">
        <v>11.84407796101949</v>
      </c>
      <c r="R21" s="601">
        <v>8.2501003019616945</v>
      </c>
      <c r="S21" s="94"/>
      <c r="T21" s="438">
        <v>46897</v>
      </c>
      <c r="U21" s="438">
        <v>37428</v>
      </c>
      <c r="V21" s="601">
        <v>79.808943002750709</v>
      </c>
    </row>
    <row r="22" spans="1:22" ht="14.25" x14ac:dyDescent="0.2">
      <c r="A22" s="104"/>
      <c r="B22" s="104"/>
      <c r="C22" s="104"/>
      <c r="D22" s="104"/>
      <c r="E22" s="104"/>
      <c r="F22" s="104"/>
      <c r="G22" s="104"/>
      <c r="H22" s="493"/>
      <c r="I22" s="72"/>
      <c r="J22" s="458"/>
      <c r="K22" s="458"/>
      <c r="L22" s="458"/>
      <c r="M22" s="458"/>
      <c r="N22" s="458"/>
      <c r="O22" s="458"/>
      <c r="P22" s="458"/>
      <c r="Q22" s="458"/>
      <c r="R22" s="458"/>
      <c r="S22" s="72"/>
      <c r="T22" s="493"/>
      <c r="U22" s="493"/>
      <c r="V22" s="458"/>
    </row>
    <row r="23" spans="1:22" ht="15" x14ac:dyDescent="0.25">
      <c r="A23" s="104"/>
      <c r="B23" s="104"/>
      <c r="C23" s="104" t="s">
        <v>406</v>
      </c>
      <c r="D23" s="104" t="s">
        <v>407</v>
      </c>
      <c r="E23" s="104" t="s">
        <v>408</v>
      </c>
      <c r="F23" s="104"/>
      <c r="G23" s="104"/>
      <c r="H23" s="562">
        <v>3587</v>
      </c>
      <c r="I23" s="72"/>
      <c r="J23" s="601">
        <v>45.413994981879007</v>
      </c>
      <c r="K23" s="601"/>
      <c r="L23" s="601">
        <v>53.080568720379148</v>
      </c>
      <c r="M23" s="601"/>
      <c r="N23" s="601">
        <v>1.5054362977418456</v>
      </c>
      <c r="O23" s="601"/>
      <c r="P23" s="601">
        <v>82.213548926679678</v>
      </c>
      <c r="Q23" s="601">
        <v>10.649567884025648</v>
      </c>
      <c r="R23" s="601">
        <v>7.1368831892946751</v>
      </c>
      <c r="S23" s="94"/>
      <c r="T23" s="438">
        <v>3533</v>
      </c>
      <c r="U23" s="438">
        <v>2899</v>
      </c>
      <c r="V23" s="601">
        <v>82.054910840645348</v>
      </c>
    </row>
    <row r="24" spans="1:22" ht="14.25" x14ac:dyDescent="0.2">
      <c r="A24" s="104"/>
      <c r="B24" s="104"/>
      <c r="C24" s="104" t="s">
        <v>409</v>
      </c>
      <c r="D24" s="104" t="s">
        <v>410</v>
      </c>
      <c r="E24" s="104"/>
      <c r="F24" s="104" t="s">
        <v>411</v>
      </c>
      <c r="G24" s="104"/>
      <c r="H24" s="493">
        <v>430</v>
      </c>
      <c r="I24" s="72"/>
      <c r="J24" s="458">
        <v>3.9534883720930232</v>
      </c>
      <c r="K24" s="458"/>
      <c r="L24" s="458">
        <v>94.418604651162781</v>
      </c>
      <c r="M24" s="458"/>
      <c r="N24" s="458">
        <v>1.6279069767441861</v>
      </c>
      <c r="O24" s="458"/>
      <c r="P24" s="458">
        <v>83.720930232558146</v>
      </c>
      <c r="Q24" s="458">
        <v>8.8372093023255811</v>
      </c>
      <c r="R24" s="458">
        <v>7.441860465116279</v>
      </c>
      <c r="S24" s="72"/>
      <c r="T24" s="493">
        <v>423</v>
      </c>
      <c r="U24" s="493">
        <v>353</v>
      </c>
      <c r="V24" s="458">
        <v>83.451536643026003</v>
      </c>
    </row>
    <row r="25" spans="1:22" ht="14.25" x14ac:dyDescent="0.2">
      <c r="A25" s="104"/>
      <c r="B25" s="104"/>
      <c r="C25" s="104" t="s">
        <v>412</v>
      </c>
      <c r="D25" s="104" t="s">
        <v>413</v>
      </c>
      <c r="E25" s="104"/>
      <c r="F25" s="104" t="s">
        <v>414</v>
      </c>
      <c r="G25" s="104"/>
      <c r="H25" s="493">
        <v>440</v>
      </c>
      <c r="I25" s="72"/>
      <c r="J25" s="458">
        <v>67.954545454545453</v>
      </c>
      <c r="K25" s="458"/>
      <c r="L25" s="458">
        <v>31.136363636363633</v>
      </c>
      <c r="M25" s="458"/>
      <c r="N25" s="458">
        <v>0.90909090909090906</v>
      </c>
      <c r="O25" s="458"/>
      <c r="P25" s="458">
        <v>76.363636363636374</v>
      </c>
      <c r="Q25" s="458">
        <v>13.40909090909091</v>
      </c>
      <c r="R25" s="458">
        <v>10.227272727272728</v>
      </c>
      <c r="S25" s="72"/>
      <c r="T25" s="493">
        <v>436</v>
      </c>
      <c r="U25" s="493">
        <v>332</v>
      </c>
      <c r="V25" s="458">
        <v>76.146788990825684</v>
      </c>
    </row>
    <row r="26" spans="1:22" ht="14.25" x14ac:dyDescent="0.2">
      <c r="A26" s="104"/>
      <c r="B26" s="104"/>
      <c r="C26" s="104" t="s">
        <v>415</v>
      </c>
      <c r="D26" s="104" t="s">
        <v>416</v>
      </c>
      <c r="E26" s="104"/>
      <c r="F26" s="104" t="s">
        <v>417</v>
      </c>
      <c r="G26" s="104"/>
      <c r="H26" s="493">
        <v>244</v>
      </c>
      <c r="I26" s="72"/>
      <c r="J26" s="458">
        <v>50.409836065573764</v>
      </c>
      <c r="K26" s="458"/>
      <c r="L26" s="458">
        <v>47.131147540983612</v>
      </c>
      <c r="M26" s="458"/>
      <c r="N26" s="458">
        <v>2.459016393442623</v>
      </c>
      <c r="O26" s="458"/>
      <c r="P26" s="458">
        <v>83.606557377049185</v>
      </c>
      <c r="Q26" s="458">
        <v>9.0163934426229506</v>
      </c>
      <c r="R26" s="458">
        <v>7.3770491803278686</v>
      </c>
      <c r="S26" s="72"/>
      <c r="T26" s="493">
        <v>238</v>
      </c>
      <c r="U26" s="493">
        <v>198</v>
      </c>
      <c r="V26" s="458">
        <v>83.193277310924373</v>
      </c>
    </row>
    <row r="27" spans="1:22" ht="14.25" x14ac:dyDescent="0.2">
      <c r="A27" s="104"/>
      <c r="B27" s="104"/>
      <c r="C27" s="104" t="s">
        <v>418</v>
      </c>
      <c r="D27" s="104" t="s">
        <v>419</v>
      </c>
      <c r="E27" s="104"/>
      <c r="F27" s="104" t="s">
        <v>420</v>
      </c>
      <c r="G27" s="104"/>
      <c r="H27" s="493">
        <v>661</v>
      </c>
      <c r="I27" s="72"/>
      <c r="J27" s="458">
        <v>3.9334341906202726</v>
      </c>
      <c r="K27" s="458"/>
      <c r="L27" s="458">
        <v>94.251134644478057</v>
      </c>
      <c r="M27" s="458"/>
      <c r="N27" s="458">
        <v>1.8154311649016641</v>
      </c>
      <c r="O27" s="458"/>
      <c r="P27" s="458">
        <v>81.240544629349472</v>
      </c>
      <c r="Q27" s="458">
        <v>11.346444780635402</v>
      </c>
      <c r="R27" s="458">
        <v>7.4130105900151291</v>
      </c>
      <c r="S27" s="72"/>
      <c r="T27" s="493">
        <v>649</v>
      </c>
      <c r="U27" s="493">
        <v>526</v>
      </c>
      <c r="V27" s="458">
        <v>81.047765793528498</v>
      </c>
    </row>
    <row r="28" spans="1:22" ht="14.25" x14ac:dyDescent="0.2">
      <c r="A28" s="104"/>
      <c r="B28" s="104"/>
      <c r="C28" s="104" t="s">
        <v>421</v>
      </c>
      <c r="D28" s="104" t="s">
        <v>422</v>
      </c>
      <c r="E28" s="104"/>
      <c r="F28" s="104" t="s">
        <v>423</v>
      </c>
      <c r="G28" s="104"/>
      <c r="H28" s="493">
        <v>667</v>
      </c>
      <c r="I28" s="72"/>
      <c r="J28" s="458">
        <v>51.574212893553231</v>
      </c>
      <c r="K28" s="458"/>
      <c r="L28" s="458">
        <v>46.776611694152926</v>
      </c>
      <c r="M28" s="458"/>
      <c r="N28" s="458">
        <v>1.6491754122938531</v>
      </c>
      <c r="O28" s="458"/>
      <c r="P28" s="458">
        <v>83.508245877061469</v>
      </c>
      <c r="Q28" s="458">
        <v>10.194902548725636</v>
      </c>
      <c r="R28" s="458">
        <v>6.2968515742128934</v>
      </c>
      <c r="S28" s="72"/>
      <c r="T28" s="493">
        <v>656</v>
      </c>
      <c r="U28" s="493">
        <v>547</v>
      </c>
      <c r="V28" s="458">
        <v>83.384146341463421</v>
      </c>
    </row>
    <row r="29" spans="1:22" ht="14.25" x14ac:dyDescent="0.2">
      <c r="A29" s="104"/>
      <c r="B29" s="104"/>
      <c r="C29" s="104" t="s">
        <v>424</v>
      </c>
      <c r="D29" s="104" t="s">
        <v>425</v>
      </c>
      <c r="E29" s="104"/>
      <c r="F29" s="104" t="s">
        <v>426</v>
      </c>
      <c r="G29" s="104"/>
      <c r="H29" s="493">
        <v>1145</v>
      </c>
      <c r="I29" s="72"/>
      <c r="J29" s="458">
        <v>71.615720524017462</v>
      </c>
      <c r="K29" s="458"/>
      <c r="L29" s="458">
        <v>27.161572052401745</v>
      </c>
      <c r="M29" s="458"/>
      <c r="N29" s="458">
        <v>1.222707423580786</v>
      </c>
      <c r="O29" s="458"/>
      <c r="P29" s="458">
        <v>83.406113537117903</v>
      </c>
      <c r="Q29" s="458">
        <v>10.480349344978166</v>
      </c>
      <c r="R29" s="458">
        <v>6.1135371179039302</v>
      </c>
      <c r="S29" s="72"/>
      <c r="T29" s="493">
        <v>1131</v>
      </c>
      <c r="U29" s="493">
        <v>943</v>
      </c>
      <c r="V29" s="458">
        <v>83.377541998231649</v>
      </c>
    </row>
    <row r="30" spans="1:22" ht="14.25" x14ac:dyDescent="0.2">
      <c r="A30" s="104"/>
      <c r="B30" s="104"/>
      <c r="C30" s="104"/>
      <c r="D30" s="104"/>
      <c r="E30" s="104"/>
      <c r="F30" s="104"/>
      <c r="G30" s="104"/>
      <c r="H30" s="493"/>
      <c r="I30" s="72"/>
      <c r="J30" s="458"/>
      <c r="K30" s="458"/>
      <c r="L30" s="458"/>
      <c r="M30" s="458"/>
      <c r="N30" s="458"/>
      <c r="O30" s="458"/>
      <c r="P30" s="458"/>
      <c r="Q30" s="458"/>
      <c r="R30" s="458"/>
      <c r="S30" s="72"/>
      <c r="T30" s="493"/>
      <c r="U30" s="493"/>
      <c r="V30" s="458"/>
    </row>
    <row r="31" spans="1:22" ht="15" x14ac:dyDescent="0.25">
      <c r="A31" s="104"/>
      <c r="B31" s="104"/>
      <c r="C31" s="104" t="s">
        <v>427</v>
      </c>
      <c r="D31" s="104" t="s">
        <v>428</v>
      </c>
      <c r="E31" s="104" t="s">
        <v>429</v>
      </c>
      <c r="F31" s="104"/>
      <c r="G31" s="104"/>
      <c r="H31" s="562">
        <v>3082</v>
      </c>
      <c r="I31" s="72"/>
      <c r="J31" s="601">
        <v>89.195327709279695</v>
      </c>
      <c r="K31" s="601"/>
      <c r="L31" s="601">
        <v>8.5983127839065538</v>
      </c>
      <c r="M31" s="601"/>
      <c r="N31" s="601">
        <v>2.2063595068137576</v>
      </c>
      <c r="O31" s="601"/>
      <c r="P31" s="601">
        <v>75.600259571706687</v>
      </c>
      <c r="Q31" s="601">
        <v>14.73069435431538</v>
      </c>
      <c r="R31" s="601">
        <v>9.6690460739779365</v>
      </c>
      <c r="S31" s="94"/>
      <c r="T31" s="438">
        <v>3014</v>
      </c>
      <c r="U31" s="438">
        <v>2267</v>
      </c>
      <c r="V31" s="601">
        <v>75.215660252156596</v>
      </c>
    </row>
    <row r="32" spans="1:22" ht="14.25" x14ac:dyDescent="0.2">
      <c r="A32" s="104"/>
      <c r="B32" s="104"/>
      <c r="C32" s="104" t="s">
        <v>430</v>
      </c>
      <c r="D32" s="104" t="s">
        <v>431</v>
      </c>
      <c r="E32" s="104"/>
      <c r="F32" s="104" t="s">
        <v>432</v>
      </c>
      <c r="G32" s="104"/>
      <c r="H32" s="493">
        <v>294</v>
      </c>
      <c r="I32" s="72"/>
      <c r="J32" s="458">
        <v>84.693877551020407</v>
      </c>
      <c r="K32" s="458"/>
      <c r="L32" s="458">
        <v>12.925170068027212</v>
      </c>
      <c r="M32" s="458"/>
      <c r="N32" s="458">
        <v>2.3809523809523809</v>
      </c>
      <c r="O32" s="458"/>
      <c r="P32" s="458">
        <v>73.469387755102048</v>
      </c>
      <c r="Q32" s="458">
        <v>19.047619047619047</v>
      </c>
      <c r="R32" s="458">
        <v>7.4829931972789119</v>
      </c>
      <c r="S32" s="72"/>
      <c r="T32" s="493">
        <v>287</v>
      </c>
      <c r="U32" s="493">
        <v>209</v>
      </c>
      <c r="V32" s="458">
        <v>72.822299651567945</v>
      </c>
    </row>
    <row r="33" spans="1:22" ht="14.25" x14ac:dyDescent="0.2">
      <c r="A33" s="104"/>
      <c r="B33" s="104"/>
      <c r="C33" s="104" t="s">
        <v>433</v>
      </c>
      <c r="D33" s="104" t="s">
        <v>434</v>
      </c>
      <c r="E33" s="104"/>
      <c r="F33" s="104" t="s">
        <v>435</v>
      </c>
      <c r="G33" s="104"/>
      <c r="H33" s="493">
        <v>639</v>
      </c>
      <c r="I33" s="72"/>
      <c r="J33" s="458">
        <v>85.44600938967136</v>
      </c>
      <c r="K33" s="458"/>
      <c r="L33" s="458">
        <v>13.771517996870109</v>
      </c>
      <c r="M33" s="458"/>
      <c r="N33" s="458">
        <v>0.78247261345852892</v>
      </c>
      <c r="O33" s="458"/>
      <c r="P33" s="458">
        <v>69.640062597809077</v>
      </c>
      <c r="Q33" s="458">
        <v>18.779342723004692</v>
      </c>
      <c r="R33" s="458">
        <v>11.580594679186229</v>
      </c>
      <c r="S33" s="72"/>
      <c r="T33" s="493">
        <v>634</v>
      </c>
      <c r="U33" s="493">
        <v>442</v>
      </c>
      <c r="V33" s="458">
        <v>69.716088328075713</v>
      </c>
    </row>
    <row r="34" spans="1:22" ht="14.25" x14ac:dyDescent="0.2">
      <c r="A34" s="104"/>
      <c r="B34" s="104"/>
      <c r="C34" s="104" t="s">
        <v>436</v>
      </c>
      <c r="D34" s="104" t="s">
        <v>437</v>
      </c>
      <c r="E34" s="104"/>
      <c r="F34" s="104" t="s">
        <v>438</v>
      </c>
      <c r="G34" s="104"/>
      <c r="H34" s="493">
        <v>819</v>
      </c>
      <c r="I34" s="72"/>
      <c r="J34" s="458">
        <v>94.139194139194132</v>
      </c>
      <c r="K34" s="458"/>
      <c r="L34" s="458">
        <v>2.4420024420024422</v>
      </c>
      <c r="M34" s="458"/>
      <c r="N34" s="458">
        <v>3.4188034188034191</v>
      </c>
      <c r="O34" s="458"/>
      <c r="P34" s="458">
        <v>77.899877899877907</v>
      </c>
      <c r="Q34" s="458">
        <v>13.186813186813188</v>
      </c>
      <c r="R34" s="458">
        <v>8.9133089133089136</v>
      </c>
      <c r="S34" s="72"/>
      <c r="T34" s="493">
        <v>791</v>
      </c>
      <c r="U34" s="493">
        <v>613</v>
      </c>
      <c r="V34" s="458">
        <v>77.49683944374209</v>
      </c>
    </row>
    <row r="35" spans="1:22" ht="14.25" x14ac:dyDescent="0.2">
      <c r="A35" s="104"/>
      <c r="B35" s="104"/>
      <c r="C35" s="104" t="s">
        <v>439</v>
      </c>
      <c r="D35" s="104" t="s">
        <v>440</v>
      </c>
      <c r="E35" s="104"/>
      <c r="F35" s="104" t="s">
        <v>441</v>
      </c>
      <c r="G35" s="104"/>
      <c r="H35" s="493">
        <v>504</v>
      </c>
      <c r="I35" s="72"/>
      <c r="J35" s="458">
        <v>77.976190476190482</v>
      </c>
      <c r="K35" s="458"/>
      <c r="L35" s="458">
        <v>20.039682539682541</v>
      </c>
      <c r="M35" s="458"/>
      <c r="N35" s="458">
        <v>1.984126984126984</v>
      </c>
      <c r="O35" s="458"/>
      <c r="P35" s="458">
        <v>73.412698412698404</v>
      </c>
      <c r="Q35" s="458">
        <v>15.674603174603174</v>
      </c>
      <c r="R35" s="458">
        <v>10.912698412698413</v>
      </c>
      <c r="S35" s="72"/>
      <c r="T35" s="493">
        <v>494</v>
      </c>
      <c r="U35" s="493">
        <v>360</v>
      </c>
      <c r="V35" s="458">
        <v>72.874493927125499</v>
      </c>
    </row>
    <row r="36" spans="1:22" ht="14.25" x14ac:dyDescent="0.2">
      <c r="A36" s="104"/>
      <c r="B36" s="104"/>
      <c r="C36" s="104" t="s">
        <v>442</v>
      </c>
      <c r="D36" s="104" t="s">
        <v>443</v>
      </c>
      <c r="E36" s="104"/>
      <c r="F36" s="104" t="s">
        <v>444</v>
      </c>
      <c r="G36" s="104"/>
      <c r="H36" s="493">
        <v>826</v>
      </c>
      <c r="I36" s="72"/>
      <c r="J36" s="458">
        <v>95.641646489104119</v>
      </c>
      <c r="K36" s="458"/>
      <c r="L36" s="458">
        <v>2.1791767554479415</v>
      </c>
      <c r="M36" s="458"/>
      <c r="N36" s="458">
        <v>2.1791767554479415</v>
      </c>
      <c r="O36" s="458"/>
      <c r="P36" s="458">
        <v>80.02421307506053</v>
      </c>
      <c r="Q36" s="458">
        <v>11.016949152542372</v>
      </c>
      <c r="R36" s="458">
        <v>8.9588377723970947</v>
      </c>
      <c r="S36" s="72"/>
      <c r="T36" s="493">
        <v>808</v>
      </c>
      <c r="U36" s="493">
        <v>643</v>
      </c>
      <c r="V36" s="458">
        <v>79.579207920792086</v>
      </c>
    </row>
    <row r="37" spans="1:22" ht="14.25" x14ac:dyDescent="0.2">
      <c r="A37" s="104"/>
      <c r="B37" s="104"/>
      <c r="C37" s="104"/>
      <c r="D37" s="104"/>
      <c r="E37" s="104"/>
      <c r="F37" s="104"/>
      <c r="G37" s="104"/>
      <c r="H37" s="493"/>
      <c r="I37" s="72"/>
      <c r="J37" s="458"/>
      <c r="K37" s="458"/>
      <c r="L37" s="458"/>
      <c r="M37" s="458"/>
      <c r="N37" s="458"/>
      <c r="O37" s="458"/>
      <c r="P37" s="458"/>
      <c r="Q37" s="458"/>
      <c r="R37" s="458"/>
      <c r="S37" s="72"/>
      <c r="T37" s="493"/>
      <c r="U37" s="493"/>
      <c r="V37" s="458"/>
    </row>
    <row r="38" spans="1:22" ht="15" x14ac:dyDescent="0.25">
      <c r="A38" s="104"/>
      <c r="B38" s="104"/>
      <c r="C38" s="104" t="s">
        <v>445</v>
      </c>
      <c r="D38" s="104" t="s">
        <v>446</v>
      </c>
      <c r="E38" s="104" t="s">
        <v>447</v>
      </c>
      <c r="F38" s="104"/>
      <c r="G38" s="104"/>
      <c r="H38" s="562">
        <v>10971</v>
      </c>
      <c r="I38" s="72"/>
      <c r="J38" s="601">
        <v>20.381004466320299</v>
      </c>
      <c r="K38" s="601"/>
      <c r="L38" s="601">
        <v>78.74396135265701</v>
      </c>
      <c r="M38" s="601"/>
      <c r="N38" s="601">
        <v>0.87503418102269614</v>
      </c>
      <c r="O38" s="601"/>
      <c r="P38" s="601">
        <v>83.830097529851429</v>
      </c>
      <c r="Q38" s="601">
        <v>9.0693646887248196</v>
      </c>
      <c r="R38" s="601">
        <v>7.1005377814237534</v>
      </c>
      <c r="S38" s="94"/>
      <c r="T38" s="438">
        <v>10875</v>
      </c>
      <c r="U38" s="438">
        <v>9110</v>
      </c>
      <c r="V38" s="601">
        <v>83.770114942528735</v>
      </c>
    </row>
    <row r="39" spans="1:22" ht="14.25" x14ac:dyDescent="0.2">
      <c r="A39" s="104"/>
      <c r="B39" s="104"/>
      <c r="C39" s="104" t="s">
        <v>448</v>
      </c>
      <c r="D39" s="104" t="s">
        <v>449</v>
      </c>
      <c r="E39" s="104"/>
      <c r="F39" s="104" t="s">
        <v>450</v>
      </c>
      <c r="G39" s="104"/>
      <c r="H39" s="493">
        <v>1091</v>
      </c>
      <c r="I39" s="72"/>
      <c r="J39" s="458">
        <v>23.098075160403301</v>
      </c>
      <c r="K39" s="458"/>
      <c r="L39" s="458">
        <v>76.351970669110898</v>
      </c>
      <c r="M39" s="458"/>
      <c r="N39" s="458">
        <v>0.54995417048579287</v>
      </c>
      <c r="O39" s="458"/>
      <c r="P39" s="458">
        <v>83.684692942254813</v>
      </c>
      <c r="Q39" s="458">
        <v>8.4326306141154905</v>
      </c>
      <c r="R39" s="458">
        <v>7.8826764436296974</v>
      </c>
      <c r="S39" s="72"/>
      <c r="T39" s="493">
        <v>1085</v>
      </c>
      <c r="U39" s="493">
        <v>908</v>
      </c>
      <c r="V39" s="458">
        <v>83.686635944700456</v>
      </c>
    </row>
    <row r="40" spans="1:22" ht="14.25" x14ac:dyDescent="0.2">
      <c r="A40" s="104"/>
      <c r="B40" s="104"/>
      <c r="C40" s="104" t="s">
        <v>451</v>
      </c>
      <c r="D40" s="104" t="s">
        <v>452</v>
      </c>
      <c r="E40" s="104"/>
      <c r="F40" s="104" t="s">
        <v>453</v>
      </c>
      <c r="G40" s="104"/>
      <c r="H40" s="493">
        <v>694</v>
      </c>
      <c r="I40" s="72"/>
      <c r="J40" s="458">
        <v>7.2046109510086458</v>
      </c>
      <c r="K40" s="458"/>
      <c r="L40" s="458">
        <v>90.778097982708942</v>
      </c>
      <c r="M40" s="458"/>
      <c r="N40" s="458">
        <v>2.0172910662824206</v>
      </c>
      <c r="O40" s="458"/>
      <c r="P40" s="458">
        <v>84.005763688760808</v>
      </c>
      <c r="Q40" s="458">
        <v>8.5014409221902021</v>
      </c>
      <c r="R40" s="458">
        <v>7.4927953890489913</v>
      </c>
      <c r="S40" s="72"/>
      <c r="T40" s="493">
        <v>680</v>
      </c>
      <c r="U40" s="493">
        <v>570</v>
      </c>
      <c r="V40" s="458">
        <v>83.82352941176471</v>
      </c>
    </row>
    <row r="41" spans="1:22" ht="14.25" x14ac:dyDescent="0.2">
      <c r="A41" s="104"/>
      <c r="B41" s="104"/>
      <c r="C41" s="104" t="s">
        <v>454</v>
      </c>
      <c r="D41" s="104" t="s">
        <v>455</v>
      </c>
      <c r="E41" s="104"/>
      <c r="F41" s="104" t="s">
        <v>456</v>
      </c>
      <c r="G41" s="104"/>
      <c r="H41" s="493">
        <v>932</v>
      </c>
      <c r="I41" s="72"/>
      <c r="J41" s="458">
        <v>14.27038626609442</v>
      </c>
      <c r="K41" s="458"/>
      <c r="L41" s="458">
        <v>84.442060085836914</v>
      </c>
      <c r="M41" s="458"/>
      <c r="N41" s="458">
        <v>1.2875536480686696</v>
      </c>
      <c r="O41" s="458"/>
      <c r="P41" s="458">
        <v>84.227467811158789</v>
      </c>
      <c r="Q41" s="458">
        <v>8.1545064377682408</v>
      </c>
      <c r="R41" s="458">
        <v>7.6180257510729614</v>
      </c>
      <c r="S41" s="72"/>
      <c r="T41" s="493">
        <v>920</v>
      </c>
      <c r="U41" s="493">
        <v>773</v>
      </c>
      <c r="V41" s="458">
        <v>84.021739130434781</v>
      </c>
    </row>
    <row r="42" spans="1:22" ht="14.25" x14ac:dyDescent="0.2">
      <c r="A42" s="104"/>
      <c r="B42" s="104"/>
      <c r="C42" s="104" t="s">
        <v>457</v>
      </c>
      <c r="D42" s="104" t="s">
        <v>458</v>
      </c>
      <c r="E42" s="104"/>
      <c r="F42" s="104" t="s">
        <v>459</v>
      </c>
      <c r="G42" s="104"/>
      <c r="H42" s="493">
        <v>866</v>
      </c>
      <c r="I42" s="72"/>
      <c r="J42" s="458">
        <v>27.829099307159353</v>
      </c>
      <c r="K42" s="458"/>
      <c r="L42" s="458">
        <v>71.47806004618937</v>
      </c>
      <c r="M42" s="458"/>
      <c r="N42" s="458">
        <v>0.69284064665127021</v>
      </c>
      <c r="O42" s="458"/>
      <c r="P42" s="458">
        <v>85.219399538106231</v>
      </c>
      <c r="Q42" s="458">
        <v>7.8521939953810627</v>
      </c>
      <c r="R42" s="458">
        <v>6.9284064665127012</v>
      </c>
      <c r="S42" s="72"/>
      <c r="T42" s="493">
        <v>860</v>
      </c>
      <c r="U42" s="493">
        <v>732</v>
      </c>
      <c r="V42" s="458">
        <v>85.116279069767444</v>
      </c>
    </row>
    <row r="43" spans="1:22" ht="14.25" x14ac:dyDescent="0.2">
      <c r="A43" s="104"/>
      <c r="B43" s="104"/>
      <c r="C43" s="104" t="s">
        <v>460</v>
      </c>
      <c r="D43" s="104" t="s">
        <v>461</v>
      </c>
      <c r="E43" s="104"/>
      <c r="F43" s="104" t="s">
        <v>462</v>
      </c>
      <c r="G43" s="104"/>
      <c r="H43" s="493">
        <v>1087</v>
      </c>
      <c r="I43" s="72"/>
      <c r="J43" s="458">
        <v>10.9475620975161</v>
      </c>
      <c r="K43" s="458"/>
      <c r="L43" s="458">
        <v>87.856485740570378</v>
      </c>
      <c r="M43" s="458"/>
      <c r="N43" s="458">
        <v>1.1959521619135236</v>
      </c>
      <c r="O43" s="458"/>
      <c r="P43" s="458">
        <v>83.62465501379944</v>
      </c>
      <c r="Q43" s="458">
        <v>9.843606255749771</v>
      </c>
      <c r="R43" s="458">
        <v>6.5317387304507823</v>
      </c>
      <c r="S43" s="72"/>
      <c r="T43" s="493">
        <v>1074</v>
      </c>
      <c r="U43" s="493">
        <v>896</v>
      </c>
      <c r="V43" s="458">
        <v>83.426443202979513</v>
      </c>
    </row>
    <row r="44" spans="1:22" ht="14.25" x14ac:dyDescent="0.2">
      <c r="A44" s="104"/>
      <c r="B44" s="104"/>
      <c r="C44" s="104" t="s">
        <v>463</v>
      </c>
      <c r="D44" s="104" t="s">
        <v>464</v>
      </c>
      <c r="E44" s="104"/>
      <c r="F44" s="104" t="s">
        <v>465</v>
      </c>
      <c r="G44" s="104"/>
      <c r="H44" s="493">
        <v>854</v>
      </c>
      <c r="I44" s="72"/>
      <c r="J44" s="458">
        <v>33.138173302107724</v>
      </c>
      <c r="K44" s="458"/>
      <c r="L44" s="458">
        <v>66.510538641686182</v>
      </c>
      <c r="M44" s="458"/>
      <c r="N44" s="458">
        <v>0.35128805620608899</v>
      </c>
      <c r="O44" s="458"/>
      <c r="P44" s="458">
        <v>83.957845433255272</v>
      </c>
      <c r="Q44" s="458">
        <v>9.9531615925058539</v>
      </c>
      <c r="R44" s="458">
        <v>6.0889929742388755</v>
      </c>
      <c r="S44" s="72"/>
      <c r="T44" s="493">
        <v>851</v>
      </c>
      <c r="U44" s="493">
        <v>715</v>
      </c>
      <c r="V44" s="458">
        <v>84.018801410105766</v>
      </c>
    </row>
    <row r="45" spans="1:22" ht="14.25" x14ac:dyDescent="0.2">
      <c r="A45" s="104"/>
      <c r="B45" s="104"/>
      <c r="C45" s="104" t="s">
        <v>466</v>
      </c>
      <c r="D45" s="104" t="s">
        <v>467</v>
      </c>
      <c r="E45" s="104"/>
      <c r="F45" s="104" t="s">
        <v>468</v>
      </c>
      <c r="G45" s="104"/>
      <c r="H45" s="493">
        <v>1151</v>
      </c>
      <c r="I45" s="72"/>
      <c r="J45" s="458">
        <v>20.59079061685491</v>
      </c>
      <c r="K45" s="458"/>
      <c r="L45" s="458">
        <v>78.4535186794092</v>
      </c>
      <c r="M45" s="458"/>
      <c r="N45" s="458">
        <v>0.95569070373588194</v>
      </c>
      <c r="O45" s="458"/>
      <c r="P45" s="458">
        <v>83.579496090356216</v>
      </c>
      <c r="Q45" s="458">
        <v>8.8618592528236313</v>
      </c>
      <c r="R45" s="458">
        <v>7.5586446568201566</v>
      </c>
      <c r="S45" s="72"/>
      <c r="T45" s="493">
        <v>1140</v>
      </c>
      <c r="U45" s="493">
        <v>951</v>
      </c>
      <c r="V45" s="458">
        <v>83.421052631578945</v>
      </c>
    </row>
    <row r="46" spans="1:22" ht="14.25" x14ac:dyDescent="0.2">
      <c r="A46" s="104"/>
      <c r="B46" s="104"/>
      <c r="C46" s="104" t="s">
        <v>469</v>
      </c>
      <c r="D46" s="104" t="s">
        <v>470</v>
      </c>
      <c r="E46" s="104"/>
      <c r="F46" s="104" t="s">
        <v>471</v>
      </c>
      <c r="G46" s="104"/>
      <c r="H46" s="493">
        <v>745</v>
      </c>
      <c r="I46" s="72"/>
      <c r="J46" s="458">
        <v>9.1275167785234892</v>
      </c>
      <c r="K46" s="458"/>
      <c r="L46" s="458">
        <v>90.46979865771813</v>
      </c>
      <c r="M46" s="458"/>
      <c r="N46" s="458">
        <v>0.40268456375838929</v>
      </c>
      <c r="O46" s="458"/>
      <c r="P46" s="458">
        <v>84.56375838926175</v>
      </c>
      <c r="Q46" s="458">
        <v>9.1275167785234892</v>
      </c>
      <c r="R46" s="458">
        <v>6.3087248322147653</v>
      </c>
      <c r="S46" s="72"/>
      <c r="T46" s="493">
        <v>742</v>
      </c>
      <c r="U46" s="493">
        <v>627</v>
      </c>
      <c r="V46" s="458">
        <v>84.501347708894883</v>
      </c>
    </row>
    <row r="47" spans="1:22" ht="14.25" x14ac:dyDescent="0.2">
      <c r="A47" s="104"/>
      <c r="B47" s="104"/>
      <c r="C47" s="104" t="s">
        <v>472</v>
      </c>
      <c r="D47" s="104" t="s">
        <v>473</v>
      </c>
      <c r="E47" s="104"/>
      <c r="F47" s="104" t="s">
        <v>474</v>
      </c>
      <c r="G47" s="104"/>
      <c r="H47" s="493">
        <v>903</v>
      </c>
      <c r="I47" s="72"/>
      <c r="J47" s="458">
        <v>14.285714285714285</v>
      </c>
      <c r="K47" s="458"/>
      <c r="L47" s="458">
        <v>85.160575858250269</v>
      </c>
      <c r="M47" s="458"/>
      <c r="N47" s="458">
        <v>0.55370985603543743</v>
      </c>
      <c r="O47" s="458"/>
      <c r="P47" s="458">
        <v>83.610188261351055</v>
      </c>
      <c r="Q47" s="458">
        <v>7.8626799557032108</v>
      </c>
      <c r="R47" s="458">
        <v>8.5271317829457356</v>
      </c>
      <c r="S47" s="72"/>
      <c r="T47" s="493">
        <v>898</v>
      </c>
      <c r="U47" s="493">
        <v>751</v>
      </c>
      <c r="V47" s="458">
        <v>83.630289532293986</v>
      </c>
    </row>
    <row r="48" spans="1:22" ht="14.25" x14ac:dyDescent="0.2">
      <c r="A48" s="104"/>
      <c r="B48" s="104"/>
      <c r="C48" s="104" t="s">
        <v>475</v>
      </c>
      <c r="D48" s="104" t="s">
        <v>476</v>
      </c>
      <c r="E48" s="104"/>
      <c r="F48" s="104" t="s">
        <v>477</v>
      </c>
      <c r="G48" s="104"/>
      <c r="H48" s="493">
        <v>965</v>
      </c>
      <c r="I48" s="72"/>
      <c r="J48" s="458">
        <v>27.56476683937824</v>
      </c>
      <c r="K48" s="458"/>
      <c r="L48" s="458">
        <v>71.813471502590673</v>
      </c>
      <c r="M48" s="458"/>
      <c r="N48" s="458">
        <v>0.62176165803108807</v>
      </c>
      <c r="O48" s="458"/>
      <c r="P48" s="458">
        <v>83.937823834196891</v>
      </c>
      <c r="Q48" s="458">
        <v>9.3264248704663206</v>
      </c>
      <c r="R48" s="458">
        <v>6.7357512953367875</v>
      </c>
      <c r="S48" s="72"/>
      <c r="T48" s="493">
        <v>959</v>
      </c>
      <c r="U48" s="493">
        <v>805</v>
      </c>
      <c r="V48" s="458">
        <v>83.941605839416056</v>
      </c>
    </row>
    <row r="49" spans="1:22" ht="14.25" x14ac:dyDescent="0.2">
      <c r="A49" s="104"/>
      <c r="B49" s="104"/>
      <c r="C49" s="104" t="s">
        <v>478</v>
      </c>
      <c r="D49" s="104" t="s">
        <v>479</v>
      </c>
      <c r="E49" s="104"/>
      <c r="F49" s="104" t="s">
        <v>480</v>
      </c>
      <c r="G49" s="104"/>
      <c r="H49" s="493">
        <v>717</v>
      </c>
      <c r="I49" s="72"/>
      <c r="J49" s="458">
        <v>7.8103207810320781</v>
      </c>
      <c r="K49" s="458"/>
      <c r="L49" s="458">
        <v>90.655509065550916</v>
      </c>
      <c r="M49" s="458"/>
      <c r="N49" s="458">
        <v>1.5341701534170153</v>
      </c>
      <c r="O49" s="458"/>
      <c r="P49" s="458">
        <v>87.726638772663875</v>
      </c>
      <c r="Q49" s="458">
        <v>7.3919107391910739</v>
      </c>
      <c r="R49" s="458">
        <v>4.8814504881450489</v>
      </c>
      <c r="S49" s="72"/>
      <c r="T49" s="493">
        <v>706</v>
      </c>
      <c r="U49" s="493">
        <v>621</v>
      </c>
      <c r="V49" s="458">
        <v>87.960339943342774</v>
      </c>
    </row>
    <row r="50" spans="1:22" ht="14.25" x14ac:dyDescent="0.2">
      <c r="A50" s="104"/>
      <c r="B50" s="104"/>
      <c r="C50" s="104" t="s">
        <v>481</v>
      </c>
      <c r="D50" s="104" t="s">
        <v>482</v>
      </c>
      <c r="E50" s="104"/>
      <c r="F50" s="104" t="s">
        <v>483</v>
      </c>
      <c r="G50" s="104"/>
      <c r="H50" s="493">
        <v>966</v>
      </c>
      <c r="I50" s="72"/>
      <c r="J50" s="458">
        <v>41.614906832298139</v>
      </c>
      <c r="K50" s="458"/>
      <c r="L50" s="458">
        <v>57.763975155279503</v>
      </c>
      <c r="M50" s="458"/>
      <c r="N50" s="458">
        <v>0.6211180124223602</v>
      </c>
      <c r="O50" s="458"/>
      <c r="P50" s="458">
        <v>79.296066252587991</v>
      </c>
      <c r="Q50" s="458">
        <v>12.836438923395447</v>
      </c>
      <c r="R50" s="458">
        <v>7.8674948240165632</v>
      </c>
      <c r="S50" s="72"/>
      <c r="T50" s="493">
        <v>960</v>
      </c>
      <c r="U50" s="493">
        <v>761</v>
      </c>
      <c r="V50" s="458">
        <v>79.270833333333329</v>
      </c>
    </row>
    <row r="51" spans="1:22" ht="14.25" x14ac:dyDescent="0.2">
      <c r="A51" s="104"/>
      <c r="B51" s="104"/>
      <c r="C51" s="104"/>
      <c r="D51" s="104"/>
      <c r="E51" s="104"/>
      <c r="F51" s="104"/>
      <c r="G51" s="104"/>
      <c r="H51" s="493"/>
      <c r="I51" s="72"/>
      <c r="J51" s="458"/>
      <c r="K51" s="458"/>
      <c r="L51" s="458"/>
      <c r="M51" s="458"/>
      <c r="N51" s="458"/>
      <c r="O51" s="458"/>
      <c r="P51" s="458"/>
      <c r="Q51" s="458"/>
      <c r="R51" s="458"/>
      <c r="S51" s="72"/>
      <c r="T51" s="493"/>
      <c r="U51" s="493"/>
      <c r="V51" s="458"/>
    </row>
    <row r="52" spans="1:22" ht="15" x14ac:dyDescent="0.25">
      <c r="A52" s="104"/>
      <c r="B52" s="104"/>
      <c r="C52" s="104" t="s">
        <v>484</v>
      </c>
      <c r="D52" s="104" t="s">
        <v>485</v>
      </c>
      <c r="E52" s="104" t="s">
        <v>486</v>
      </c>
      <c r="F52" s="104"/>
      <c r="G52" s="104"/>
      <c r="H52" s="562">
        <v>4663</v>
      </c>
      <c r="I52" s="72"/>
      <c r="J52" s="601">
        <v>42.805061119450997</v>
      </c>
      <c r="K52" s="601"/>
      <c r="L52" s="601">
        <v>56.594467081278147</v>
      </c>
      <c r="M52" s="601"/>
      <c r="N52" s="601">
        <v>0.6004717992708557</v>
      </c>
      <c r="O52" s="601"/>
      <c r="P52" s="601">
        <v>81.664164700836366</v>
      </c>
      <c r="Q52" s="601">
        <v>10.250911430409609</v>
      </c>
      <c r="R52" s="601">
        <v>8.0849238687540215</v>
      </c>
      <c r="S52" s="94"/>
      <c r="T52" s="438">
        <v>4635</v>
      </c>
      <c r="U52" s="438">
        <v>3784</v>
      </c>
      <c r="V52" s="601">
        <v>81.639697950377567</v>
      </c>
    </row>
    <row r="53" spans="1:22" ht="14.25" x14ac:dyDescent="0.2">
      <c r="A53" s="104"/>
      <c r="B53" s="104"/>
      <c r="C53" s="104" t="s">
        <v>487</v>
      </c>
      <c r="D53" s="104" t="s">
        <v>488</v>
      </c>
      <c r="E53" s="104"/>
      <c r="F53" s="104" t="s">
        <v>489</v>
      </c>
      <c r="G53" s="104"/>
      <c r="H53" s="493">
        <v>539</v>
      </c>
      <c r="I53" s="72"/>
      <c r="J53" s="458">
        <v>84.044526901669755</v>
      </c>
      <c r="K53" s="458"/>
      <c r="L53" s="458">
        <v>15.584415584415584</v>
      </c>
      <c r="M53" s="458"/>
      <c r="N53" s="458">
        <v>0.3710575139146568</v>
      </c>
      <c r="O53" s="458"/>
      <c r="P53" s="458">
        <v>77.922077922077932</v>
      </c>
      <c r="Q53" s="458">
        <v>14.100185528756956</v>
      </c>
      <c r="R53" s="458">
        <v>7.9777365491651206</v>
      </c>
      <c r="S53" s="72"/>
      <c r="T53" s="493">
        <v>537</v>
      </c>
      <c r="U53" s="493">
        <v>419</v>
      </c>
      <c r="V53" s="458">
        <v>78.026070763500925</v>
      </c>
    </row>
    <row r="54" spans="1:22" ht="14.25" x14ac:dyDescent="0.2">
      <c r="A54" s="104"/>
      <c r="B54" s="104"/>
      <c r="C54" s="104" t="s">
        <v>490</v>
      </c>
      <c r="D54" s="104" t="s">
        <v>491</v>
      </c>
      <c r="E54" s="104"/>
      <c r="F54" s="104" t="s">
        <v>492</v>
      </c>
      <c r="G54" s="104"/>
      <c r="H54" s="493">
        <v>531</v>
      </c>
      <c r="I54" s="72"/>
      <c r="J54" s="458">
        <v>3.766478342749529</v>
      </c>
      <c r="K54" s="458"/>
      <c r="L54" s="458">
        <v>95.856873822975516</v>
      </c>
      <c r="M54" s="458"/>
      <c r="N54" s="458">
        <v>0.37664783427495291</v>
      </c>
      <c r="O54" s="458"/>
      <c r="P54" s="458">
        <v>81.355932203389841</v>
      </c>
      <c r="Q54" s="458">
        <v>9.0395480225988702</v>
      </c>
      <c r="R54" s="458">
        <v>9.6045197740112993</v>
      </c>
      <c r="S54" s="72"/>
      <c r="T54" s="493">
        <v>529</v>
      </c>
      <c r="U54" s="493">
        <v>430</v>
      </c>
      <c r="V54" s="458">
        <v>81.285444234404537</v>
      </c>
    </row>
    <row r="55" spans="1:22" ht="14.25" x14ac:dyDescent="0.2">
      <c r="A55" s="104"/>
      <c r="B55" s="104"/>
      <c r="C55" s="104" t="s">
        <v>493</v>
      </c>
      <c r="D55" s="104" t="s">
        <v>494</v>
      </c>
      <c r="E55" s="104"/>
      <c r="F55" s="104" t="s">
        <v>495</v>
      </c>
      <c r="G55" s="104"/>
      <c r="H55" s="493">
        <v>485</v>
      </c>
      <c r="I55" s="72"/>
      <c r="J55" s="458">
        <v>5.1546391752577314</v>
      </c>
      <c r="K55" s="458"/>
      <c r="L55" s="458">
        <v>94.432989690721641</v>
      </c>
      <c r="M55" s="458"/>
      <c r="N55" s="458">
        <v>0.41237113402061859</v>
      </c>
      <c r="O55" s="458"/>
      <c r="P55" s="458">
        <v>81.649484536082468</v>
      </c>
      <c r="Q55" s="458">
        <v>9.072164948453608</v>
      </c>
      <c r="R55" s="458">
        <v>9.2783505154639183</v>
      </c>
      <c r="S55" s="72"/>
      <c r="T55" s="493">
        <v>483</v>
      </c>
      <c r="U55" s="493">
        <v>394</v>
      </c>
      <c r="V55" s="458">
        <v>81.573498964803321</v>
      </c>
    </row>
    <row r="56" spans="1:22" ht="14.25" x14ac:dyDescent="0.2">
      <c r="A56" s="104"/>
      <c r="B56" s="104"/>
      <c r="C56" s="104" t="s">
        <v>496</v>
      </c>
      <c r="D56" s="104" t="s">
        <v>497</v>
      </c>
      <c r="E56" s="104"/>
      <c r="F56" s="104" t="s">
        <v>498</v>
      </c>
      <c r="G56" s="104"/>
      <c r="H56" s="493">
        <v>1307</v>
      </c>
      <c r="I56" s="72"/>
      <c r="J56" s="458">
        <v>85.692425401683252</v>
      </c>
      <c r="K56" s="458"/>
      <c r="L56" s="458">
        <v>14.001530221882172</v>
      </c>
      <c r="M56" s="458"/>
      <c r="N56" s="458">
        <v>0.30604437643458299</v>
      </c>
      <c r="O56" s="458"/>
      <c r="P56" s="458">
        <v>80.642693190512631</v>
      </c>
      <c r="Q56" s="458">
        <v>11.782708492731446</v>
      </c>
      <c r="R56" s="458">
        <v>7.5745983167559299</v>
      </c>
      <c r="S56" s="72"/>
      <c r="T56" s="493">
        <v>1303</v>
      </c>
      <c r="U56" s="493">
        <v>1052</v>
      </c>
      <c r="V56" s="458">
        <v>80.736761320030709</v>
      </c>
    </row>
    <row r="57" spans="1:22" ht="14.25" x14ac:dyDescent="0.2">
      <c r="A57" s="104"/>
      <c r="B57" s="104"/>
      <c r="C57" s="104" t="s">
        <v>499</v>
      </c>
      <c r="D57" s="104" t="s">
        <v>500</v>
      </c>
      <c r="E57" s="104"/>
      <c r="F57" s="104" t="s">
        <v>501</v>
      </c>
      <c r="G57" s="104"/>
      <c r="H57" s="493">
        <v>413</v>
      </c>
      <c r="I57" s="72"/>
      <c r="J57" s="458">
        <v>4.1162227602905572</v>
      </c>
      <c r="K57" s="458"/>
      <c r="L57" s="458">
        <v>94.915254237288138</v>
      </c>
      <c r="M57" s="458"/>
      <c r="N57" s="458">
        <v>0.96852300242130751</v>
      </c>
      <c r="O57" s="458"/>
      <c r="P57" s="458">
        <v>86.924939467312342</v>
      </c>
      <c r="Q57" s="458">
        <v>6.2953995157384997</v>
      </c>
      <c r="R57" s="458">
        <v>6.7796610169491522</v>
      </c>
      <c r="S57" s="72"/>
      <c r="T57" s="493">
        <v>409</v>
      </c>
      <c r="U57" s="493">
        <v>355</v>
      </c>
      <c r="V57" s="458">
        <v>86.797066014669923</v>
      </c>
    </row>
    <row r="58" spans="1:22" ht="14.25" x14ac:dyDescent="0.2">
      <c r="A58" s="104"/>
      <c r="B58" s="104"/>
      <c r="C58" s="104" t="s">
        <v>502</v>
      </c>
      <c r="D58" s="104" t="s">
        <v>503</v>
      </c>
      <c r="E58" s="104"/>
      <c r="F58" s="104" t="s">
        <v>504</v>
      </c>
      <c r="G58" s="104"/>
      <c r="H58" s="493">
        <v>718</v>
      </c>
      <c r="I58" s="72"/>
      <c r="J58" s="458">
        <v>3.7604456824512535</v>
      </c>
      <c r="K58" s="458"/>
      <c r="L58" s="458">
        <v>95.543175487465177</v>
      </c>
      <c r="M58" s="458"/>
      <c r="N58" s="458">
        <v>0.69637883008356549</v>
      </c>
      <c r="O58" s="458"/>
      <c r="P58" s="458">
        <v>82.729805013927589</v>
      </c>
      <c r="Q58" s="458">
        <v>7.9387186629526454</v>
      </c>
      <c r="R58" s="458">
        <v>9.3314763231197784</v>
      </c>
      <c r="S58" s="72"/>
      <c r="T58" s="493">
        <v>713</v>
      </c>
      <c r="U58" s="493">
        <v>589</v>
      </c>
      <c r="V58" s="458">
        <v>82.608695652173907</v>
      </c>
    </row>
    <row r="59" spans="1:22" ht="14.25" x14ac:dyDescent="0.2">
      <c r="A59" s="104"/>
      <c r="B59" s="104"/>
      <c r="C59" s="104" t="s">
        <v>505</v>
      </c>
      <c r="D59" s="104" t="s">
        <v>506</v>
      </c>
      <c r="E59" s="104"/>
      <c r="F59" s="104" t="s">
        <v>507</v>
      </c>
      <c r="G59" s="104"/>
      <c r="H59" s="493">
        <v>361</v>
      </c>
      <c r="I59" s="72"/>
      <c r="J59" s="458">
        <v>45.429362880886423</v>
      </c>
      <c r="K59" s="458"/>
      <c r="L59" s="458">
        <v>52.908587257617732</v>
      </c>
      <c r="M59" s="458"/>
      <c r="N59" s="458">
        <v>1.662049861495845</v>
      </c>
      <c r="O59" s="458"/>
      <c r="P59" s="458">
        <v>83.102493074792235</v>
      </c>
      <c r="Q59" s="458">
        <v>10.803324099722991</v>
      </c>
      <c r="R59" s="458">
        <v>6.094182825484765</v>
      </c>
      <c r="S59" s="72"/>
      <c r="T59" s="493">
        <v>355</v>
      </c>
      <c r="U59" s="493">
        <v>295</v>
      </c>
      <c r="V59" s="458">
        <v>83.098591549295776</v>
      </c>
    </row>
    <row r="60" spans="1:22" ht="14.25" x14ac:dyDescent="0.2">
      <c r="A60" s="104"/>
      <c r="B60" s="104"/>
      <c r="C60" s="104" t="s">
        <v>508</v>
      </c>
      <c r="D60" s="104" t="s">
        <v>509</v>
      </c>
      <c r="E60" s="104"/>
      <c r="F60" s="104" t="s">
        <v>510</v>
      </c>
      <c r="G60" s="104"/>
      <c r="H60" s="493">
        <v>309</v>
      </c>
      <c r="I60" s="72"/>
      <c r="J60" s="458">
        <v>55.016181229773466</v>
      </c>
      <c r="K60" s="458"/>
      <c r="L60" s="458">
        <v>44.01294498381877</v>
      </c>
      <c r="M60" s="458"/>
      <c r="N60" s="458">
        <v>0.97087378640776689</v>
      </c>
      <c r="O60" s="458"/>
      <c r="P60" s="458">
        <v>81.877022653721681</v>
      </c>
      <c r="Q60" s="458">
        <v>11.003236245954692</v>
      </c>
      <c r="R60" s="458">
        <v>7.1197411003236244</v>
      </c>
      <c r="S60" s="72"/>
      <c r="T60" s="493">
        <v>306</v>
      </c>
      <c r="U60" s="493">
        <v>250</v>
      </c>
      <c r="V60" s="458">
        <v>81.699346405228752</v>
      </c>
    </row>
    <row r="61" spans="1:22" ht="14.25" x14ac:dyDescent="0.2">
      <c r="A61" s="104"/>
      <c r="B61" s="104"/>
      <c r="C61" s="104"/>
      <c r="D61" s="104"/>
      <c r="E61" s="104"/>
      <c r="F61" s="104"/>
      <c r="G61" s="104"/>
      <c r="H61" s="493"/>
      <c r="I61" s="72"/>
      <c r="J61" s="458"/>
      <c r="K61" s="458"/>
      <c r="L61" s="458"/>
      <c r="M61" s="458"/>
      <c r="N61" s="458"/>
      <c r="O61" s="458"/>
      <c r="P61" s="458"/>
      <c r="Q61" s="458"/>
      <c r="R61" s="458"/>
      <c r="S61" s="72"/>
      <c r="T61" s="493"/>
      <c r="U61" s="493"/>
      <c r="V61" s="458"/>
    </row>
    <row r="62" spans="1:22" ht="15" x14ac:dyDescent="0.25">
      <c r="A62" s="104"/>
      <c r="B62" s="104"/>
      <c r="C62" s="104" t="s">
        <v>511</v>
      </c>
      <c r="D62" s="104" t="s">
        <v>512</v>
      </c>
      <c r="E62" s="104" t="s">
        <v>513</v>
      </c>
      <c r="F62" s="104"/>
      <c r="G62" s="104"/>
      <c r="H62" s="562">
        <v>5084</v>
      </c>
      <c r="I62" s="72"/>
      <c r="J62" s="601">
        <v>68.076317859952795</v>
      </c>
      <c r="K62" s="601"/>
      <c r="L62" s="601">
        <v>31.195908733280881</v>
      </c>
      <c r="M62" s="601"/>
      <c r="N62" s="601">
        <v>0.72777340676632574</v>
      </c>
      <c r="O62" s="601"/>
      <c r="P62" s="601">
        <v>78.127458693941776</v>
      </c>
      <c r="Q62" s="601">
        <v>15.047206923682142</v>
      </c>
      <c r="R62" s="601">
        <v>6.8253343823760817</v>
      </c>
      <c r="S62" s="94"/>
      <c r="T62" s="438">
        <v>5047</v>
      </c>
      <c r="U62" s="438">
        <v>3938</v>
      </c>
      <c r="V62" s="601">
        <v>78.026550425995651</v>
      </c>
    </row>
    <row r="63" spans="1:22" ht="14.25" x14ac:dyDescent="0.2">
      <c r="A63" s="104"/>
      <c r="B63" s="104"/>
      <c r="C63" s="104" t="s">
        <v>514</v>
      </c>
      <c r="D63" s="104" t="s">
        <v>515</v>
      </c>
      <c r="E63" s="104"/>
      <c r="F63" s="104" t="s">
        <v>516</v>
      </c>
      <c r="G63" s="104"/>
      <c r="H63" s="493">
        <v>487</v>
      </c>
      <c r="I63" s="72"/>
      <c r="J63" s="458">
        <v>32.854209445585212</v>
      </c>
      <c r="K63" s="458"/>
      <c r="L63" s="458">
        <v>66.32443531827515</v>
      </c>
      <c r="M63" s="458"/>
      <c r="N63" s="458">
        <v>0.82135523613963046</v>
      </c>
      <c r="O63" s="458"/>
      <c r="P63" s="458">
        <v>79.876796714579058</v>
      </c>
      <c r="Q63" s="458">
        <v>13.757700205338811</v>
      </c>
      <c r="R63" s="458">
        <v>6.3655030800821351</v>
      </c>
      <c r="S63" s="72"/>
      <c r="T63" s="493">
        <v>483</v>
      </c>
      <c r="U63" s="493">
        <v>385</v>
      </c>
      <c r="V63" s="458">
        <v>79.710144927536234</v>
      </c>
    </row>
    <row r="64" spans="1:22" ht="14.25" x14ac:dyDescent="0.2">
      <c r="A64" s="104"/>
      <c r="B64" s="104"/>
      <c r="C64" s="104" t="s">
        <v>517</v>
      </c>
      <c r="D64" s="104" t="s">
        <v>518</v>
      </c>
      <c r="E64" s="104"/>
      <c r="F64" s="104" t="s">
        <v>519</v>
      </c>
      <c r="G64" s="104"/>
      <c r="H64" s="493">
        <v>721</v>
      </c>
      <c r="I64" s="72"/>
      <c r="J64" s="458">
        <v>72.676837725381418</v>
      </c>
      <c r="K64" s="458"/>
      <c r="L64" s="458">
        <v>27.184466019417474</v>
      </c>
      <c r="M64" s="458"/>
      <c r="N64" s="458">
        <v>0.13869625520110956</v>
      </c>
      <c r="O64" s="458"/>
      <c r="P64" s="458">
        <v>80.166435506241328</v>
      </c>
      <c r="Q64" s="458">
        <v>14.008321775312066</v>
      </c>
      <c r="R64" s="458">
        <v>5.825242718446602</v>
      </c>
      <c r="S64" s="72"/>
      <c r="T64" s="493">
        <v>720</v>
      </c>
      <c r="U64" s="493">
        <v>577</v>
      </c>
      <c r="V64" s="458">
        <v>80.138888888888886</v>
      </c>
    </row>
    <row r="65" spans="1:22" ht="14.25" x14ac:dyDescent="0.2">
      <c r="A65" s="104"/>
      <c r="B65" s="104"/>
      <c r="C65" s="104" t="s">
        <v>520</v>
      </c>
      <c r="D65" s="104" t="s">
        <v>521</v>
      </c>
      <c r="E65" s="104"/>
      <c r="F65" s="104" t="s">
        <v>522</v>
      </c>
      <c r="G65" s="104"/>
      <c r="H65" s="493">
        <v>2408</v>
      </c>
      <c r="I65" s="72"/>
      <c r="J65" s="458">
        <v>77.906976744186053</v>
      </c>
      <c r="K65" s="458"/>
      <c r="L65" s="458">
        <v>21.17940199335548</v>
      </c>
      <c r="M65" s="458"/>
      <c r="N65" s="458">
        <v>0.91362126245847186</v>
      </c>
      <c r="O65" s="458"/>
      <c r="P65" s="458">
        <v>77.78239202657808</v>
      </c>
      <c r="Q65" s="458">
        <v>15.656146179401995</v>
      </c>
      <c r="R65" s="458">
        <v>6.5614617940199338</v>
      </c>
      <c r="S65" s="72"/>
      <c r="T65" s="493">
        <v>2386</v>
      </c>
      <c r="U65" s="493">
        <v>1852</v>
      </c>
      <c r="V65" s="458">
        <v>77.61944677284157</v>
      </c>
    </row>
    <row r="66" spans="1:22" ht="14.25" x14ac:dyDescent="0.2">
      <c r="A66" s="104"/>
      <c r="B66" s="104"/>
      <c r="C66" s="104" t="s">
        <v>523</v>
      </c>
      <c r="D66" s="104" t="s">
        <v>524</v>
      </c>
      <c r="E66" s="104"/>
      <c r="F66" s="104" t="s">
        <v>525</v>
      </c>
      <c r="G66" s="104"/>
      <c r="H66" s="493">
        <v>598</v>
      </c>
      <c r="I66" s="72"/>
      <c r="J66" s="458">
        <v>78.260869565217391</v>
      </c>
      <c r="K66" s="458"/>
      <c r="L66" s="458">
        <v>21.404682274247492</v>
      </c>
      <c r="M66" s="458"/>
      <c r="N66" s="458">
        <v>0.33444816053511706</v>
      </c>
      <c r="O66" s="458"/>
      <c r="P66" s="458">
        <v>77.424749163879596</v>
      </c>
      <c r="Q66" s="458">
        <v>14.046822742474916</v>
      </c>
      <c r="R66" s="458">
        <v>8.5284280936454842</v>
      </c>
      <c r="S66" s="72"/>
      <c r="T66" s="493">
        <v>596</v>
      </c>
      <c r="U66" s="493">
        <v>462</v>
      </c>
      <c r="V66" s="458">
        <v>77.516778523489933</v>
      </c>
    </row>
    <row r="67" spans="1:22" ht="14.25" x14ac:dyDescent="0.2">
      <c r="A67" s="104"/>
      <c r="B67" s="104"/>
      <c r="C67" s="104" t="s">
        <v>526</v>
      </c>
      <c r="D67" s="104" t="s">
        <v>527</v>
      </c>
      <c r="E67" s="104"/>
      <c r="F67" s="104" t="s">
        <v>528</v>
      </c>
      <c r="G67" s="104"/>
      <c r="H67" s="493">
        <v>292</v>
      </c>
      <c r="I67" s="72"/>
      <c r="J67" s="458">
        <v>84.589041095890423</v>
      </c>
      <c r="K67" s="458"/>
      <c r="L67" s="458">
        <v>13.356164383561644</v>
      </c>
      <c r="M67" s="458"/>
      <c r="N67" s="458">
        <v>2.054794520547945</v>
      </c>
      <c r="O67" s="458"/>
      <c r="P67" s="458">
        <v>82.876712328767127</v>
      </c>
      <c r="Q67" s="458">
        <v>11.986301369863012</v>
      </c>
      <c r="R67" s="458">
        <v>5.1369863013698627</v>
      </c>
      <c r="S67" s="72"/>
      <c r="T67" s="493">
        <v>286</v>
      </c>
      <c r="U67" s="493">
        <v>237</v>
      </c>
      <c r="V67" s="458">
        <v>82.867132867132867</v>
      </c>
    </row>
    <row r="68" spans="1:22" ht="14.25" x14ac:dyDescent="0.2">
      <c r="A68" s="104"/>
      <c r="B68" s="104"/>
      <c r="C68" s="104" t="s">
        <v>529</v>
      </c>
      <c r="D68" s="104" t="s">
        <v>530</v>
      </c>
      <c r="E68" s="104"/>
      <c r="F68" s="104" t="s">
        <v>531</v>
      </c>
      <c r="G68" s="104"/>
      <c r="H68" s="493">
        <v>578</v>
      </c>
      <c r="I68" s="72"/>
      <c r="J68" s="458">
        <v>32.179930795847753</v>
      </c>
      <c r="K68" s="458"/>
      <c r="L68" s="458">
        <v>67.474048442906579</v>
      </c>
      <c r="M68" s="458"/>
      <c r="N68" s="458">
        <v>0.34602076124567477</v>
      </c>
      <c r="O68" s="458"/>
      <c r="P68" s="458">
        <v>73.875432525951553</v>
      </c>
      <c r="Q68" s="458">
        <v>17.474048442906575</v>
      </c>
      <c r="R68" s="458">
        <v>8.6505190311418687</v>
      </c>
      <c r="S68" s="72"/>
      <c r="T68" s="493">
        <v>576</v>
      </c>
      <c r="U68" s="493">
        <v>425</v>
      </c>
      <c r="V68" s="458">
        <v>73.784722222222214</v>
      </c>
    </row>
    <row r="69" spans="1:22" ht="14.25" x14ac:dyDescent="0.2">
      <c r="A69" s="104"/>
      <c r="B69" s="104"/>
      <c r="C69" s="104"/>
      <c r="D69" s="104"/>
      <c r="E69" s="104"/>
      <c r="F69" s="104"/>
      <c r="G69" s="104"/>
      <c r="H69" s="493"/>
      <c r="I69" s="72"/>
      <c r="J69" s="458"/>
      <c r="K69" s="458"/>
      <c r="L69" s="458"/>
      <c r="M69" s="458"/>
      <c r="N69" s="458"/>
      <c r="O69" s="458"/>
      <c r="P69" s="458"/>
      <c r="Q69" s="458"/>
      <c r="R69" s="458"/>
      <c r="S69" s="72"/>
      <c r="T69" s="493"/>
      <c r="U69" s="493"/>
      <c r="V69" s="458"/>
    </row>
    <row r="70" spans="1:22" ht="15" x14ac:dyDescent="0.25">
      <c r="A70" s="104"/>
      <c r="B70" s="104"/>
      <c r="C70" s="104" t="s">
        <v>532</v>
      </c>
      <c r="D70" s="104" t="s">
        <v>533</v>
      </c>
      <c r="E70" s="104" t="s">
        <v>534</v>
      </c>
      <c r="F70" s="104"/>
      <c r="G70" s="104"/>
      <c r="H70" s="562">
        <v>4857</v>
      </c>
      <c r="I70" s="72"/>
      <c r="J70" s="601">
        <v>79.164093061560635</v>
      </c>
      <c r="K70" s="601"/>
      <c r="L70" s="601">
        <v>19.971175622812435</v>
      </c>
      <c r="M70" s="601"/>
      <c r="N70" s="601">
        <v>0.86473131562693017</v>
      </c>
      <c r="O70" s="601"/>
      <c r="P70" s="601">
        <v>75.746345480749426</v>
      </c>
      <c r="Q70" s="601">
        <v>14.123944821906525</v>
      </c>
      <c r="R70" s="601">
        <v>10.12970969734404</v>
      </c>
      <c r="S70" s="94"/>
      <c r="T70" s="438">
        <v>4815</v>
      </c>
      <c r="U70" s="438">
        <v>3640</v>
      </c>
      <c r="V70" s="601">
        <v>75.597092419522326</v>
      </c>
    </row>
    <row r="71" spans="1:22" ht="14.25" x14ac:dyDescent="0.2">
      <c r="A71" s="104"/>
      <c r="B71" s="104"/>
      <c r="C71" s="104" t="s">
        <v>535</v>
      </c>
      <c r="D71" s="104" t="s">
        <v>536</v>
      </c>
      <c r="E71" s="104"/>
      <c r="F71" s="104" t="s">
        <v>537</v>
      </c>
      <c r="G71" s="104"/>
      <c r="H71" s="493">
        <v>1000</v>
      </c>
      <c r="I71" s="72"/>
      <c r="J71" s="458">
        <v>91.7</v>
      </c>
      <c r="K71" s="458"/>
      <c r="L71" s="458">
        <v>6.6000000000000005</v>
      </c>
      <c r="M71" s="458"/>
      <c r="N71" s="458">
        <v>1.7000000000000002</v>
      </c>
      <c r="O71" s="458"/>
      <c r="P71" s="458">
        <v>74</v>
      </c>
      <c r="Q71" s="458">
        <v>17</v>
      </c>
      <c r="R71" s="458">
        <v>9</v>
      </c>
      <c r="S71" s="72"/>
      <c r="T71" s="493">
        <v>983</v>
      </c>
      <c r="U71" s="493">
        <v>724</v>
      </c>
      <c r="V71" s="458">
        <v>73.652085452695829</v>
      </c>
    </row>
    <row r="72" spans="1:22" ht="14.25" x14ac:dyDescent="0.2">
      <c r="A72" s="104"/>
      <c r="B72" s="104"/>
      <c r="C72" s="104" t="s">
        <v>1647</v>
      </c>
      <c r="D72" s="104" t="s">
        <v>1648</v>
      </c>
      <c r="E72" s="104"/>
      <c r="F72" s="104" t="s">
        <v>1649</v>
      </c>
      <c r="G72" s="104"/>
      <c r="H72" s="493">
        <v>1550</v>
      </c>
      <c r="I72" s="72"/>
      <c r="J72" s="458">
        <v>76.838709677419359</v>
      </c>
      <c r="K72" s="458"/>
      <c r="L72" s="458">
        <v>22.516129032258064</v>
      </c>
      <c r="M72" s="458"/>
      <c r="N72" s="458">
        <v>0.64516129032258063</v>
      </c>
      <c r="O72" s="458"/>
      <c r="P72" s="458">
        <v>73.870967741935488</v>
      </c>
      <c r="Q72" s="458">
        <v>14.580645161290324</v>
      </c>
      <c r="R72" s="458">
        <v>11.548387096774192</v>
      </c>
      <c r="S72" s="72"/>
      <c r="T72" s="493">
        <v>1540</v>
      </c>
      <c r="U72" s="493">
        <v>1135</v>
      </c>
      <c r="V72" s="458">
        <v>73.701298701298697</v>
      </c>
    </row>
    <row r="73" spans="1:22" ht="14.25" x14ac:dyDescent="0.2">
      <c r="A73" s="104"/>
      <c r="B73" s="104"/>
      <c r="C73" s="104" t="s">
        <v>538</v>
      </c>
      <c r="D73" s="104" t="s">
        <v>539</v>
      </c>
      <c r="E73" s="104"/>
      <c r="F73" s="104" t="s">
        <v>540</v>
      </c>
      <c r="G73" s="104"/>
      <c r="H73" s="493">
        <v>494</v>
      </c>
      <c r="I73" s="72"/>
      <c r="J73" s="458">
        <v>87.044534412955471</v>
      </c>
      <c r="K73" s="458"/>
      <c r="L73" s="458">
        <v>12.753036437246964</v>
      </c>
      <c r="M73" s="458"/>
      <c r="N73" s="458">
        <v>0.20242914979757085</v>
      </c>
      <c r="O73" s="458"/>
      <c r="P73" s="458">
        <v>79.959514170040492</v>
      </c>
      <c r="Q73" s="458">
        <v>11.336032388663968</v>
      </c>
      <c r="R73" s="458">
        <v>8.7044534412955468</v>
      </c>
      <c r="S73" s="72"/>
      <c r="T73" s="493">
        <v>493</v>
      </c>
      <c r="U73" s="493">
        <v>394</v>
      </c>
      <c r="V73" s="458">
        <v>79.918864097363084</v>
      </c>
    </row>
    <row r="74" spans="1:22" ht="14.25" x14ac:dyDescent="0.2">
      <c r="A74" s="104"/>
      <c r="B74" s="104"/>
      <c r="C74" s="104" t="s">
        <v>541</v>
      </c>
      <c r="D74" s="104" t="s">
        <v>542</v>
      </c>
      <c r="E74" s="104"/>
      <c r="F74" s="104" t="s">
        <v>543</v>
      </c>
      <c r="G74" s="104"/>
      <c r="H74" s="493">
        <v>607</v>
      </c>
      <c r="I74" s="72"/>
      <c r="J74" s="458">
        <v>84.184514003294893</v>
      </c>
      <c r="K74" s="458"/>
      <c r="L74" s="458">
        <v>15.485996705107082</v>
      </c>
      <c r="M74" s="458"/>
      <c r="N74" s="458">
        <v>0.32948929159802309</v>
      </c>
      <c r="O74" s="458"/>
      <c r="P74" s="458">
        <v>82.042833607907738</v>
      </c>
      <c r="Q74" s="458">
        <v>9.3904448105436575</v>
      </c>
      <c r="R74" s="458">
        <v>8.5667215815486006</v>
      </c>
      <c r="S74" s="72"/>
      <c r="T74" s="493">
        <v>605</v>
      </c>
      <c r="U74" s="493">
        <v>496</v>
      </c>
      <c r="V74" s="458">
        <v>81.983471074380162</v>
      </c>
    </row>
    <row r="75" spans="1:22" ht="14.25" x14ac:dyDescent="0.2">
      <c r="A75" s="104"/>
      <c r="B75" s="104"/>
      <c r="C75" s="104" t="s">
        <v>544</v>
      </c>
      <c r="D75" s="104" t="s">
        <v>545</v>
      </c>
      <c r="E75" s="104"/>
      <c r="F75" s="104" t="s">
        <v>546</v>
      </c>
      <c r="G75" s="104"/>
      <c r="H75" s="493">
        <v>401</v>
      </c>
      <c r="I75" s="72"/>
      <c r="J75" s="458">
        <v>27.680798004987533</v>
      </c>
      <c r="K75" s="458"/>
      <c r="L75" s="458">
        <v>71.571072319202003</v>
      </c>
      <c r="M75" s="458"/>
      <c r="N75" s="458">
        <v>0.74812967581047385</v>
      </c>
      <c r="O75" s="458"/>
      <c r="P75" s="458">
        <v>79.301745635910223</v>
      </c>
      <c r="Q75" s="458">
        <v>10.224438902743142</v>
      </c>
      <c r="R75" s="458">
        <v>10.473815461346634</v>
      </c>
      <c r="S75" s="72"/>
      <c r="T75" s="493">
        <v>398</v>
      </c>
      <c r="U75" s="493">
        <v>317</v>
      </c>
      <c r="V75" s="458">
        <v>79.64824120603015</v>
      </c>
    </row>
    <row r="76" spans="1:22" ht="14.25" x14ac:dyDescent="0.2">
      <c r="A76" s="104"/>
      <c r="B76" s="104"/>
      <c r="C76" s="104" t="s">
        <v>547</v>
      </c>
      <c r="D76" s="104" t="s">
        <v>548</v>
      </c>
      <c r="E76" s="104"/>
      <c r="F76" s="104" t="s">
        <v>549</v>
      </c>
      <c r="G76" s="104"/>
      <c r="H76" s="493">
        <v>805</v>
      </c>
      <c r="I76" s="72"/>
      <c r="J76" s="458">
        <v>85.093167701863365</v>
      </c>
      <c r="K76" s="458"/>
      <c r="L76" s="458">
        <v>13.788819875776397</v>
      </c>
      <c r="M76" s="458"/>
      <c r="N76" s="458">
        <v>1.1180124223602486</v>
      </c>
      <c r="O76" s="458"/>
      <c r="P76" s="458">
        <v>72.422360248447205</v>
      </c>
      <c r="Q76" s="458">
        <v>16.894409937888199</v>
      </c>
      <c r="R76" s="458">
        <v>10.683229813664596</v>
      </c>
      <c r="S76" s="72"/>
      <c r="T76" s="493">
        <v>796</v>
      </c>
      <c r="U76" s="493">
        <v>574</v>
      </c>
      <c r="V76" s="458">
        <v>72.110552763819086</v>
      </c>
    </row>
    <row r="77" spans="1:22" ht="14.25" x14ac:dyDescent="0.2">
      <c r="A77" s="104"/>
      <c r="B77" s="104"/>
      <c r="C77" s="104"/>
      <c r="D77" s="104"/>
      <c r="E77" s="104"/>
      <c r="F77" s="104"/>
      <c r="G77" s="104"/>
      <c r="H77" s="493"/>
      <c r="I77" s="72"/>
      <c r="J77" s="458"/>
      <c r="K77" s="458"/>
      <c r="L77" s="458"/>
      <c r="M77" s="458"/>
      <c r="N77" s="458"/>
      <c r="O77" s="458"/>
      <c r="P77" s="458"/>
      <c r="Q77" s="458"/>
      <c r="R77" s="458"/>
      <c r="S77" s="72"/>
      <c r="T77" s="493"/>
      <c r="U77" s="493"/>
      <c r="V77" s="458"/>
    </row>
    <row r="78" spans="1:22" ht="15" x14ac:dyDescent="0.25">
      <c r="A78" s="104"/>
      <c r="B78" s="104"/>
      <c r="C78" s="104" t="s">
        <v>550</v>
      </c>
      <c r="D78" s="104" t="s">
        <v>551</v>
      </c>
      <c r="E78" s="104" t="s">
        <v>552</v>
      </c>
      <c r="F78" s="104"/>
      <c r="G78" s="104"/>
      <c r="H78" s="562">
        <v>3823</v>
      </c>
      <c r="I78" s="72"/>
      <c r="J78" s="601">
        <v>65.341354956840178</v>
      </c>
      <c r="K78" s="601"/>
      <c r="L78" s="601">
        <v>33.690818728747054</v>
      </c>
      <c r="M78" s="601"/>
      <c r="N78" s="601">
        <v>0.9678263144127649</v>
      </c>
      <c r="O78" s="601"/>
      <c r="P78" s="601">
        <v>78.001569448077419</v>
      </c>
      <c r="Q78" s="601">
        <v>13.340308658121893</v>
      </c>
      <c r="R78" s="601">
        <v>8.6581218938006792</v>
      </c>
      <c r="S78" s="94"/>
      <c r="T78" s="438">
        <v>3786</v>
      </c>
      <c r="U78" s="438">
        <v>2951</v>
      </c>
      <c r="V78" s="601">
        <v>77.945060750132072</v>
      </c>
    </row>
    <row r="79" spans="1:22" ht="14.25" x14ac:dyDescent="0.2">
      <c r="A79" s="104"/>
      <c r="B79" s="104"/>
      <c r="C79" s="104" t="s">
        <v>553</v>
      </c>
      <c r="D79" s="104" t="s">
        <v>554</v>
      </c>
      <c r="E79" s="104"/>
      <c r="F79" s="104" t="s">
        <v>555</v>
      </c>
      <c r="G79" s="104"/>
      <c r="H79" s="493">
        <v>563</v>
      </c>
      <c r="I79" s="72"/>
      <c r="J79" s="458">
        <v>86.145648312611016</v>
      </c>
      <c r="K79" s="458"/>
      <c r="L79" s="458">
        <v>11.72291296625222</v>
      </c>
      <c r="M79" s="458"/>
      <c r="N79" s="458">
        <v>2.1314387211367674</v>
      </c>
      <c r="O79" s="458"/>
      <c r="P79" s="458">
        <v>73.889875666074602</v>
      </c>
      <c r="Q79" s="458">
        <v>17.051509769094139</v>
      </c>
      <c r="R79" s="458">
        <v>9.0586145648312613</v>
      </c>
      <c r="S79" s="72"/>
      <c r="T79" s="493">
        <v>551</v>
      </c>
      <c r="U79" s="493">
        <v>406</v>
      </c>
      <c r="V79" s="458">
        <v>73.68421052631578</v>
      </c>
    </row>
    <row r="80" spans="1:22" ht="14.25" x14ac:dyDescent="0.2">
      <c r="A80" s="104"/>
      <c r="B80" s="104"/>
      <c r="C80" s="104" t="s">
        <v>556</v>
      </c>
      <c r="D80" s="104" t="s">
        <v>557</v>
      </c>
      <c r="E80" s="104"/>
      <c r="F80" s="104" t="s">
        <v>558</v>
      </c>
      <c r="G80" s="104"/>
      <c r="H80" s="493">
        <v>281</v>
      </c>
      <c r="I80" s="72"/>
      <c r="J80" s="458">
        <v>70.106761565836294</v>
      </c>
      <c r="K80" s="458"/>
      <c r="L80" s="458">
        <v>28.825622775800714</v>
      </c>
      <c r="M80" s="458"/>
      <c r="N80" s="458">
        <v>1.0676156583629894</v>
      </c>
      <c r="O80" s="458"/>
      <c r="P80" s="458">
        <v>75.80071174377224</v>
      </c>
      <c r="Q80" s="458">
        <v>14.590747330960854</v>
      </c>
      <c r="R80" s="458">
        <v>9.6085409252669027</v>
      </c>
      <c r="S80" s="72"/>
      <c r="T80" s="493">
        <v>278</v>
      </c>
      <c r="U80" s="493">
        <v>211</v>
      </c>
      <c r="V80" s="458">
        <v>75.899280575539578</v>
      </c>
    </row>
    <row r="81" spans="1:22" ht="14.25" x14ac:dyDescent="0.2">
      <c r="A81" s="104"/>
      <c r="B81" s="104"/>
      <c r="C81" s="104" t="s">
        <v>559</v>
      </c>
      <c r="D81" s="104" t="s">
        <v>560</v>
      </c>
      <c r="E81" s="104"/>
      <c r="F81" s="104" t="s">
        <v>561</v>
      </c>
      <c r="G81" s="104"/>
      <c r="H81" s="493">
        <v>256</v>
      </c>
      <c r="I81" s="72"/>
      <c r="J81" s="458">
        <v>20.3125</v>
      </c>
      <c r="K81" s="458"/>
      <c r="L81" s="458">
        <v>79.296875</v>
      </c>
      <c r="M81" s="458"/>
      <c r="N81" s="458">
        <v>0.390625</v>
      </c>
      <c r="O81" s="458"/>
      <c r="P81" s="458">
        <v>77.34375</v>
      </c>
      <c r="Q81" s="458">
        <v>11.71875</v>
      </c>
      <c r="R81" s="458">
        <v>10.9375</v>
      </c>
      <c r="S81" s="72"/>
      <c r="T81" s="493">
        <v>255</v>
      </c>
      <c r="U81" s="493">
        <v>198</v>
      </c>
      <c r="V81" s="458">
        <v>77.64705882352942</v>
      </c>
    </row>
    <row r="82" spans="1:22" ht="14.25" x14ac:dyDescent="0.2">
      <c r="A82" s="104"/>
      <c r="B82" s="104"/>
      <c r="C82" s="104" t="s">
        <v>562</v>
      </c>
      <c r="D82" s="104" t="s">
        <v>563</v>
      </c>
      <c r="E82" s="104"/>
      <c r="F82" s="104" t="s">
        <v>564</v>
      </c>
      <c r="G82" s="104"/>
      <c r="H82" s="493">
        <v>914</v>
      </c>
      <c r="I82" s="72"/>
      <c r="J82" s="458">
        <v>94.310722100656449</v>
      </c>
      <c r="K82" s="458"/>
      <c r="L82" s="458">
        <v>4.9234135667396064</v>
      </c>
      <c r="M82" s="458"/>
      <c r="N82" s="458">
        <v>0.76586433260393871</v>
      </c>
      <c r="O82" s="458"/>
      <c r="P82" s="458">
        <v>78.884026258205679</v>
      </c>
      <c r="Q82" s="458">
        <v>13.676148796498905</v>
      </c>
      <c r="R82" s="458">
        <v>7.4398249452954053</v>
      </c>
      <c r="S82" s="72"/>
      <c r="T82" s="493">
        <v>907</v>
      </c>
      <c r="U82" s="493">
        <v>714</v>
      </c>
      <c r="V82" s="458">
        <v>78.721058434399112</v>
      </c>
    </row>
    <row r="83" spans="1:22" ht="14.25" x14ac:dyDescent="0.2">
      <c r="A83" s="104"/>
      <c r="B83" s="104"/>
      <c r="C83" s="104" t="s">
        <v>565</v>
      </c>
      <c r="D83" s="104" t="s">
        <v>566</v>
      </c>
      <c r="E83" s="104"/>
      <c r="F83" s="104" t="s">
        <v>567</v>
      </c>
      <c r="G83" s="104"/>
      <c r="H83" s="493">
        <v>502</v>
      </c>
      <c r="I83" s="72"/>
      <c r="J83" s="458">
        <v>98.406374501992033</v>
      </c>
      <c r="K83" s="458"/>
      <c r="L83" s="458">
        <v>0.79681274900398402</v>
      </c>
      <c r="M83" s="458"/>
      <c r="N83" s="458">
        <v>0.79681274900398402</v>
      </c>
      <c r="O83" s="458"/>
      <c r="P83" s="458">
        <v>81.474103585657375</v>
      </c>
      <c r="Q83" s="458">
        <v>12.151394422310757</v>
      </c>
      <c r="R83" s="458">
        <v>6.3745019920318722</v>
      </c>
      <c r="S83" s="72"/>
      <c r="T83" s="493">
        <v>498</v>
      </c>
      <c r="U83" s="493">
        <v>406</v>
      </c>
      <c r="V83" s="458">
        <v>81.52610441767068</v>
      </c>
    </row>
    <row r="84" spans="1:22" ht="14.25" x14ac:dyDescent="0.2">
      <c r="A84" s="104"/>
      <c r="B84" s="104"/>
      <c r="C84" s="104" t="s">
        <v>568</v>
      </c>
      <c r="D84" s="104" t="s">
        <v>569</v>
      </c>
      <c r="E84" s="104"/>
      <c r="F84" s="104" t="s">
        <v>570</v>
      </c>
      <c r="G84" s="104"/>
      <c r="H84" s="493">
        <v>386</v>
      </c>
      <c r="I84" s="72"/>
      <c r="J84" s="458">
        <v>78.238341968911911</v>
      </c>
      <c r="K84" s="458"/>
      <c r="L84" s="458">
        <v>20.984455958549223</v>
      </c>
      <c r="M84" s="458"/>
      <c r="N84" s="458">
        <v>0.77720207253886009</v>
      </c>
      <c r="O84" s="458"/>
      <c r="P84" s="458">
        <v>82.383419689119179</v>
      </c>
      <c r="Q84" s="458">
        <v>11.139896373056994</v>
      </c>
      <c r="R84" s="458">
        <v>6.4766839378238332</v>
      </c>
      <c r="S84" s="72"/>
      <c r="T84" s="493">
        <v>383</v>
      </c>
      <c r="U84" s="493">
        <v>315</v>
      </c>
      <c r="V84" s="458">
        <v>82.24543080939948</v>
      </c>
    </row>
    <row r="85" spans="1:22" ht="14.25" x14ac:dyDescent="0.2">
      <c r="A85" s="104"/>
      <c r="B85" s="104"/>
      <c r="C85" s="104" t="s">
        <v>571</v>
      </c>
      <c r="D85" s="104" t="s">
        <v>572</v>
      </c>
      <c r="E85" s="104"/>
      <c r="F85" s="104" t="s">
        <v>573</v>
      </c>
      <c r="G85" s="104"/>
      <c r="H85" s="493">
        <v>226</v>
      </c>
      <c r="I85" s="72"/>
      <c r="J85" s="458">
        <v>32.30088495575221</v>
      </c>
      <c r="K85" s="458"/>
      <c r="L85" s="458">
        <v>67.256637168141594</v>
      </c>
      <c r="M85" s="458"/>
      <c r="N85" s="458">
        <v>0.44247787610619471</v>
      </c>
      <c r="O85" s="458"/>
      <c r="P85" s="458">
        <v>70.353982300884951</v>
      </c>
      <c r="Q85" s="458">
        <v>16.371681415929203</v>
      </c>
      <c r="R85" s="458">
        <v>13.274336283185843</v>
      </c>
      <c r="S85" s="72"/>
      <c r="T85" s="493">
        <v>225</v>
      </c>
      <c r="U85" s="493">
        <v>159</v>
      </c>
      <c r="V85" s="458">
        <v>70.666666666666671</v>
      </c>
    </row>
    <row r="86" spans="1:22" ht="14.25" x14ac:dyDescent="0.2">
      <c r="A86" s="104"/>
      <c r="B86" s="104"/>
      <c r="C86" s="104" t="s">
        <v>574</v>
      </c>
      <c r="D86" s="104" t="s">
        <v>575</v>
      </c>
      <c r="E86" s="104"/>
      <c r="F86" s="104" t="s">
        <v>576</v>
      </c>
      <c r="G86" s="104"/>
      <c r="H86" s="493">
        <v>695</v>
      </c>
      <c r="I86" s="72"/>
      <c r="J86" s="458">
        <v>4.7482014388489207</v>
      </c>
      <c r="K86" s="458"/>
      <c r="L86" s="458">
        <v>94.388489208633104</v>
      </c>
      <c r="M86" s="458"/>
      <c r="N86" s="458">
        <v>0.86330935251798557</v>
      </c>
      <c r="O86" s="458"/>
      <c r="P86" s="458">
        <v>78.84892086330936</v>
      </c>
      <c r="Q86" s="458">
        <v>11.079136690647481</v>
      </c>
      <c r="R86" s="458">
        <v>10.071942446043165</v>
      </c>
      <c r="S86" s="72"/>
      <c r="T86" s="493">
        <v>689</v>
      </c>
      <c r="U86" s="493">
        <v>542</v>
      </c>
      <c r="V86" s="458">
        <v>78.664731494920176</v>
      </c>
    </row>
    <row r="87" spans="1:22" ht="14.25" x14ac:dyDescent="0.2">
      <c r="A87" s="104"/>
      <c r="B87" s="104"/>
      <c r="C87" s="104"/>
      <c r="D87" s="104"/>
      <c r="E87" s="104"/>
      <c r="F87" s="104"/>
      <c r="G87" s="104"/>
      <c r="H87" s="493"/>
      <c r="I87" s="72"/>
      <c r="J87" s="458"/>
      <c r="K87" s="458"/>
      <c r="L87" s="458"/>
      <c r="M87" s="458"/>
      <c r="N87" s="458"/>
      <c r="O87" s="458"/>
      <c r="P87" s="458"/>
      <c r="Q87" s="458"/>
      <c r="R87" s="458"/>
      <c r="S87" s="72"/>
      <c r="T87" s="493"/>
      <c r="U87" s="493"/>
      <c r="V87" s="458"/>
    </row>
    <row r="88" spans="1:22" ht="15" x14ac:dyDescent="0.25">
      <c r="A88" s="104"/>
      <c r="B88" s="104"/>
      <c r="C88" s="104" t="s">
        <v>577</v>
      </c>
      <c r="D88" s="104" t="s">
        <v>578</v>
      </c>
      <c r="E88" s="104" t="s">
        <v>579</v>
      </c>
      <c r="F88" s="104"/>
      <c r="G88" s="104"/>
      <c r="H88" s="562">
        <v>4003</v>
      </c>
      <c r="I88" s="72"/>
      <c r="J88" s="601">
        <v>62.65301024231826</v>
      </c>
      <c r="K88" s="601"/>
      <c r="L88" s="601">
        <v>35.798151386460155</v>
      </c>
      <c r="M88" s="601"/>
      <c r="N88" s="601">
        <v>1.5488383712215839</v>
      </c>
      <c r="O88" s="601"/>
      <c r="P88" s="601">
        <v>75.743192605545843</v>
      </c>
      <c r="Q88" s="601">
        <v>14.489133150137398</v>
      </c>
      <c r="R88" s="601">
        <v>9.7676742443167619</v>
      </c>
      <c r="S88" s="94"/>
      <c r="T88" s="438">
        <v>3941</v>
      </c>
      <c r="U88" s="438">
        <v>2979</v>
      </c>
      <c r="V88" s="601">
        <v>75.589951788886069</v>
      </c>
    </row>
    <row r="89" spans="1:22" ht="14.25" x14ac:dyDescent="0.2">
      <c r="A89" s="104"/>
      <c r="B89" s="104"/>
      <c r="C89" s="104" t="s">
        <v>580</v>
      </c>
      <c r="D89" s="104" t="s">
        <v>581</v>
      </c>
      <c r="E89" s="104"/>
      <c r="F89" s="104" t="s">
        <v>582</v>
      </c>
      <c r="G89" s="104"/>
      <c r="H89" s="493">
        <v>624</v>
      </c>
      <c r="I89" s="72"/>
      <c r="J89" s="458">
        <v>60.737179487179482</v>
      </c>
      <c r="K89" s="458"/>
      <c r="L89" s="458">
        <v>37.980769230769226</v>
      </c>
      <c r="M89" s="458"/>
      <c r="N89" s="458">
        <v>1.2820512820512819</v>
      </c>
      <c r="O89" s="458"/>
      <c r="P89" s="458">
        <v>70.512820512820511</v>
      </c>
      <c r="Q89" s="458">
        <v>17.467948717948715</v>
      </c>
      <c r="R89" s="458">
        <v>12.01923076923077</v>
      </c>
      <c r="S89" s="72"/>
      <c r="T89" s="493">
        <v>616</v>
      </c>
      <c r="U89" s="493">
        <v>433</v>
      </c>
      <c r="V89" s="458">
        <v>70.29220779220779</v>
      </c>
    </row>
    <row r="90" spans="1:22" ht="14.25" x14ac:dyDescent="0.2">
      <c r="A90" s="104"/>
      <c r="B90" s="104"/>
      <c r="C90" s="104" t="s">
        <v>583</v>
      </c>
      <c r="D90" s="104" t="s">
        <v>584</v>
      </c>
      <c r="E90" s="104"/>
      <c r="F90" s="104" t="s">
        <v>585</v>
      </c>
      <c r="G90" s="104"/>
      <c r="H90" s="493">
        <v>218</v>
      </c>
      <c r="I90" s="72"/>
      <c r="J90" s="458">
        <v>58.715596330275233</v>
      </c>
      <c r="K90" s="458"/>
      <c r="L90" s="458">
        <v>40.366972477064223</v>
      </c>
      <c r="M90" s="458"/>
      <c r="N90" s="458">
        <v>0.91743119266055051</v>
      </c>
      <c r="O90" s="458"/>
      <c r="P90" s="458">
        <v>80.275229357798167</v>
      </c>
      <c r="Q90" s="458">
        <v>10.550458715596331</v>
      </c>
      <c r="R90" s="458">
        <v>9.1743119266055047</v>
      </c>
      <c r="S90" s="72"/>
      <c r="T90" s="493">
        <v>216</v>
      </c>
      <c r="U90" s="493">
        <v>173</v>
      </c>
      <c r="V90" s="458">
        <v>80.092592592592595</v>
      </c>
    </row>
    <row r="91" spans="1:22" ht="14.25" x14ac:dyDescent="0.2">
      <c r="A91" s="104"/>
      <c r="B91" s="104"/>
      <c r="C91" s="104" t="s">
        <v>586</v>
      </c>
      <c r="D91" s="104" t="s">
        <v>587</v>
      </c>
      <c r="E91" s="104"/>
      <c r="F91" s="104" t="s">
        <v>588</v>
      </c>
      <c r="G91" s="104"/>
      <c r="H91" s="493">
        <v>1001</v>
      </c>
      <c r="I91" s="72"/>
      <c r="J91" s="458">
        <v>6.0939060939060941</v>
      </c>
      <c r="K91" s="458"/>
      <c r="L91" s="458">
        <v>93.406593406593402</v>
      </c>
      <c r="M91" s="458"/>
      <c r="N91" s="458">
        <v>0.49950049950049952</v>
      </c>
      <c r="O91" s="458"/>
      <c r="P91" s="458">
        <v>82.317682317682312</v>
      </c>
      <c r="Q91" s="458">
        <v>9.290709290709291</v>
      </c>
      <c r="R91" s="458">
        <v>8.3916083916083917</v>
      </c>
      <c r="S91" s="72"/>
      <c r="T91" s="493">
        <v>996</v>
      </c>
      <c r="U91" s="493">
        <v>821</v>
      </c>
      <c r="V91" s="458">
        <v>82.429718875502004</v>
      </c>
    </row>
    <row r="92" spans="1:22" ht="14.25" x14ac:dyDescent="0.2">
      <c r="A92" s="104"/>
      <c r="B92" s="104"/>
      <c r="C92" s="104" t="s">
        <v>589</v>
      </c>
      <c r="D92" s="104" t="s">
        <v>590</v>
      </c>
      <c r="E92" s="104"/>
      <c r="F92" s="104" t="s">
        <v>591</v>
      </c>
      <c r="G92" s="104"/>
      <c r="H92" s="493">
        <v>580</v>
      </c>
      <c r="I92" s="72"/>
      <c r="J92" s="458">
        <v>78.793103448275858</v>
      </c>
      <c r="K92" s="458"/>
      <c r="L92" s="458">
        <v>20.172413793103448</v>
      </c>
      <c r="M92" s="458"/>
      <c r="N92" s="458">
        <v>1.0344827586206897</v>
      </c>
      <c r="O92" s="458"/>
      <c r="P92" s="458">
        <v>69.655172413793096</v>
      </c>
      <c r="Q92" s="458">
        <v>18.275862068965516</v>
      </c>
      <c r="R92" s="458">
        <v>12.068965517241379</v>
      </c>
      <c r="S92" s="72"/>
      <c r="T92" s="493">
        <v>574</v>
      </c>
      <c r="U92" s="493">
        <v>400</v>
      </c>
      <c r="V92" s="458">
        <v>69.686411149825787</v>
      </c>
    </row>
    <row r="93" spans="1:22" ht="14.25" x14ac:dyDescent="0.2">
      <c r="A93" s="104"/>
      <c r="B93" s="104"/>
      <c r="C93" s="104" t="s">
        <v>592</v>
      </c>
      <c r="D93" s="104" t="s">
        <v>593</v>
      </c>
      <c r="E93" s="104"/>
      <c r="F93" s="104" t="s">
        <v>594</v>
      </c>
      <c r="G93" s="104"/>
      <c r="H93" s="493">
        <v>1580</v>
      </c>
      <c r="I93" s="72"/>
      <c r="J93" s="458">
        <v>93.860759493670884</v>
      </c>
      <c r="K93" s="458"/>
      <c r="L93" s="458">
        <v>3.5443037974683547</v>
      </c>
      <c r="M93" s="458"/>
      <c r="N93" s="458">
        <v>2.5949367088607596</v>
      </c>
      <c r="O93" s="458"/>
      <c r="P93" s="458">
        <v>75.25316455696202</v>
      </c>
      <c r="Q93" s="458">
        <v>15.759493670886076</v>
      </c>
      <c r="R93" s="458">
        <v>8.9873417721518987</v>
      </c>
      <c r="S93" s="72"/>
      <c r="T93" s="493">
        <v>1539</v>
      </c>
      <c r="U93" s="493">
        <v>1152</v>
      </c>
      <c r="V93" s="458">
        <v>74.853801169590639</v>
      </c>
    </row>
    <row r="94" spans="1:22" ht="14.25" x14ac:dyDescent="0.2">
      <c r="A94" s="104"/>
      <c r="B94" s="104"/>
      <c r="C94" s="104"/>
      <c r="D94" s="104"/>
      <c r="E94" s="104"/>
      <c r="F94" s="104"/>
      <c r="G94" s="104"/>
      <c r="H94" s="493"/>
      <c r="I94" s="72"/>
      <c r="J94" s="458"/>
      <c r="K94" s="458"/>
      <c r="L94" s="458"/>
      <c r="M94" s="458"/>
      <c r="N94" s="458"/>
      <c r="O94" s="458"/>
      <c r="P94" s="458"/>
      <c r="Q94" s="458"/>
      <c r="R94" s="458"/>
      <c r="S94" s="72"/>
      <c r="T94" s="493"/>
      <c r="U94" s="493"/>
      <c r="V94" s="458"/>
    </row>
    <row r="95" spans="1:22" ht="15" x14ac:dyDescent="0.25">
      <c r="A95" s="104"/>
      <c r="B95" s="104"/>
      <c r="C95" s="104" t="s">
        <v>595</v>
      </c>
      <c r="D95" s="104" t="s">
        <v>596</v>
      </c>
      <c r="E95" s="104" t="s">
        <v>597</v>
      </c>
      <c r="F95" s="104"/>
      <c r="G95" s="104"/>
      <c r="H95" s="562">
        <v>7287</v>
      </c>
      <c r="I95" s="72"/>
      <c r="J95" s="601">
        <v>24.166323589954715</v>
      </c>
      <c r="K95" s="601"/>
      <c r="L95" s="601">
        <v>75.339645944833265</v>
      </c>
      <c r="M95" s="601"/>
      <c r="N95" s="601">
        <v>0.49403046521202143</v>
      </c>
      <c r="O95" s="601"/>
      <c r="P95" s="601">
        <v>80.856319473034162</v>
      </c>
      <c r="Q95" s="601">
        <v>10.415808974886785</v>
      </c>
      <c r="R95" s="601">
        <v>8.7278715520790442</v>
      </c>
      <c r="S95" s="94"/>
      <c r="T95" s="438">
        <v>7251</v>
      </c>
      <c r="U95" s="438">
        <v>5860</v>
      </c>
      <c r="V95" s="601">
        <v>80.816439111846634</v>
      </c>
    </row>
    <row r="96" spans="1:22" ht="14.25" x14ac:dyDescent="0.2">
      <c r="A96" s="104"/>
      <c r="B96" s="104"/>
      <c r="C96" s="104" t="s">
        <v>598</v>
      </c>
      <c r="D96" s="104" t="s">
        <v>599</v>
      </c>
      <c r="E96" s="104"/>
      <c r="F96" s="104" t="s">
        <v>600</v>
      </c>
      <c r="G96" s="104"/>
      <c r="H96" s="493">
        <v>376</v>
      </c>
      <c r="I96" s="72"/>
      <c r="J96" s="458">
        <v>33.244680851063826</v>
      </c>
      <c r="K96" s="458"/>
      <c r="L96" s="458">
        <v>65.957446808510639</v>
      </c>
      <c r="M96" s="458"/>
      <c r="N96" s="458">
        <v>0.7978723404255319</v>
      </c>
      <c r="O96" s="458"/>
      <c r="P96" s="458">
        <v>75.531914893617028</v>
      </c>
      <c r="Q96" s="458">
        <v>15.159574468085108</v>
      </c>
      <c r="R96" s="458">
        <v>9.3085106382978715</v>
      </c>
      <c r="S96" s="72"/>
      <c r="T96" s="493">
        <v>373</v>
      </c>
      <c r="U96" s="493">
        <v>281</v>
      </c>
      <c r="V96" s="458">
        <v>75.335120643431637</v>
      </c>
    </row>
    <row r="97" spans="1:22" ht="14.25" x14ac:dyDescent="0.2">
      <c r="A97" s="104"/>
      <c r="B97" s="104"/>
      <c r="C97" s="104" t="s">
        <v>601</v>
      </c>
      <c r="D97" s="104" t="s">
        <v>602</v>
      </c>
      <c r="E97" s="104"/>
      <c r="F97" s="104" t="s">
        <v>603</v>
      </c>
      <c r="G97" s="104"/>
      <c r="H97" s="493">
        <v>335</v>
      </c>
      <c r="I97" s="72"/>
      <c r="J97" s="458">
        <v>62.985074626865668</v>
      </c>
      <c r="K97" s="458"/>
      <c r="L97" s="458">
        <v>36.71641791044776</v>
      </c>
      <c r="M97" s="458"/>
      <c r="N97" s="458">
        <v>0.29850746268656719</v>
      </c>
      <c r="O97" s="458"/>
      <c r="P97" s="458">
        <v>80.298507462686558</v>
      </c>
      <c r="Q97" s="458">
        <v>10.746268656716417</v>
      </c>
      <c r="R97" s="458">
        <v>8.9552238805970141</v>
      </c>
      <c r="S97" s="72"/>
      <c r="T97" s="493">
        <v>334</v>
      </c>
      <c r="U97" s="493">
        <v>268</v>
      </c>
      <c r="V97" s="458">
        <v>80.23952095808383</v>
      </c>
    </row>
    <row r="98" spans="1:22" ht="14.25" x14ac:dyDescent="0.2">
      <c r="A98" s="104"/>
      <c r="B98" s="104"/>
      <c r="C98" s="104" t="s">
        <v>604</v>
      </c>
      <c r="D98" s="104" t="s">
        <v>605</v>
      </c>
      <c r="E98" s="104"/>
      <c r="F98" s="104" t="s">
        <v>606</v>
      </c>
      <c r="G98" s="104"/>
      <c r="H98" s="493">
        <v>1111</v>
      </c>
      <c r="I98" s="72"/>
      <c r="J98" s="458">
        <v>62.1962196219622</v>
      </c>
      <c r="K98" s="458"/>
      <c r="L98" s="458">
        <v>37.623762376237622</v>
      </c>
      <c r="M98" s="458"/>
      <c r="N98" s="458">
        <v>0.18001800180018002</v>
      </c>
      <c r="O98" s="458"/>
      <c r="P98" s="458">
        <v>80.918091809180908</v>
      </c>
      <c r="Q98" s="458">
        <v>10.441044104410441</v>
      </c>
      <c r="R98" s="458">
        <v>8.6408640864086408</v>
      </c>
      <c r="S98" s="72"/>
      <c r="T98" s="493">
        <v>1109</v>
      </c>
      <c r="U98" s="493">
        <v>898</v>
      </c>
      <c r="V98" s="458">
        <v>80.973850315599634</v>
      </c>
    </row>
    <row r="99" spans="1:22" ht="14.25" x14ac:dyDescent="0.2">
      <c r="A99" s="104"/>
      <c r="B99" s="104"/>
      <c r="C99" s="104" t="s">
        <v>607</v>
      </c>
      <c r="D99" s="104" t="s">
        <v>608</v>
      </c>
      <c r="E99" s="104"/>
      <c r="F99" s="104" t="s">
        <v>609</v>
      </c>
      <c r="G99" s="104"/>
      <c r="H99" s="493">
        <v>591</v>
      </c>
      <c r="I99" s="72"/>
      <c r="J99" s="458">
        <v>84.771573604060919</v>
      </c>
      <c r="K99" s="458"/>
      <c r="L99" s="458">
        <v>14.382402707275805</v>
      </c>
      <c r="M99" s="458"/>
      <c r="N99" s="458">
        <v>0.84602368866328259</v>
      </c>
      <c r="O99" s="458"/>
      <c r="P99" s="458">
        <v>84.263959390862937</v>
      </c>
      <c r="Q99" s="458">
        <v>8.4602368866328259</v>
      </c>
      <c r="R99" s="458">
        <v>7.2758037225042305</v>
      </c>
      <c r="S99" s="72"/>
      <c r="T99" s="493">
        <v>586</v>
      </c>
      <c r="U99" s="493">
        <v>493</v>
      </c>
      <c r="V99" s="458">
        <v>84.129692832764505</v>
      </c>
    </row>
    <row r="100" spans="1:22" ht="14.25" x14ac:dyDescent="0.2">
      <c r="A100" s="104"/>
      <c r="B100" s="104"/>
      <c r="C100" s="104" t="s">
        <v>610</v>
      </c>
      <c r="D100" s="104" t="s">
        <v>611</v>
      </c>
      <c r="E100" s="104"/>
      <c r="F100" s="104" t="s">
        <v>612</v>
      </c>
      <c r="G100" s="104"/>
      <c r="H100" s="493">
        <v>677</v>
      </c>
      <c r="I100" s="72"/>
      <c r="J100" s="458">
        <v>4.7267355982274744</v>
      </c>
      <c r="K100" s="458"/>
      <c r="L100" s="458">
        <v>94.387001477104874</v>
      </c>
      <c r="M100" s="458"/>
      <c r="N100" s="458">
        <v>0.88626292466765144</v>
      </c>
      <c r="O100" s="458"/>
      <c r="P100" s="458">
        <v>82.570162481536187</v>
      </c>
      <c r="Q100" s="458">
        <v>8.862629246676514</v>
      </c>
      <c r="R100" s="458">
        <v>8.5672082717872975</v>
      </c>
      <c r="S100" s="72"/>
      <c r="T100" s="493">
        <v>671</v>
      </c>
      <c r="U100" s="493">
        <v>553</v>
      </c>
      <c r="V100" s="458">
        <v>82.414307004470942</v>
      </c>
    </row>
    <row r="101" spans="1:22" ht="14.25" x14ac:dyDescent="0.2">
      <c r="A101" s="104"/>
      <c r="B101" s="104"/>
      <c r="C101" s="104" t="s">
        <v>613</v>
      </c>
      <c r="D101" s="104" t="s">
        <v>614</v>
      </c>
      <c r="E101" s="104"/>
      <c r="F101" s="104" t="s">
        <v>615</v>
      </c>
      <c r="G101" s="104"/>
      <c r="H101" s="493">
        <v>579</v>
      </c>
      <c r="I101" s="72"/>
      <c r="J101" s="458">
        <v>6.2176165803108807</v>
      </c>
      <c r="K101" s="458"/>
      <c r="L101" s="458">
        <v>93.43696027633851</v>
      </c>
      <c r="M101" s="458"/>
      <c r="N101" s="458">
        <v>0.34542314335060448</v>
      </c>
      <c r="O101" s="458"/>
      <c r="P101" s="458">
        <v>79.10189982728842</v>
      </c>
      <c r="Q101" s="458">
        <v>10.362694300518134</v>
      </c>
      <c r="R101" s="458">
        <v>10.535405872193436</v>
      </c>
      <c r="S101" s="72"/>
      <c r="T101" s="493">
        <v>577</v>
      </c>
      <c r="U101" s="493">
        <v>456</v>
      </c>
      <c r="V101" s="458">
        <v>79.029462738301561</v>
      </c>
    </row>
    <row r="102" spans="1:22" ht="14.25" x14ac:dyDescent="0.2">
      <c r="A102" s="104"/>
      <c r="B102" s="104"/>
      <c r="C102" s="104" t="s">
        <v>616</v>
      </c>
      <c r="D102" s="104" t="s">
        <v>617</v>
      </c>
      <c r="E102" s="104"/>
      <c r="F102" s="104" t="s">
        <v>618</v>
      </c>
      <c r="G102" s="104"/>
      <c r="H102" s="493">
        <v>989</v>
      </c>
      <c r="I102" s="72"/>
      <c r="J102" s="458">
        <v>4.0444893832153692</v>
      </c>
      <c r="K102" s="458"/>
      <c r="L102" s="458">
        <v>95.652173913043484</v>
      </c>
      <c r="M102" s="458"/>
      <c r="N102" s="458">
        <v>0.30333670374115268</v>
      </c>
      <c r="O102" s="458"/>
      <c r="P102" s="458">
        <v>80.687563195146623</v>
      </c>
      <c r="Q102" s="458">
        <v>10.717896865520729</v>
      </c>
      <c r="R102" s="458">
        <v>8.5945399393326607</v>
      </c>
      <c r="S102" s="72"/>
      <c r="T102" s="493">
        <v>986</v>
      </c>
      <c r="U102" s="493">
        <v>795</v>
      </c>
      <c r="V102" s="458">
        <v>80.628803245436103</v>
      </c>
    </row>
    <row r="103" spans="1:22" ht="14.25" x14ac:dyDescent="0.2">
      <c r="A103" s="104"/>
      <c r="B103" s="104"/>
      <c r="C103" s="104" t="s">
        <v>619</v>
      </c>
      <c r="D103" s="104" t="s">
        <v>620</v>
      </c>
      <c r="E103" s="104"/>
      <c r="F103" s="104" t="s">
        <v>621</v>
      </c>
      <c r="G103" s="104"/>
      <c r="H103" s="493">
        <v>1139</v>
      </c>
      <c r="I103" s="72"/>
      <c r="J103" s="458">
        <v>3.9508340649692713</v>
      </c>
      <c r="K103" s="458"/>
      <c r="L103" s="458">
        <v>95.961369622475857</v>
      </c>
      <c r="M103" s="458"/>
      <c r="N103" s="458">
        <v>8.7796312554872691E-2</v>
      </c>
      <c r="O103" s="458"/>
      <c r="P103" s="458">
        <v>81.299385425812119</v>
      </c>
      <c r="Q103" s="458">
        <v>10.711150131694469</v>
      </c>
      <c r="R103" s="458">
        <v>7.989464442493416</v>
      </c>
      <c r="S103" s="72"/>
      <c r="T103" s="493">
        <v>1138</v>
      </c>
      <c r="U103" s="493">
        <v>925</v>
      </c>
      <c r="V103" s="458">
        <v>81.2829525483304</v>
      </c>
    </row>
    <row r="104" spans="1:22" ht="14.25" x14ac:dyDescent="0.2">
      <c r="A104" s="104"/>
      <c r="B104" s="104"/>
      <c r="C104" s="104" t="s">
        <v>622</v>
      </c>
      <c r="D104" s="104" t="s">
        <v>623</v>
      </c>
      <c r="E104" s="104"/>
      <c r="F104" s="104" t="s">
        <v>624</v>
      </c>
      <c r="G104" s="104"/>
      <c r="H104" s="493">
        <v>548</v>
      </c>
      <c r="I104" s="72"/>
      <c r="J104" s="458">
        <v>6.9343065693430654</v>
      </c>
      <c r="K104" s="458"/>
      <c r="L104" s="458">
        <v>91.788321167883211</v>
      </c>
      <c r="M104" s="458"/>
      <c r="N104" s="458">
        <v>1.2773722627737227</v>
      </c>
      <c r="O104" s="458"/>
      <c r="P104" s="458">
        <v>80.291970802919707</v>
      </c>
      <c r="Q104" s="458">
        <v>11.496350364963504</v>
      </c>
      <c r="R104" s="458">
        <v>8.2116788321167888</v>
      </c>
      <c r="S104" s="72"/>
      <c r="T104" s="493">
        <v>541</v>
      </c>
      <c r="U104" s="493">
        <v>435</v>
      </c>
      <c r="V104" s="458">
        <v>80.406654343807759</v>
      </c>
    </row>
    <row r="105" spans="1:22" ht="14.25" x14ac:dyDescent="0.2">
      <c r="A105" s="104"/>
      <c r="B105" s="104"/>
      <c r="C105" s="104" t="s">
        <v>625</v>
      </c>
      <c r="D105" s="104" t="s">
        <v>626</v>
      </c>
      <c r="E105" s="104"/>
      <c r="F105" s="104" t="s">
        <v>627</v>
      </c>
      <c r="G105" s="104"/>
      <c r="H105" s="493">
        <v>942</v>
      </c>
      <c r="I105" s="72"/>
      <c r="J105" s="458">
        <v>4.4585987261146496</v>
      </c>
      <c r="K105" s="458"/>
      <c r="L105" s="458">
        <v>94.904458598726109</v>
      </c>
      <c r="M105" s="458"/>
      <c r="N105" s="458">
        <v>0.63694267515923575</v>
      </c>
      <c r="O105" s="458"/>
      <c r="P105" s="458">
        <v>80.785562632696397</v>
      </c>
      <c r="Q105" s="458">
        <v>9.4479830148619968</v>
      </c>
      <c r="R105" s="458">
        <v>9.766454352441615</v>
      </c>
      <c r="S105" s="72"/>
      <c r="T105" s="493">
        <v>936</v>
      </c>
      <c r="U105" s="493">
        <v>756</v>
      </c>
      <c r="V105" s="458">
        <v>80.769230769230774</v>
      </c>
    </row>
    <row r="106" spans="1:22" ht="14.25" x14ac:dyDescent="0.2">
      <c r="A106" s="104"/>
      <c r="B106" s="104"/>
      <c r="C106" s="104"/>
      <c r="D106" s="104"/>
      <c r="E106" s="104"/>
      <c r="F106" s="104"/>
      <c r="G106" s="104"/>
      <c r="H106" s="493"/>
      <c r="I106" s="72"/>
      <c r="J106" s="458"/>
      <c r="K106" s="458"/>
      <c r="L106" s="458"/>
      <c r="M106" s="458"/>
      <c r="N106" s="458"/>
      <c r="O106" s="458"/>
      <c r="P106" s="458"/>
      <c r="Q106" s="458"/>
      <c r="R106" s="458"/>
      <c r="S106" s="72"/>
      <c r="T106" s="493"/>
      <c r="U106" s="493"/>
      <c r="V106" s="458"/>
    </row>
    <row r="107" spans="1:22" s="343" customFormat="1" ht="15" x14ac:dyDescent="0.25">
      <c r="A107" s="111"/>
      <c r="B107" s="111"/>
      <c r="C107" s="111" t="s">
        <v>628</v>
      </c>
      <c r="D107" s="111" t="s">
        <v>629</v>
      </c>
      <c r="E107" s="111" t="s">
        <v>630</v>
      </c>
      <c r="F107" s="111"/>
      <c r="G107" s="111"/>
      <c r="H107" s="562">
        <v>49245</v>
      </c>
      <c r="I107" s="94"/>
      <c r="J107" s="601">
        <v>25.830033505939689</v>
      </c>
      <c r="K107" s="601"/>
      <c r="L107" s="601">
        <v>72.736318407960198</v>
      </c>
      <c r="M107" s="601"/>
      <c r="N107" s="601">
        <v>1.4336480861001117</v>
      </c>
      <c r="O107" s="601"/>
      <c r="P107" s="601">
        <v>78.241445832064173</v>
      </c>
      <c r="Q107" s="601">
        <v>12.628693268352118</v>
      </c>
      <c r="R107" s="601">
        <v>9.1298608995837132</v>
      </c>
      <c r="S107" s="94"/>
      <c r="T107" s="438">
        <v>48539</v>
      </c>
      <c r="U107" s="438">
        <v>37929</v>
      </c>
      <c r="V107" s="601">
        <v>78.141288448464124</v>
      </c>
    </row>
    <row r="108" spans="1:22" ht="14.25" x14ac:dyDescent="0.2">
      <c r="A108" s="104"/>
      <c r="B108" s="104"/>
      <c r="C108" s="104"/>
      <c r="D108" s="104"/>
      <c r="E108" s="104"/>
      <c r="F108" s="104"/>
      <c r="G108" s="104"/>
      <c r="H108" s="493"/>
      <c r="I108" s="72"/>
      <c r="J108" s="458"/>
      <c r="K108" s="458"/>
      <c r="L108" s="458"/>
      <c r="M108" s="458"/>
      <c r="N108" s="458"/>
      <c r="O108" s="458"/>
      <c r="P108" s="458"/>
      <c r="Q108" s="458"/>
      <c r="R108" s="458"/>
      <c r="S108" s="72"/>
      <c r="T108" s="493"/>
      <c r="U108" s="493"/>
      <c r="V108" s="458"/>
    </row>
    <row r="109" spans="1:22" ht="15" x14ac:dyDescent="0.25">
      <c r="A109" s="104"/>
      <c r="B109" s="104"/>
      <c r="C109" s="104" t="s">
        <v>631</v>
      </c>
      <c r="D109" s="104" t="s">
        <v>632</v>
      </c>
      <c r="E109" s="104" t="s">
        <v>633</v>
      </c>
      <c r="F109" s="104"/>
      <c r="G109" s="104"/>
      <c r="H109" s="562">
        <v>4976</v>
      </c>
      <c r="I109" s="72"/>
      <c r="J109" s="601">
        <v>20.317524115755628</v>
      </c>
      <c r="K109" s="601"/>
      <c r="L109" s="601">
        <v>78.416398713826368</v>
      </c>
      <c r="M109" s="601"/>
      <c r="N109" s="601">
        <v>1.2660771704180065</v>
      </c>
      <c r="O109" s="601"/>
      <c r="P109" s="601">
        <v>77.29099678456592</v>
      </c>
      <c r="Q109" s="601">
        <v>13.082797427652734</v>
      </c>
      <c r="R109" s="601">
        <v>9.6262057877813501</v>
      </c>
      <c r="S109" s="94"/>
      <c r="T109" s="438">
        <v>4913</v>
      </c>
      <c r="U109" s="438">
        <v>3790</v>
      </c>
      <c r="V109" s="601">
        <v>77.142275595359251</v>
      </c>
    </row>
    <row r="110" spans="1:22" ht="14.25" x14ac:dyDescent="0.2">
      <c r="A110" s="104"/>
      <c r="B110" s="104"/>
      <c r="C110" s="104" t="s">
        <v>634</v>
      </c>
      <c r="D110" s="104" t="s">
        <v>635</v>
      </c>
      <c r="E110" s="104"/>
      <c r="F110" s="104" t="s">
        <v>636</v>
      </c>
      <c r="G110" s="104"/>
      <c r="H110" s="493">
        <v>2024</v>
      </c>
      <c r="I110" s="72"/>
      <c r="J110" s="458">
        <v>2.8162055335968379</v>
      </c>
      <c r="K110" s="458"/>
      <c r="L110" s="458">
        <v>96.492094861660078</v>
      </c>
      <c r="M110" s="458"/>
      <c r="N110" s="458">
        <v>0.69169960474308301</v>
      </c>
      <c r="O110" s="458"/>
      <c r="P110" s="458">
        <v>76.383399209486171</v>
      </c>
      <c r="Q110" s="458">
        <v>13.488142292490119</v>
      </c>
      <c r="R110" s="458">
        <v>10.128458498023715</v>
      </c>
      <c r="S110" s="72"/>
      <c r="T110" s="493">
        <v>2010</v>
      </c>
      <c r="U110" s="493">
        <v>1532</v>
      </c>
      <c r="V110" s="458">
        <v>76.218905472636806</v>
      </c>
    </row>
    <row r="111" spans="1:22" ht="14.25" x14ac:dyDescent="0.2">
      <c r="A111" s="104"/>
      <c r="B111" s="104"/>
      <c r="C111" s="104" t="s">
        <v>637</v>
      </c>
      <c r="D111" s="104" t="s">
        <v>638</v>
      </c>
      <c r="E111" s="104"/>
      <c r="F111" s="104" t="s">
        <v>639</v>
      </c>
      <c r="G111" s="104"/>
      <c r="H111" s="493">
        <v>404</v>
      </c>
      <c r="I111" s="72"/>
      <c r="J111" s="458">
        <v>93.316831683168317</v>
      </c>
      <c r="K111" s="458"/>
      <c r="L111" s="458">
        <v>4.455445544554455</v>
      </c>
      <c r="M111" s="458"/>
      <c r="N111" s="458">
        <v>2.2277227722772275</v>
      </c>
      <c r="O111" s="458"/>
      <c r="P111" s="458">
        <v>71.039603960396036</v>
      </c>
      <c r="Q111" s="458">
        <v>18.316831683168317</v>
      </c>
      <c r="R111" s="458">
        <v>10.643564356435643</v>
      </c>
      <c r="S111" s="72"/>
      <c r="T111" s="493">
        <v>395</v>
      </c>
      <c r="U111" s="493">
        <v>279</v>
      </c>
      <c r="V111" s="458">
        <v>70.632911392405063</v>
      </c>
    </row>
    <row r="112" spans="1:22" ht="14.25" x14ac:dyDescent="0.2">
      <c r="A112" s="104"/>
      <c r="B112" s="104"/>
      <c r="C112" s="104" t="s">
        <v>640</v>
      </c>
      <c r="D112" s="104" t="s">
        <v>641</v>
      </c>
      <c r="E112" s="104"/>
      <c r="F112" s="104" t="s">
        <v>642</v>
      </c>
      <c r="G112" s="104"/>
      <c r="H112" s="493">
        <v>413</v>
      </c>
      <c r="I112" s="72"/>
      <c r="J112" s="458">
        <v>38.498789346246973</v>
      </c>
      <c r="K112" s="458"/>
      <c r="L112" s="458">
        <v>59.079903147699753</v>
      </c>
      <c r="M112" s="458"/>
      <c r="N112" s="458">
        <v>2.4213075060532687</v>
      </c>
      <c r="O112" s="458"/>
      <c r="P112" s="458">
        <v>77.723970944309926</v>
      </c>
      <c r="Q112" s="458">
        <v>13.075060532687651</v>
      </c>
      <c r="R112" s="458">
        <v>9.2009685230024214</v>
      </c>
      <c r="S112" s="72"/>
      <c r="T112" s="493">
        <v>403</v>
      </c>
      <c r="U112" s="493">
        <v>313</v>
      </c>
      <c r="V112" s="458">
        <v>77.66749379652606</v>
      </c>
    </row>
    <row r="113" spans="1:22" ht="14.25" x14ac:dyDescent="0.2">
      <c r="A113" s="104"/>
      <c r="B113" s="104"/>
      <c r="C113" s="104" t="s">
        <v>643</v>
      </c>
      <c r="D113" s="104" t="s">
        <v>644</v>
      </c>
      <c r="E113" s="104"/>
      <c r="F113" s="104" t="s">
        <v>645</v>
      </c>
      <c r="G113" s="104"/>
      <c r="H113" s="493">
        <v>636</v>
      </c>
      <c r="I113" s="72"/>
      <c r="J113" s="458">
        <v>3.1446540880503147</v>
      </c>
      <c r="K113" s="458"/>
      <c r="L113" s="458">
        <v>94.968553459119505</v>
      </c>
      <c r="M113" s="458"/>
      <c r="N113" s="458">
        <v>1.8867924528301887</v>
      </c>
      <c r="O113" s="458"/>
      <c r="P113" s="458">
        <v>77.987421383647799</v>
      </c>
      <c r="Q113" s="458">
        <v>11.79245283018868</v>
      </c>
      <c r="R113" s="458">
        <v>10.220125786163523</v>
      </c>
      <c r="S113" s="72"/>
      <c r="T113" s="493">
        <v>624</v>
      </c>
      <c r="U113" s="493">
        <v>486</v>
      </c>
      <c r="V113" s="458">
        <v>77.884615384615387</v>
      </c>
    </row>
    <row r="114" spans="1:22" ht="14.25" x14ac:dyDescent="0.2">
      <c r="A114" s="104"/>
      <c r="B114" s="104"/>
      <c r="C114" s="104" t="s">
        <v>646</v>
      </c>
      <c r="D114" s="104" t="s">
        <v>647</v>
      </c>
      <c r="E114" s="104"/>
      <c r="F114" s="104" t="s">
        <v>648</v>
      </c>
      <c r="G114" s="104"/>
      <c r="H114" s="493">
        <v>637</v>
      </c>
      <c r="I114" s="72"/>
      <c r="J114" s="458">
        <v>56.200941915227631</v>
      </c>
      <c r="K114" s="458"/>
      <c r="L114" s="458">
        <v>41.601255886970172</v>
      </c>
      <c r="M114" s="458"/>
      <c r="N114" s="458">
        <v>2.197802197802198</v>
      </c>
      <c r="O114" s="458"/>
      <c r="P114" s="458">
        <v>81.789638932496075</v>
      </c>
      <c r="Q114" s="458">
        <v>10.518053375196232</v>
      </c>
      <c r="R114" s="458">
        <v>7.6923076923076925</v>
      </c>
      <c r="S114" s="72"/>
      <c r="T114" s="493">
        <v>623</v>
      </c>
      <c r="U114" s="493">
        <v>509</v>
      </c>
      <c r="V114" s="458">
        <v>81.701444622792934</v>
      </c>
    </row>
    <row r="115" spans="1:22" ht="14.25" x14ac:dyDescent="0.2">
      <c r="A115" s="104"/>
      <c r="B115" s="104"/>
      <c r="C115" s="104" t="s">
        <v>649</v>
      </c>
      <c r="D115" s="104" t="s">
        <v>650</v>
      </c>
      <c r="E115" s="104"/>
      <c r="F115" s="104" t="s">
        <v>651</v>
      </c>
      <c r="G115" s="104"/>
      <c r="H115" s="493">
        <v>658</v>
      </c>
      <c r="I115" s="72"/>
      <c r="J115" s="458">
        <v>3.6474164133738598</v>
      </c>
      <c r="K115" s="458"/>
      <c r="L115" s="458">
        <v>96.048632218844986</v>
      </c>
      <c r="M115" s="458"/>
      <c r="N115" s="458">
        <v>0.303951367781155</v>
      </c>
      <c r="O115" s="458"/>
      <c r="P115" s="458">
        <v>78.419452887538</v>
      </c>
      <c r="Q115" s="458">
        <v>12.310030395136778</v>
      </c>
      <c r="R115" s="458">
        <v>9.2705167173252274</v>
      </c>
      <c r="S115" s="72"/>
      <c r="T115" s="493">
        <v>656</v>
      </c>
      <c r="U115" s="493">
        <v>514</v>
      </c>
      <c r="V115" s="458">
        <v>78.353658536585371</v>
      </c>
    </row>
    <row r="116" spans="1:22" ht="14.25" x14ac:dyDescent="0.2">
      <c r="A116" s="104"/>
      <c r="B116" s="104"/>
      <c r="C116" s="104" t="s">
        <v>652</v>
      </c>
      <c r="D116" s="104" t="s">
        <v>653</v>
      </c>
      <c r="E116" s="104"/>
      <c r="F116" s="104" t="s">
        <v>654</v>
      </c>
      <c r="G116" s="104"/>
      <c r="H116" s="493">
        <v>204</v>
      </c>
      <c r="I116" s="72"/>
      <c r="J116" s="458">
        <v>7.8431372549019605</v>
      </c>
      <c r="K116" s="458"/>
      <c r="L116" s="458">
        <v>91.17647058823529</v>
      </c>
      <c r="M116" s="458"/>
      <c r="N116" s="458">
        <v>0.98039215686274506</v>
      </c>
      <c r="O116" s="458"/>
      <c r="P116" s="458">
        <v>77.941176470588232</v>
      </c>
      <c r="Q116" s="458">
        <v>13.23529411764706</v>
      </c>
      <c r="R116" s="458">
        <v>8.8235294117647065</v>
      </c>
      <c r="S116" s="72"/>
      <c r="T116" s="493">
        <v>202</v>
      </c>
      <c r="U116" s="493">
        <v>157</v>
      </c>
      <c r="V116" s="458">
        <v>77.722772277227719</v>
      </c>
    </row>
    <row r="117" spans="1:22" ht="14.25" x14ac:dyDescent="0.2">
      <c r="A117" s="104"/>
      <c r="B117" s="104"/>
      <c r="C117" s="104"/>
      <c r="D117" s="104"/>
      <c r="E117" s="104"/>
      <c r="F117" s="104"/>
      <c r="G117" s="104"/>
      <c r="H117" s="493"/>
      <c r="I117" s="72"/>
      <c r="J117" s="458"/>
      <c r="K117" s="458"/>
      <c r="L117" s="458"/>
      <c r="M117" s="458"/>
      <c r="N117" s="458"/>
      <c r="O117" s="458"/>
      <c r="P117" s="458"/>
      <c r="Q117" s="458"/>
      <c r="R117" s="458"/>
      <c r="S117" s="72"/>
      <c r="T117" s="493"/>
      <c r="U117" s="493"/>
      <c r="V117" s="458"/>
    </row>
    <row r="118" spans="1:22" ht="15" x14ac:dyDescent="0.25">
      <c r="A118" s="104"/>
      <c r="B118" s="104"/>
      <c r="C118" s="104" t="s">
        <v>655</v>
      </c>
      <c r="D118" s="104" t="s">
        <v>656</v>
      </c>
      <c r="E118" s="104" t="s">
        <v>657</v>
      </c>
      <c r="F118" s="104"/>
      <c r="G118" s="104"/>
      <c r="H118" s="562">
        <v>10642</v>
      </c>
      <c r="I118" s="72"/>
      <c r="J118" s="601">
        <v>2.9599699304641987</v>
      </c>
      <c r="K118" s="601"/>
      <c r="L118" s="601">
        <v>96.307085134373239</v>
      </c>
      <c r="M118" s="601"/>
      <c r="N118" s="601">
        <v>0.73294493516256343</v>
      </c>
      <c r="O118" s="601"/>
      <c r="P118" s="601">
        <v>80.576959218192073</v>
      </c>
      <c r="Q118" s="601">
        <v>10.994174027438451</v>
      </c>
      <c r="R118" s="601">
        <v>8.42886675436948</v>
      </c>
      <c r="S118" s="94"/>
      <c r="T118" s="438">
        <v>10564</v>
      </c>
      <c r="U118" s="438">
        <v>8511</v>
      </c>
      <c r="V118" s="601">
        <v>80.566073457023862</v>
      </c>
    </row>
    <row r="119" spans="1:22" ht="14.25" x14ac:dyDescent="0.2">
      <c r="A119" s="104"/>
      <c r="B119" s="104"/>
      <c r="C119" s="104" t="s">
        <v>658</v>
      </c>
      <c r="D119" s="104" t="s">
        <v>659</v>
      </c>
      <c r="E119" s="104"/>
      <c r="F119" s="104" t="s">
        <v>660</v>
      </c>
      <c r="G119" s="104"/>
      <c r="H119" s="493">
        <v>3282</v>
      </c>
      <c r="I119" s="72"/>
      <c r="J119" s="458">
        <v>2.8031687995124921</v>
      </c>
      <c r="K119" s="458"/>
      <c r="L119" s="458">
        <v>96.587446678854363</v>
      </c>
      <c r="M119" s="458"/>
      <c r="N119" s="458">
        <v>0.60938452163315049</v>
      </c>
      <c r="O119" s="458"/>
      <c r="P119" s="458">
        <v>81.291895185862288</v>
      </c>
      <c r="Q119" s="458">
        <v>10.786106032906764</v>
      </c>
      <c r="R119" s="458">
        <v>7.9219987812309576</v>
      </c>
      <c r="S119" s="72"/>
      <c r="T119" s="493">
        <v>3262</v>
      </c>
      <c r="U119" s="493">
        <v>2654</v>
      </c>
      <c r="V119" s="458">
        <v>81.361128142244027</v>
      </c>
    </row>
    <row r="120" spans="1:22" ht="14.25" x14ac:dyDescent="0.2">
      <c r="A120" s="104"/>
      <c r="B120" s="104"/>
      <c r="C120" s="104" t="s">
        <v>661</v>
      </c>
      <c r="D120" s="104" t="s">
        <v>662</v>
      </c>
      <c r="E120" s="104"/>
      <c r="F120" s="104" t="s">
        <v>663</v>
      </c>
      <c r="G120" s="104"/>
      <c r="H120" s="493">
        <v>840</v>
      </c>
      <c r="I120" s="72"/>
      <c r="J120" s="458">
        <v>3.3333333333333335</v>
      </c>
      <c r="K120" s="458"/>
      <c r="L120" s="458">
        <v>95.595238095238102</v>
      </c>
      <c r="M120" s="458"/>
      <c r="N120" s="458">
        <v>1.0714285714285714</v>
      </c>
      <c r="O120" s="458"/>
      <c r="P120" s="458">
        <v>81.071428571428569</v>
      </c>
      <c r="Q120" s="458">
        <v>11.190476190476192</v>
      </c>
      <c r="R120" s="458">
        <v>7.7380952380952381</v>
      </c>
      <c r="S120" s="72"/>
      <c r="T120" s="493">
        <v>831</v>
      </c>
      <c r="U120" s="493">
        <v>674</v>
      </c>
      <c r="V120" s="458">
        <v>81.107099879663053</v>
      </c>
    </row>
    <row r="121" spans="1:22" ht="14.25" x14ac:dyDescent="0.2">
      <c r="A121" s="104"/>
      <c r="B121" s="104"/>
      <c r="C121" s="104" t="s">
        <v>664</v>
      </c>
      <c r="D121" s="104" t="s">
        <v>665</v>
      </c>
      <c r="E121" s="104"/>
      <c r="F121" s="104" t="s">
        <v>666</v>
      </c>
      <c r="G121" s="104"/>
      <c r="H121" s="493">
        <v>1071</v>
      </c>
      <c r="I121" s="72"/>
      <c r="J121" s="458">
        <v>2.4276377217553691</v>
      </c>
      <c r="K121" s="458"/>
      <c r="L121" s="458">
        <v>97.198879551820724</v>
      </c>
      <c r="M121" s="458"/>
      <c r="N121" s="458">
        <v>0.3734827264239029</v>
      </c>
      <c r="O121" s="458"/>
      <c r="P121" s="458">
        <v>81.979458450046678</v>
      </c>
      <c r="Q121" s="458">
        <v>9.6171802054155009</v>
      </c>
      <c r="R121" s="458">
        <v>8.4033613445378155</v>
      </c>
      <c r="S121" s="72"/>
      <c r="T121" s="493">
        <v>1067</v>
      </c>
      <c r="U121" s="493">
        <v>874</v>
      </c>
      <c r="V121" s="458">
        <v>81.91190253045923</v>
      </c>
    </row>
    <row r="122" spans="1:22" ht="14.25" x14ac:dyDescent="0.2">
      <c r="A122" s="104"/>
      <c r="B122" s="104"/>
      <c r="C122" s="104" t="s">
        <v>667</v>
      </c>
      <c r="D122" s="104" t="s">
        <v>668</v>
      </c>
      <c r="E122" s="104"/>
      <c r="F122" s="104" t="s">
        <v>669</v>
      </c>
      <c r="G122" s="104"/>
      <c r="H122" s="493">
        <v>2534</v>
      </c>
      <c r="I122" s="72"/>
      <c r="J122" s="458">
        <v>2.6440410418310969</v>
      </c>
      <c r="K122" s="458"/>
      <c r="L122" s="458">
        <v>96.56669297553276</v>
      </c>
      <c r="M122" s="458"/>
      <c r="N122" s="458">
        <v>0.78926598263614844</v>
      </c>
      <c r="O122" s="458"/>
      <c r="P122" s="458">
        <v>80.544593528018936</v>
      </c>
      <c r="Q122" s="458">
        <v>10.773480662983426</v>
      </c>
      <c r="R122" s="458">
        <v>8.681925808997633</v>
      </c>
      <c r="S122" s="72"/>
      <c r="T122" s="493">
        <v>2514</v>
      </c>
      <c r="U122" s="493">
        <v>2024</v>
      </c>
      <c r="V122" s="458">
        <v>80.509148766905327</v>
      </c>
    </row>
    <row r="123" spans="1:22" ht="14.25" x14ac:dyDescent="0.2">
      <c r="A123" s="104"/>
      <c r="B123" s="104"/>
      <c r="C123" s="104" t="s">
        <v>670</v>
      </c>
      <c r="D123" s="104" t="s">
        <v>671</v>
      </c>
      <c r="E123" s="104"/>
      <c r="F123" s="104" t="s">
        <v>672</v>
      </c>
      <c r="G123" s="104"/>
      <c r="H123" s="493">
        <v>708</v>
      </c>
      <c r="I123" s="72"/>
      <c r="J123" s="458">
        <v>1.2711864406779663</v>
      </c>
      <c r="K123" s="458"/>
      <c r="L123" s="458">
        <v>97.881355932203391</v>
      </c>
      <c r="M123" s="458"/>
      <c r="N123" s="458">
        <v>0.84745762711864403</v>
      </c>
      <c r="O123" s="458"/>
      <c r="P123" s="458">
        <v>83.050847457627114</v>
      </c>
      <c r="Q123" s="458">
        <v>9.1807909604519775</v>
      </c>
      <c r="R123" s="458">
        <v>7.7683615819209049</v>
      </c>
      <c r="S123" s="72"/>
      <c r="T123" s="493">
        <v>702</v>
      </c>
      <c r="U123" s="493">
        <v>582</v>
      </c>
      <c r="V123" s="458">
        <v>82.90598290598291</v>
      </c>
    </row>
    <row r="124" spans="1:22" ht="14.25" x14ac:dyDescent="0.2">
      <c r="A124" s="104"/>
      <c r="B124" s="104"/>
      <c r="C124" s="104" t="s">
        <v>673</v>
      </c>
      <c r="D124" s="104" t="s">
        <v>674</v>
      </c>
      <c r="E124" s="104"/>
      <c r="F124" s="104" t="s">
        <v>675</v>
      </c>
      <c r="G124" s="104"/>
      <c r="H124" s="493">
        <v>1034</v>
      </c>
      <c r="I124" s="72"/>
      <c r="J124" s="458">
        <v>3.3849129593810443</v>
      </c>
      <c r="K124" s="458"/>
      <c r="L124" s="458">
        <v>96.228239845261115</v>
      </c>
      <c r="M124" s="458"/>
      <c r="N124" s="458">
        <v>0.38684719535783368</v>
      </c>
      <c r="O124" s="458"/>
      <c r="P124" s="458">
        <v>80.464216634429391</v>
      </c>
      <c r="Q124" s="458">
        <v>11.121856866537717</v>
      </c>
      <c r="R124" s="458">
        <v>8.4139264990328826</v>
      </c>
      <c r="S124" s="72"/>
      <c r="T124" s="493">
        <v>1030</v>
      </c>
      <c r="U124" s="493">
        <v>829</v>
      </c>
      <c r="V124" s="458">
        <v>80.485436893203882</v>
      </c>
    </row>
    <row r="125" spans="1:22" ht="14.25" x14ac:dyDescent="0.2">
      <c r="A125" s="104"/>
      <c r="B125" s="104"/>
      <c r="C125" s="104" t="s">
        <v>676</v>
      </c>
      <c r="D125" s="104" t="s">
        <v>677</v>
      </c>
      <c r="E125" s="104"/>
      <c r="F125" s="104" t="s">
        <v>678</v>
      </c>
      <c r="G125" s="104"/>
      <c r="H125" s="493">
        <v>1173</v>
      </c>
      <c r="I125" s="72"/>
      <c r="J125" s="458">
        <v>4.9445865302642797</v>
      </c>
      <c r="K125" s="458"/>
      <c r="L125" s="458">
        <v>93.776641091219091</v>
      </c>
      <c r="M125" s="458"/>
      <c r="N125" s="458">
        <v>1.2787723785166241</v>
      </c>
      <c r="O125" s="458"/>
      <c r="P125" s="458">
        <v>75.618073316283031</v>
      </c>
      <c r="Q125" s="458">
        <v>14.151747655583973</v>
      </c>
      <c r="R125" s="458">
        <v>10.230179028132993</v>
      </c>
      <c r="S125" s="72"/>
      <c r="T125" s="493">
        <v>1158</v>
      </c>
      <c r="U125" s="493">
        <v>874</v>
      </c>
      <c r="V125" s="458">
        <v>75.474956822107089</v>
      </c>
    </row>
    <row r="126" spans="1:22" ht="14.25" x14ac:dyDescent="0.2">
      <c r="A126" s="104"/>
      <c r="B126" s="104"/>
      <c r="C126" s="104"/>
      <c r="D126" s="104"/>
      <c r="E126" s="104"/>
      <c r="F126" s="104"/>
      <c r="G126" s="104"/>
      <c r="H126" s="493"/>
      <c r="I126" s="72"/>
      <c r="J126" s="458"/>
      <c r="K126" s="458"/>
      <c r="L126" s="458"/>
      <c r="M126" s="458"/>
      <c r="N126" s="458"/>
      <c r="O126" s="458"/>
      <c r="P126" s="458"/>
      <c r="Q126" s="458"/>
      <c r="R126" s="458"/>
      <c r="S126" s="72"/>
      <c r="T126" s="493"/>
      <c r="U126" s="493"/>
      <c r="V126" s="458"/>
    </row>
    <row r="127" spans="1:22" ht="15" x14ac:dyDescent="0.25">
      <c r="A127" s="104"/>
      <c r="B127" s="104"/>
      <c r="C127" s="104" t="s">
        <v>679</v>
      </c>
      <c r="D127" s="104" t="s">
        <v>680</v>
      </c>
      <c r="E127" s="104" t="s">
        <v>681</v>
      </c>
      <c r="F127" s="104"/>
      <c r="G127" s="104"/>
      <c r="H127" s="562">
        <v>4831</v>
      </c>
      <c r="I127" s="72"/>
      <c r="J127" s="601">
        <v>53.198095632374255</v>
      </c>
      <c r="K127" s="601"/>
      <c r="L127" s="601">
        <v>44.876837093769403</v>
      </c>
      <c r="M127" s="601"/>
      <c r="N127" s="601">
        <v>1.9250672738563444</v>
      </c>
      <c r="O127" s="601"/>
      <c r="P127" s="601">
        <v>72.179672945559929</v>
      </c>
      <c r="Q127" s="601">
        <v>18.132891740840407</v>
      </c>
      <c r="R127" s="601">
        <v>9.6874353135996678</v>
      </c>
      <c r="S127" s="94"/>
      <c r="T127" s="438">
        <v>4738</v>
      </c>
      <c r="U127" s="438">
        <v>3411</v>
      </c>
      <c r="V127" s="601">
        <v>71.992401857323756</v>
      </c>
    </row>
    <row r="128" spans="1:22" ht="14.25" x14ac:dyDescent="0.2">
      <c r="A128" s="104"/>
      <c r="B128" s="104"/>
      <c r="C128" s="104" t="s">
        <v>682</v>
      </c>
      <c r="D128" s="104" t="s">
        <v>683</v>
      </c>
      <c r="E128" s="104"/>
      <c r="F128" s="104" t="s">
        <v>684</v>
      </c>
      <c r="G128" s="104"/>
      <c r="H128" s="493">
        <v>201</v>
      </c>
      <c r="I128" s="72"/>
      <c r="J128" s="458">
        <v>83.084577114427859</v>
      </c>
      <c r="K128" s="458"/>
      <c r="L128" s="458">
        <v>14.925373134328357</v>
      </c>
      <c r="M128" s="458"/>
      <c r="N128" s="458">
        <v>1.9900497512437811</v>
      </c>
      <c r="O128" s="458"/>
      <c r="P128" s="458">
        <v>65.671641791044777</v>
      </c>
      <c r="Q128" s="458">
        <v>27.363184079601986</v>
      </c>
      <c r="R128" s="458">
        <v>6.9651741293532341</v>
      </c>
      <c r="S128" s="72"/>
      <c r="T128" s="493">
        <v>197</v>
      </c>
      <c r="U128" s="493">
        <v>129</v>
      </c>
      <c r="V128" s="458">
        <v>65.482233502538065</v>
      </c>
    </row>
    <row r="129" spans="1:22" ht="14.25" x14ac:dyDescent="0.2">
      <c r="A129" s="104"/>
      <c r="B129" s="104"/>
      <c r="C129" s="104" t="s">
        <v>685</v>
      </c>
      <c r="D129" s="104" t="s">
        <v>686</v>
      </c>
      <c r="E129" s="104"/>
      <c r="F129" s="104" t="s">
        <v>687</v>
      </c>
      <c r="G129" s="104"/>
      <c r="H129" s="493">
        <v>143</v>
      </c>
      <c r="I129" s="72"/>
      <c r="J129" s="458">
        <v>84.615384615384613</v>
      </c>
      <c r="K129" s="458"/>
      <c r="L129" s="458">
        <v>13.986013986013987</v>
      </c>
      <c r="M129" s="458"/>
      <c r="N129" s="458">
        <v>1.3986013986013985</v>
      </c>
      <c r="O129" s="458"/>
      <c r="P129" s="458">
        <v>65.734265734265733</v>
      </c>
      <c r="Q129" s="458">
        <v>20.97902097902098</v>
      </c>
      <c r="R129" s="458">
        <v>13.286713286713287</v>
      </c>
      <c r="S129" s="72"/>
      <c r="T129" s="493">
        <v>141</v>
      </c>
      <c r="U129" s="493">
        <v>94</v>
      </c>
      <c r="V129" s="458">
        <v>66.666666666666657</v>
      </c>
    </row>
    <row r="130" spans="1:22" ht="14.25" x14ac:dyDescent="0.2">
      <c r="A130" s="104"/>
      <c r="B130" s="104"/>
      <c r="C130" s="104" t="s">
        <v>688</v>
      </c>
      <c r="D130" s="104" t="s">
        <v>689</v>
      </c>
      <c r="E130" s="104"/>
      <c r="F130" s="104" t="s">
        <v>690</v>
      </c>
      <c r="G130" s="104"/>
      <c r="H130" s="493">
        <v>518</v>
      </c>
      <c r="I130" s="72"/>
      <c r="J130" s="458">
        <v>12.162162162162163</v>
      </c>
      <c r="K130" s="458"/>
      <c r="L130" s="458">
        <v>87.25868725868726</v>
      </c>
      <c r="M130" s="458"/>
      <c r="N130" s="458">
        <v>0.5791505791505791</v>
      </c>
      <c r="O130" s="458"/>
      <c r="P130" s="458">
        <v>78.95752895752895</v>
      </c>
      <c r="Q130" s="458">
        <v>13.513513513513514</v>
      </c>
      <c r="R130" s="458">
        <v>7.5289575289575295</v>
      </c>
      <c r="S130" s="72"/>
      <c r="T130" s="493">
        <v>515</v>
      </c>
      <c r="U130" s="493">
        <v>407</v>
      </c>
      <c r="V130" s="458">
        <v>79.029126213592235</v>
      </c>
    </row>
    <row r="131" spans="1:22" ht="14.25" x14ac:dyDescent="0.2">
      <c r="A131" s="104"/>
      <c r="B131" s="104"/>
      <c r="C131" s="104" t="s">
        <v>691</v>
      </c>
      <c r="D131" s="104" t="s">
        <v>692</v>
      </c>
      <c r="E131" s="104"/>
      <c r="F131" s="104" t="s">
        <v>693</v>
      </c>
      <c r="G131" s="104"/>
      <c r="H131" s="493">
        <v>263</v>
      </c>
      <c r="I131" s="72"/>
      <c r="J131" s="458">
        <v>9.1254752851711025</v>
      </c>
      <c r="K131" s="458"/>
      <c r="L131" s="458">
        <v>90.114068441064646</v>
      </c>
      <c r="M131" s="458"/>
      <c r="N131" s="458">
        <v>0.76045627376425851</v>
      </c>
      <c r="O131" s="458"/>
      <c r="P131" s="458">
        <v>78.326996197718628</v>
      </c>
      <c r="Q131" s="458">
        <v>11.406844106463879</v>
      </c>
      <c r="R131" s="458">
        <v>10.266159695817491</v>
      </c>
      <c r="S131" s="72"/>
      <c r="T131" s="493">
        <v>261</v>
      </c>
      <c r="U131" s="493">
        <v>204</v>
      </c>
      <c r="V131" s="458">
        <v>78.160919540229884</v>
      </c>
    </row>
    <row r="132" spans="1:22" ht="14.25" x14ac:dyDescent="0.2">
      <c r="A132" s="104"/>
      <c r="B132" s="104"/>
      <c r="C132" s="104" t="s">
        <v>694</v>
      </c>
      <c r="D132" s="104" t="s">
        <v>695</v>
      </c>
      <c r="E132" s="104"/>
      <c r="F132" s="104" t="s">
        <v>696</v>
      </c>
      <c r="G132" s="104"/>
      <c r="H132" s="493">
        <v>360</v>
      </c>
      <c r="I132" s="72"/>
      <c r="J132" s="458">
        <v>61.388888888888893</v>
      </c>
      <c r="K132" s="458"/>
      <c r="L132" s="458">
        <v>35.277777777777779</v>
      </c>
      <c r="M132" s="458"/>
      <c r="N132" s="458">
        <v>3.3333333333333335</v>
      </c>
      <c r="O132" s="458"/>
      <c r="P132" s="458">
        <v>72.222222222222214</v>
      </c>
      <c r="Q132" s="458">
        <v>17.777777777777779</v>
      </c>
      <c r="R132" s="458">
        <v>10</v>
      </c>
      <c r="S132" s="72"/>
      <c r="T132" s="493">
        <v>348</v>
      </c>
      <c r="U132" s="493">
        <v>248</v>
      </c>
      <c r="V132" s="458">
        <v>71.264367816091962</v>
      </c>
    </row>
    <row r="133" spans="1:22" ht="14.25" x14ac:dyDescent="0.2">
      <c r="A133" s="104"/>
      <c r="B133" s="104"/>
      <c r="C133" s="104" t="s">
        <v>697</v>
      </c>
      <c r="D133" s="104" t="s">
        <v>698</v>
      </c>
      <c r="E133" s="104"/>
      <c r="F133" s="104" t="s">
        <v>699</v>
      </c>
      <c r="G133" s="104"/>
      <c r="H133" s="493">
        <v>1206</v>
      </c>
      <c r="I133" s="72"/>
      <c r="J133" s="458">
        <v>58.126036484245432</v>
      </c>
      <c r="K133" s="458"/>
      <c r="L133" s="458">
        <v>39.718076285240464</v>
      </c>
      <c r="M133" s="458"/>
      <c r="N133" s="458">
        <v>2.1558872305140961</v>
      </c>
      <c r="O133" s="458"/>
      <c r="P133" s="458">
        <v>67.827529021558874</v>
      </c>
      <c r="Q133" s="458">
        <v>21.558872305140962</v>
      </c>
      <c r="R133" s="458">
        <v>10.613598673300165</v>
      </c>
      <c r="S133" s="72"/>
      <c r="T133" s="493">
        <v>1180</v>
      </c>
      <c r="U133" s="493">
        <v>797</v>
      </c>
      <c r="V133" s="458">
        <v>67.542372881355931</v>
      </c>
    </row>
    <row r="134" spans="1:22" ht="14.25" x14ac:dyDescent="0.2">
      <c r="A134" s="104"/>
      <c r="B134" s="104"/>
      <c r="C134" s="104" t="s">
        <v>700</v>
      </c>
      <c r="D134" s="104" t="s">
        <v>701</v>
      </c>
      <c r="E134" s="104"/>
      <c r="F134" s="104" t="s">
        <v>702</v>
      </c>
      <c r="G134" s="104"/>
      <c r="H134" s="493">
        <v>414</v>
      </c>
      <c r="I134" s="72"/>
      <c r="J134" s="458">
        <v>18.59903381642512</v>
      </c>
      <c r="K134" s="458"/>
      <c r="L134" s="458">
        <v>80.193236714975853</v>
      </c>
      <c r="M134" s="458"/>
      <c r="N134" s="458">
        <v>1.2077294685990339</v>
      </c>
      <c r="O134" s="458"/>
      <c r="P134" s="458">
        <v>73.671497584541072</v>
      </c>
      <c r="Q134" s="458">
        <v>16.183574879227052</v>
      </c>
      <c r="R134" s="458">
        <v>10.144927536231885</v>
      </c>
      <c r="S134" s="72"/>
      <c r="T134" s="493">
        <v>409</v>
      </c>
      <c r="U134" s="493">
        <v>302</v>
      </c>
      <c r="V134" s="458">
        <v>73.838630806845956</v>
      </c>
    </row>
    <row r="135" spans="1:22" ht="14.25" x14ac:dyDescent="0.2">
      <c r="A135" s="104"/>
      <c r="B135" s="104"/>
      <c r="C135" s="104" t="s">
        <v>703</v>
      </c>
      <c r="D135" s="104" t="s">
        <v>704</v>
      </c>
      <c r="E135" s="104"/>
      <c r="F135" s="104" t="s">
        <v>705</v>
      </c>
      <c r="G135" s="104"/>
      <c r="H135" s="493">
        <v>246</v>
      </c>
      <c r="I135" s="72"/>
      <c r="J135" s="458">
        <v>13.008130081300814</v>
      </c>
      <c r="K135" s="458"/>
      <c r="L135" s="458">
        <v>84.552845528455293</v>
      </c>
      <c r="M135" s="458"/>
      <c r="N135" s="458">
        <v>2.4390243902439024</v>
      </c>
      <c r="O135" s="458"/>
      <c r="P135" s="458">
        <v>76.016260162601625</v>
      </c>
      <c r="Q135" s="458">
        <v>16.260162601626014</v>
      </c>
      <c r="R135" s="458">
        <v>7.7235772357723578</v>
      </c>
      <c r="S135" s="72"/>
      <c r="T135" s="493">
        <v>240</v>
      </c>
      <c r="U135" s="493">
        <v>181</v>
      </c>
      <c r="V135" s="458">
        <v>75.416666666666671</v>
      </c>
    </row>
    <row r="136" spans="1:22" ht="14.25" x14ac:dyDescent="0.2">
      <c r="A136" s="104"/>
      <c r="B136" s="104"/>
      <c r="C136" s="104" t="s">
        <v>706</v>
      </c>
      <c r="D136" s="104" t="s">
        <v>707</v>
      </c>
      <c r="E136" s="104"/>
      <c r="F136" s="104" t="s">
        <v>708</v>
      </c>
      <c r="G136" s="104"/>
      <c r="H136" s="493">
        <v>185</v>
      </c>
      <c r="I136" s="72"/>
      <c r="J136" s="458">
        <v>12.432432432432433</v>
      </c>
      <c r="K136" s="458"/>
      <c r="L136" s="458">
        <v>83.243243243243242</v>
      </c>
      <c r="M136" s="458"/>
      <c r="N136" s="458">
        <v>4.3243243243243246</v>
      </c>
      <c r="O136" s="458"/>
      <c r="P136" s="458">
        <v>76.21621621621621</v>
      </c>
      <c r="Q136" s="458">
        <v>13.513513513513514</v>
      </c>
      <c r="R136" s="458">
        <v>10.27027027027027</v>
      </c>
      <c r="S136" s="72"/>
      <c r="T136" s="493">
        <v>177</v>
      </c>
      <c r="U136" s="493">
        <v>133</v>
      </c>
      <c r="V136" s="458">
        <v>75.141242937853107</v>
      </c>
    </row>
    <row r="137" spans="1:22" ht="14.25" x14ac:dyDescent="0.2">
      <c r="A137" s="104"/>
      <c r="B137" s="104"/>
      <c r="C137" s="104" t="s">
        <v>709</v>
      </c>
      <c r="D137" s="104" t="s">
        <v>710</v>
      </c>
      <c r="E137" s="104"/>
      <c r="F137" s="104" t="s">
        <v>711</v>
      </c>
      <c r="G137" s="104"/>
      <c r="H137" s="493">
        <v>1295</v>
      </c>
      <c r="I137" s="72"/>
      <c r="J137" s="458">
        <v>88.108108108108112</v>
      </c>
      <c r="K137" s="458"/>
      <c r="L137" s="458">
        <v>9.9613899613899619</v>
      </c>
      <c r="M137" s="458"/>
      <c r="N137" s="458">
        <v>1.9305019305019304</v>
      </c>
      <c r="O137" s="458"/>
      <c r="P137" s="458">
        <v>72.200772200772207</v>
      </c>
      <c r="Q137" s="458">
        <v>18.146718146718147</v>
      </c>
      <c r="R137" s="458">
        <v>9.6525096525096519</v>
      </c>
      <c r="S137" s="72"/>
      <c r="T137" s="493">
        <v>1270</v>
      </c>
      <c r="U137" s="493">
        <v>916</v>
      </c>
      <c r="V137" s="458">
        <v>72.125984251968504</v>
      </c>
    </row>
    <row r="138" spans="1:22" ht="14.25" x14ac:dyDescent="0.2">
      <c r="A138" s="104"/>
      <c r="B138" s="104"/>
      <c r="C138" s="104"/>
      <c r="D138" s="104"/>
      <c r="E138" s="104"/>
      <c r="F138" s="104"/>
      <c r="G138" s="104"/>
      <c r="H138" s="493"/>
      <c r="I138" s="72"/>
      <c r="J138" s="458"/>
      <c r="K138" s="458"/>
      <c r="L138" s="458"/>
      <c r="M138" s="458"/>
      <c r="N138" s="458"/>
      <c r="O138" s="458"/>
      <c r="P138" s="458"/>
      <c r="Q138" s="458"/>
      <c r="R138" s="458"/>
      <c r="S138" s="72"/>
      <c r="T138" s="493"/>
      <c r="U138" s="493"/>
      <c r="V138" s="458"/>
    </row>
    <row r="139" spans="1:22" ht="15" x14ac:dyDescent="0.25">
      <c r="A139" s="104"/>
      <c r="B139" s="104"/>
      <c r="C139" s="104" t="s">
        <v>712</v>
      </c>
      <c r="D139" s="104" t="s">
        <v>713</v>
      </c>
      <c r="E139" s="104" t="s">
        <v>714</v>
      </c>
      <c r="F139" s="104"/>
      <c r="G139" s="104"/>
      <c r="H139" s="562">
        <v>5480</v>
      </c>
      <c r="I139" s="72"/>
      <c r="J139" s="601">
        <v>53.37591240875912</v>
      </c>
      <c r="K139" s="601"/>
      <c r="L139" s="601">
        <v>44.653284671532845</v>
      </c>
      <c r="M139" s="601"/>
      <c r="N139" s="601">
        <v>1.9708029197080292</v>
      </c>
      <c r="O139" s="601"/>
      <c r="P139" s="601">
        <v>75.857664233576642</v>
      </c>
      <c r="Q139" s="601">
        <v>14.361313868613138</v>
      </c>
      <c r="R139" s="601">
        <v>9.7810218978102181</v>
      </c>
      <c r="S139" s="94"/>
      <c r="T139" s="438">
        <v>5372</v>
      </c>
      <c r="U139" s="438">
        <v>4064</v>
      </c>
      <c r="V139" s="601">
        <v>75.651526433358157</v>
      </c>
    </row>
    <row r="140" spans="1:22" ht="14.25" x14ac:dyDescent="0.2">
      <c r="A140" s="104"/>
      <c r="B140" s="104"/>
      <c r="C140" s="104" t="s">
        <v>715</v>
      </c>
      <c r="D140" s="104" t="s">
        <v>716</v>
      </c>
      <c r="E140" s="104"/>
      <c r="F140" s="104" t="s">
        <v>717</v>
      </c>
      <c r="G140" s="104"/>
      <c r="H140" s="493">
        <v>2138</v>
      </c>
      <c r="I140" s="72"/>
      <c r="J140" s="458">
        <v>60.149672591206738</v>
      </c>
      <c r="K140" s="458"/>
      <c r="L140" s="458">
        <v>38.774555659494851</v>
      </c>
      <c r="M140" s="458"/>
      <c r="N140" s="458">
        <v>1.0757717492984098</v>
      </c>
      <c r="O140" s="458"/>
      <c r="P140" s="458">
        <v>76.613657623947617</v>
      </c>
      <c r="Q140" s="458">
        <v>13.096351730589337</v>
      </c>
      <c r="R140" s="458">
        <v>10.28999064546305</v>
      </c>
      <c r="S140" s="72"/>
      <c r="T140" s="493">
        <v>2115</v>
      </c>
      <c r="U140" s="493">
        <v>1617</v>
      </c>
      <c r="V140" s="458">
        <v>76.453900709219852</v>
      </c>
    </row>
    <row r="141" spans="1:22" ht="14.25" x14ac:dyDescent="0.2">
      <c r="A141" s="104"/>
      <c r="B141" s="104"/>
      <c r="C141" s="104" t="s">
        <v>718</v>
      </c>
      <c r="D141" s="104" t="s">
        <v>719</v>
      </c>
      <c r="E141" s="104"/>
      <c r="F141" s="104" t="s">
        <v>720</v>
      </c>
      <c r="G141" s="104"/>
      <c r="H141" s="493">
        <v>525</v>
      </c>
      <c r="I141" s="72"/>
      <c r="J141" s="458">
        <v>84.761904761904759</v>
      </c>
      <c r="K141" s="458"/>
      <c r="L141" s="458">
        <v>14.666666666666666</v>
      </c>
      <c r="M141" s="458"/>
      <c r="N141" s="458">
        <v>0.5714285714285714</v>
      </c>
      <c r="O141" s="458"/>
      <c r="P141" s="458">
        <v>76.571428571428569</v>
      </c>
      <c r="Q141" s="458">
        <v>15.238095238095239</v>
      </c>
      <c r="R141" s="458">
        <v>8.1904761904761916</v>
      </c>
      <c r="S141" s="72"/>
      <c r="T141" s="493">
        <v>522</v>
      </c>
      <c r="U141" s="493">
        <v>400</v>
      </c>
      <c r="V141" s="458">
        <v>76.628352490421463</v>
      </c>
    </row>
    <row r="142" spans="1:22" ht="14.25" x14ac:dyDescent="0.2">
      <c r="A142" s="104"/>
      <c r="B142" s="104"/>
      <c r="C142" s="104" t="s">
        <v>721</v>
      </c>
      <c r="D142" s="104" t="s">
        <v>722</v>
      </c>
      <c r="E142" s="104"/>
      <c r="F142" s="104" t="s">
        <v>723</v>
      </c>
      <c r="G142" s="104"/>
      <c r="H142" s="493">
        <v>794</v>
      </c>
      <c r="I142" s="72"/>
      <c r="J142" s="458">
        <v>93.450881612090669</v>
      </c>
      <c r="K142" s="458"/>
      <c r="L142" s="458">
        <v>2.8967254408060454</v>
      </c>
      <c r="M142" s="458"/>
      <c r="N142" s="458">
        <v>3.6523929471032743</v>
      </c>
      <c r="O142" s="458"/>
      <c r="P142" s="458">
        <v>71.788413098236788</v>
      </c>
      <c r="Q142" s="458">
        <v>20.780856423173805</v>
      </c>
      <c r="R142" s="458">
        <v>7.4307304785894202</v>
      </c>
      <c r="S142" s="72"/>
      <c r="T142" s="493">
        <v>765</v>
      </c>
      <c r="U142" s="493">
        <v>545</v>
      </c>
      <c r="V142" s="458">
        <v>71.24183006535948</v>
      </c>
    </row>
    <row r="143" spans="1:22" ht="14.25" x14ac:dyDescent="0.2">
      <c r="A143" s="104"/>
      <c r="B143" s="104"/>
      <c r="C143" s="104" t="s">
        <v>724</v>
      </c>
      <c r="D143" s="104" t="s">
        <v>725</v>
      </c>
      <c r="E143" s="104"/>
      <c r="F143" s="104" t="s">
        <v>726</v>
      </c>
      <c r="G143" s="104"/>
      <c r="H143" s="493">
        <v>253</v>
      </c>
      <c r="I143" s="72"/>
      <c r="J143" s="458">
        <v>7.5098814229249005</v>
      </c>
      <c r="K143" s="458"/>
      <c r="L143" s="458">
        <v>91.304347826086953</v>
      </c>
      <c r="M143" s="458"/>
      <c r="N143" s="458">
        <v>1.1857707509881421</v>
      </c>
      <c r="O143" s="458"/>
      <c r="P143" s="458">
        <v>75.098814229249015</v>
      </c>
      <c r="Q143" s="458">
        <v>13.043478260869565</v>
      </c>
      <c r="R143" s="458">
        <v>11.857707509881422</v>
      </c>
      <c r="S143" s="72"/>
      <c r="T143" s="493">
        <v>250</v>
      </c>
      <c r="U143" s="493">
        <v>188</v>
      </c>
      <c r="V143" s="458">
        <v>75.2</v>
      </c>
    </row>
    <row r="144" spans="1:22" ht="14.25" x14ac:dyDescent="0.2">
      <c r="A144" s="104"/>
      <c r="B144" s="104"/>
      <c r="C144" s="104" t="s">
        <v>727</v>
      </c>
      <c r="D144" s="104" t="s">
        <v>728</v>
      </c>
      <c r="E144" s="104"/>
      <c r="F144" s="104" t="s">
        <v>729</v>
      </c>
      <c r="G144" s="104"/>
      <c r="H144" s="493">
        <v>579</v>
      </c>
      <c r="I144" s="72"/>
      <c r="J144" s="458">
        <v>4.4905008635578589</v>
      </c>
      <c r="K144" s="458"/>
      <c r="L144" s="458">
        <v>94.818652849740943</v>
      </c>
      <c r="M144" s="458"/>
      <c r="N144" s="458">
        <v>0.69084628670120896</v>
      </c>
      <c r="O144" s="458"/>
      <c r="P144" s="458">
        <v>77.89291882556131</v>
      </c>
      <c r="Q144" s="458">
        <v>11.053540587219343</v>
      </c>
      <c r="R144" s="458">
        <v>11.053540587219343</v>
      </c>
      <c r="S144" s="72"/>
      <c r="T144" s="493">
        <v>575</v>
      </c>
      <c r="U144" s="493">
        <v>447</v>
      </c>
      <c r="V144" s="458">
        <v>77.739130434782609</v>
      </c>
    </row>
    <row r="145" spans="1:22" ht="14.25" x14ac:dyDescent="0.2">
      <c r="A145" s="104"/>
      <c r="B145" s="104"/>
      <c r="C145" s="104" t="s">
        <v>730</v>
      </c>
      <c r="D145" s="104" t="s">
        <v>731</v>
      </c>
      <c r="E145" s="104"/>
      <c r="F145" s="104" t="s">
        <v>732</v>
      </c>
      <c r="G145" s="104"/>
      <c r="H145" s="493">
        <v>461</v>
      </c>
      <c r="I145" s="72"/>
      <c r="J145" s="458">
        <v>7.5921908893709329</v>
      </c>
      <c r="K145" s="458"/>
      <c r="L145" s="458">
        <v>91.757049891540134</v>
      </c>
      <c r="M145" s="458"/>
      <c r="N145" s="458">
        <v>0.65075921908893708</v>
      </c>
      <c r="O145" s="458"/>
      <c r="P145" s="458">
        <v>78.524945770065074</v>
      </c>
      <c r="Q145" s="458">
        <v>10.845986984815619</v>
      </c>
      <c r="R145" s="458">
        <v>10.629067245119305</v>
      </c>
      <c r="S145" s="72"/>
      <c r="T145" s="493">
        <v>458</v>
      </c>
      <c r="U145" s="493">
        <v>360</v>
      </c>
      <c r="V145" s="458">
        <v>78.602620087336234</v>
      </c>
    </row>
    <row r="146" spans="1:22" ht="14.25" x14ac:dyDescent="0.2">
      <c r="A146" s="104"/>
      <c r="B146" s="104"/>
      <c r="C146" s="104" t="s">
        <v>733</v>
      </c>
      <c r="D146" s="104" t="s">
        <v>734</v>
      </c>
      <c r="E146" s="104"/>
      <c r="F146" s="104" t="s">
        <v>735</v>
      </c>
      <c r="G146" s="104"/>
      <c r="H146" s="493">
        <v>338</v>
      </c>
      <c r="I146" s="72"/>
      <c r="J146" s="458">
        <v>10.650887573964498</v>
      </c>
      <c r="K146" s="458"/>
      <c r="L146" s="458">
        <v>88.165680473372774</v>
      </c>
      <c r="M146" s="458"/>
      <c r="N146" s="458">
        <v>1.1834319526627219</v>
      </c>
      <c r="O146" s="458"/>
      <c r="P146" s="458">
        <v>77.218934911242599</v>
      </c>
      <c r="Q146" s="458">
        <v>10.059171597633137</v>
      </c>
      <c r="R146" s="458">
        <v>12.721893491124261</v>
      </c>
      <c r="S146" s="72"/>
      <c r="T146" s="493">
        <v>334</v>
      </c>
      <c r="U146" s="493">
        <v>258</v>
      </c>
      <c r="V146" s="458">
        <v>77.245508982035929</v>
      </c>
    </row>
    <row r="147" spans="1:22" ht="14.25" x14ac:dyDescent="0.2">
      <c r="A147" s="104"/>
      <c r="B147" s="104"/>
      <c r="C147" s="104" t="s">
        <v>736</v>
      </c>
      <c r="D147" s="104" t="s">
        <v>737</v>
      </c>
      <c r="E147" s="104"/>
      <c r="F147" s="104" t="s">
        <v>738</v>
      </c>
      <c r="G147" s="104"/>
      <c r="H147" s="493">
        <v>392</v>
      </c>
      <c r="I147" s="72"/>
      <c r="J147" s="458">
        <v>85.714285714285708</v>
      </c>
      <c r="K147" s="458"/>
      <c r="L147" s="458">
        <v>4.3367346938775508</v>
      </c>
      <c r="M147" s="458"/>
      <c r="N147" s="458">
        <v>9.9489795918367339</v>
      </c>
      <c r="O147" s="458"/>
      <c r="P147" s="458">
        <v>72.193877551020407</v>
      </c>
      <c r="Q147" s="458">
        <v>20.663265306122451</v>
      </c>
      <c r="R147" s="458">
        <v>7.1428571428571423</v>
      </c>
      <c r="S147" s="72"/>
      <c r="T147" s="493">
        <v>353</v>
      </c>
      <c r="U147" s="493">
        <v>249</v>
      </c>
      <c r="V147" s="458">
        <v>70.538243626062325</v>
      </c>
    </row>
    <row r="148" spans="1:22" ht="14.25" x14ac:dyDescent="0.2">
      <c r="A148" s="104"/>
      <c r="B148" s="104"/>
      <c r="C148" s="104"/>
      <c r="D148" s="104"/>
      <c r="E148" s="104"/>
      <c r="F148" s="104"/>
      <c r="G148" s="104"/>
      <c r="H148" s="493"/>
      <c r="I148" s="72"/>
      <c r="J148" s="458"/>
      <c r="K148" s="458"/>
      <c r="L148" s="458"/>
      <c r="M148" s="458"/>
      <c r="N148" s="458"/>
      <c r="O148" s="458"/>
      <c r="P148" s="458"/>
      <c r="Q148" s="458"/>
      <c r="R148" s="458"/>
      <c r="S148" s="72"/>
      <c r="T148" s="493"/>
      <c r="U148" s="493"/>
      <c r="V148" s="458"/>
    </row>
    <row r="149" spans="1:22" ht="15" x14ac:dyDescent="0.25">
      <c r="A149" s="104"/>
      <c r="B149" s="104"/>
      <c r="C149" s="104" t="s">
        <v>739</v>
      </c>
      <c r="D149" s="104" t="s">
        <v>740</v>
      </c>
      <c r="E149" s="104" t="s">
        <v>741</v>
      </c>
      <c r="F149" s="104"/>
      <c r="G149" s="104"/>
      <c r="H149" s="562">
        <v>5292</v>
      </c>
      <c r="I149" s="72"/>
      <c r="J149" s="601">
        <v>27.437641723356009</v>
      </c>
      <c r="K149" s="601"/>
      <c r="L149" s="601">
        <v>71.296296296296291</v>
      </c>
      <c r="M149" s="601"/>
      <c r="N149" s="601">
        <v>1.2660619803476947</v>
      </c>
      <c r="O149" s="601"/>
      <c r="P149" s="601">
        <v>81.103552532123956</v>
      </c>
      <c r="Q149" s="601">
        <v>10.676492819349964</v>
      </c>
      <c r="R149" s="601">
        <v>8.2199546485260768</v>
      </c>
      <c r="S149" s="94"/>
      <c r="T149" s="438">
        <v>5225</v>
      </c>
      <c r="U149" s="438">
        <v>4234</v>
      </c>
      <c r="V149" s="601">
        <v>81.033492822966508</v>
      </c>
    </row>
    <row r="150" spans="1:22" ht="14.25" x14ac:dyDescent="0.2">
      <c r="A150" s="104"/>
      <c r="B150" s="104"/>
      <c r="C150" s="104" t="s">
        <v>742</v>
      </c>
      <c r="D150" s="104" t="s">
        <v>743</v>
      </c>
      <c r="E150" s="104"/>
      <c r="F150" s="104" t="s">
        <v>744</v>
      </c>
      <c r="G150" s="104"/>
      <c r="H150" s="493">
        <v>889</v>
      </c>
      <c r="I150" s="72"/>
      <c r="J150" s="458">
        <v>9.2238470191226085</v>
      </c>
      <c r="K150" s="458"/>
      <c r="L150" s="458">
        <v>89.988751406074243</v>
      </c>
      <c r="M150" s="458"/>
      <c r="N150" s="458">
        <v>0.78740157480314954</v>
      </c>
      <c r="O150" s="458"/>
      <c r="P150" s="458">
        <v>80.202474690663678</v>
      </c>
      <c r="Q150" s="458">
        <v>12.03599550056243</v>
      </c>
      <c r="R150" s="458">
        <v>7.7615298087739042</v>
      </c>
      <c r="S150" s="72"/>
      <c r="T150" s="493">
        <v>882</v>
      </c>
      <c r="U150" s="493">
        <v>707</v>
      </c>
      <c r="V150" s="458">
        <v>80.158730158730165</v>
      </c>
    </row>
    <row r="151" spans="1:22" ht="14.25" x14ac:dyDescent="0.2">
      <c r="A151" s="104"/>
      <c r="B151" s="104"/>
      <c r="C151" s="104" t="s">
        <v>745</v>
      </c>
      <c r="D151" s="104" t="s">
        <v>746</v>
      </c>
      <c r="E151" s="104"/>
      <c r="F151" s="104" t="s">
        <v>747</v>
      </c>
      <c r="G151" s="104"/>
      <c r="H151" s="493">
        <v>401</v>
      </c>
      <c r="I151" s="72"/>
      <c r="J151" s="458">
        <v>20.947630922693268</v>
      </c>
      <c r="K151" s="458"/>
      <c r="L151" s="458">
        <v>77.057356608478798</v>
      </c>
      <c r="M151" s="458"/>
      <c r="N151" s="458">
        <v>1.99501246882793</v>
      </c>
      <c r="O151" s="458"/>
      <c r="P151" s="458">
        <v>80.049875311720697</v>
      </c>
      <c r="Q151" s="458">
        <v>12.468827930174564</v>
      </c>
      <c r="R151" s="458">
        <v>7.4812967581047385</v>
      </c>
      <c r="S151" s="72"/>
      <c r="T151" s="493">
        <v>393</v>
      </c>
      <c r="U151" s="493">
        <v>314</v>
      </c>
      <c r="V151" s="458">
        <v>79.898218829516537</v>
      </c>
    </row>
    <row r="152" spans="1:22" ht="14.25" x14ac:dyDescent="0.2">
      <c r="A152" s="104"/>
      <c r="B152" s="104"/>
      <c r="C152" s="104" t="s">
        <v>748</v>
      </c>
      <c r="D152" s="104" t="s">
        <v>749</v>
      </c>
      <c r="E152" s="104"/>
      <c r="F152" s="104" t="s">
        <v>750</v>
      </c>
      <c r="G152" s="104"/>
      <c r="H152" s="493">
        <v>868</v>
      </c>
      <c r="I152" s="72"/>
      <c r="J152" s="458">
        <v>9.1013824884792616</v>
      </c>
      <c r="K152" s="458"/>
      <c r="L152" s="458">
        <v>89.400921658986178</v>
      </c>
      <c r="M152" s="458"/>
      <c r="N152" s="458">
        <v>1.4976958525345621</v>
      </c>
      <c r="O152" s="458"/>
      <c r="P152" s="458">
        <v>83.525345622119815</v>
      </c>
      <c r="Q152" s="458">
        <v>9.3317972350230409</v>
      </c>
      <c r="R152" s="458">
        <v>7.1428571428571423</v>
      </c>
      <c r="S152" s="72"/>
      <c r="T152" s="493">
        <v>855</v>
      </c>
      <c r="U152" s="493">
        <v>712</v>
      </c>
      <c r="V152" s="458">
        <v>83.274853801169584</v>
      </c>
    </row>
    <row r="153" spans="1:22" ht="14.25" x14ac:dyDescent="0.2">
      <c r="A153" s="104"/>
      <c r="B153" s="104"/>
      <c r="C153" s="104" t="s">
        <v>751</v>
      </c>
      <c r="D153" s="104" t="s">
        <v>752</v>
      </c>
      <c r="E153" s="104"/>
      <c r="F153" s="104" t="s">
        <v>753</v>
      </c>
      <c r="G153" s="104"/>
      <c r="H153" s="493">
        <v>913</v>
      </c>
      <c r="I153" s="72"/>
      <c r="J153" s="458">
        <v>77.656078860898134</v>
      </c>
      <c r="K153" s="458"/>
      <c r="L153" s="458">
        <v>21.467688937568454</v>
      </c>
      <c r="M153" s="458"/>
      <c r="N153" s="458">
        <v>0.87623220153340631</v>
      </c>
      <c r="O153" s="458"/>
      <c r="P153" s="458">
        <v>81.270536692223445</v>
      </c>
      <c r="Q153" s="458">
        <v>10.295728368017524</v>
      </c>
      <c r="R153" s="458">
        <v>8.4337349397590362</v>
      </c>
      <c r="S153" s="72"/>
      <c r="T153" s="493">
        <v>905</v>
      </c>
      <c r="U153" s="493">
        <v>734</v>
      </c>
      <c r="V153" s="458">
        <v>81.104972375690608</v>
      </c>
    </row>
    <row r="154" spans="1:22" ht="14.25" x14ac:dyDescent="0.2">
      <c r="A154" s="104"/>
      <c r="B154" s="104"/>
      <c r="C154" s="104" t="s">
        <v>754</v>
      </c>
      <c r="D154" s="104" t="s">
        <v>755</v>
      </c>
      <c r="E154" s="104"/>
      <c r="F154" s="104" t="s">
        <v>756</v>
      </c>
      <c r="G154" s="104"/>
      <c r="H154" s="493">
        <v>503</v>
      </c>
      <c r="I154" s="72"/>
      <c r="J154" s="458">
        <v>29.4234592445328</v>
      </c>
      <c r="K154" s="458"/>
      <c r="L154" s="458">
        <v>69.184890656063615</v>
      </c>
      <c r="M154" s="458"/>
      <c r="N154" s="458">
        <v>1.3916500994035785</v>
      </c>
      <c r="O154" s="458"/>
      <c r="P154" s="458">
        <v>80.914512922465207</v>
      </c>
      <c r="Q154" s="458">
        <v>10.139165009940358</v>
      </c>
      <c r="R154" s="458">
        <v>8.9463220675944335</v>
      </c>
      <c r="S154" s="72"/>
      <c r="T154" s="493">
        <v>496</v>
      </c>
      <c r="U154" s="493">
        <v>401</v>
      </c>
      <c r="V154" s="458">
        <v>80.846774193548384</v>
      </c>
    </row>
    <row r="155" spans="1:22" ht="14.25" x14ac:dyDescent="0.2">
      <c r="A155" s="104"/>
      <c r="B155" s="104"/>
      <c r="C155" s="104" t="s">
        <v>757</v>
      </c>
      <c r="D155" s="104" t="s">
        <v>758</v>
      </c>
      <c r="E155" s="104"/>
      <c r="F155" s="104" t="s">
        <v>759</v>
      </c>
      <c r="G155" s="104"/>
      <c r="H155" s="493">
        <v>679</v>
      </c>
      <c r="I155" s="72"/>
      <c r="J155" s="458">
        <v>9.4256259204712816</v>
      </c>
      <c r="K155" s="458"/>
      <c r="L155" s="458">
        <v>89.837997054491908</v>
      </c>
      <c r="M155" s="458"/>
      <c r="N155" s="458">
        <v>0.73637702503681879</v>
      </c>
      <c r="O155" s="458"/>
      <c r="P155" s="458">
        <v>76.877761413843899</v>
      </c>
      <c r="Q155" s="458">
        <v>13.107511045655377</v>
      </c>
      <c r="R155" s="458">
        <v>10.014727540500736</v>
      </c>
      <c r="S155" s="72"/>
      <c r="T155" s="493">
        <v>674</v>
      </c>
      <c r="U155" s="493">
        <v>520</v>
      </c>
      <c r="V155" s="458">
        <v>77.151335311572694</v>
      </c>
    </row>
    <row r="156" spans="1:22" ht="14.25" x14ac:dyDescent="0.2">
      <c r="A156" s="104"/>
      <c r="B156" s="104"/>
      <c r="C156" s="104" t="s">
        <v>760</v>
      </c>
      <c r="D156" s="104" t="s">
        <v>761</v>
      </c>
      <c r="E156" s="104"/>
      <c r="F156" s="104" t="s">
        <v>762</v>
      </c>
      <c r="G156" s="104"/>
      <c r="H156" s="493">
        <v>1039</v>
      </c>
      <c r="I156" s="72"/>
      <c r="J156" s="458">
        <v>27.526467757459095</v>
      </c>
      <c r="K156" s="458"/>
      <c r="L156" s="458">
        <v>70.644850818094312</v>
      </c>
      <c r="M156" s="458"/>
      <c r="N156" s="458">
        <v>1.8286814244465832</v>
      </c>
      <c r="O156" s="458"/>
      <c r="P156" s="458">
        <v>82.964388835418674</v>
      </c>
      <c r="Q156" s="458">
        <v>8.9509143407122238</v>
      </c>
      <c r="R156" s="458">
        <v>8.0846968238691037</v>
      </c>
      <c r="S156" s="72"/>
      <c r="T156" s="493">
        <v>1020</v>
      </c>
      <c r="U156" s="493">
        <v>846</v>
      </c>
      <c r="V156" s="458">
        <v>82.941176470588246</v>
      </c>
    </row>
    <row r="157" spans="1:22" ht="14.25" x14ac:dyDescent="0.2">
      <c r="A157" s="104"/>
      <c r="B157" s="104"/>
      <c r="C157" s="104"/>
      <c r="D157" s="104"/>
      <c r="E157" s="104"/>
      <c r="F157" s="104"/>
      <c r="G157" s="104"/>
      <c r="H157" s="493"/>
      <c r="I157" s="72"/>
      <c r="J157" s="458"/>
      <c r="K157" s="458"/>
      <c r="L157" s="458"/>
      <c r="M157" s="458"/>
      <c r="N157" s="458"/>
      <c r="O157" s="458"/>
      <c r="P157" s="458"/>
      <c r="Q157" s="458"/>
      <c r="R157" s="458"/>
      <c r="S157" s="72"/>
      <c r="T157" s="493"/>
      <c r="U157" s="493"/>
      <c r="V157" s="458"/>
    </row>
    <row r="158" spans="1:22" ht="15" x14ac:dyDescent="0.25">
      <c r="A158" s="104"/>
      <c r="B158" s="104"/>
      <c r="C158" s="104" t="s">
        <v>763</v>
      </c>
      <c r="D158" s="104" t="s">
        <v>764</v>
      </c>
      <c r="E158" s="104" t="s">
        <v>765</v>
      </c>
      <c r="F158" s="104"/>
      <c r="G158" s="104"/>
      <c r="H158" s="562">
        <v>8958</v>
      </c>
      <c r="I158" s="72"/>
      <c r="J158" s="601">
        <v>17.905782540745701</v>
      </c>
      <c r="K158" s="601"/>
      <c r="L158" s="601">
        <v>80.620674257646797</v>
      </c>
      <c r="M158" s="601"/>
      <c r="N158" s="601">
        <v>1.4735432016075016</v>
      </c>
      <c r="O158" s="601"/>
      <c r="P158" s="601">
        <v>81.636526010270146</v>
      </c>
      <c r="Q158" s="601">
        <v>10.080375083724045</v>
      </c>
      <c r="R158" s="601">
        <v>8.2830989060058045</v>
      </c>
      <c r="S158" s="94"/>
      <c r="T158" s="438">
        <v>8826</v>
      </c>
      <c r="U158" s="438">
        <v>7196</v>
      </c>
      <c r="V158" s="601">
        <v>81.531837752096081</v>
      </c>
    </row>
    <row r="159" spans="1:22" ht="14.25" x14ac:dyDescent="0.2">
      <c r="A159" s="104"/>
      <c r="B159" s="104"/>
      <c r="C159" s="104" t="s">
        <v>766</v>
      </c>
      <c r="D159" s="104" t="s">
        <v>767</v>
      </c>
      <c r="E159" s="104"/>
      <c r="F159" s="104" t="s">
        <v>768</v>
      </c>
      <c r="G159" s="104"/>
      <c r="H159" s="493">
        <v>1227</v>
      </c>
      <c r="I159" s="72"/>
      <c r="J159" s="458">
        <v>32.599837000814993</v>
      </c>
      <c r="K159" s="458"/>
      <c r="L159" s="458">
        <v>65.933170334148329</v>
      </c>
      <c r="M159" s="458"/>
      <c r="N159" s="458">
        <v>1.4669926650366749</v>
      </c>
      <c r="O159" s="458"/>
      <c r="P159" s="458">
        <v>81.744091279543611</v>
      </c>
      <c r="Q159" s="458">
        <v>9.5354523227383865</v>
      </c>
      <c r="R159" s="458">
        <v>8.7204563977180118</v>
      </c>
      <c r="S159" s="72"/>
      <c r="T159" s="493">
        <v>1209</v>
      </c>
      <c r="U159" s="493">
        <v>985</v>
      </c>
      <c r="V159" s="458">
        <v>81.472291149710514</v>
      </c>
    </row>
    <row r="160" spans="1:22" ht="14.25" x14ac:dyDescent="0.2">
      <c r="A160" s="104"/>
      <c r="B160" s="104"/>
      <c r="C160" s="104" t="s">
        <v>769</v>
      </c>
      <c r="D160" s="104" t="s">
        <v>770</v>
      </c>
      <c r="E160" s="104"/>
      <c r="F160" s="104" t="s">
        <v>771</v>
      </c>
      <c r="G160" s="104"/>
      <c r="H160" s="493">
        <v>264</v>
      </c>
      <c r="I160" s="72"/>
      <c r="J160" s="458">
        <v>75.757575757575751</v>
      </c>
      <c r="K160" s="458"/>
      <c r="L160" s="458">
        <v>21.969696969696969</v>
      </c>
      <c r="M160" s="458"/>
      <c r="N160" s="458">
        <v>2.2727272727272729</v>
      </c>
      <c r="O160" s="458"/>
      <c r="P160" s="458">
        <v>72.727272727272734</v>
      </c>
      <c r="Q160" s="458">
        <v>20.075757575757574</v>
      </c>
      <c r="R160" s="458">
        <v>7.1969696969696972</v>
      </c>
      <c r="S160" s="72"/>
      <c r="T160" s="493">
        <v>258</v>
      </c>
      <c r="U160" s="493">
        <v>186</v>
      </c>
      <c r="V160" s="458">
        <v>72.093023255813947</v>
      </c>
    </row>
    <row r="161" spans="1:22" ht="14.25" x14ac:dyDescent="0.2">
      <c r="A161" s="104"/>
      <c r="B161" s="104"/>
      <c r="C161" s="104" t="s">
        <v>772</v>
      </c>
      <c r="D161" s="104" t="s">
        <v>773</v>
      </c>
      <c r="E161" s="104"/>
      <c r="F161" s="104" t="s">
        <v>774</v>
      </c>
      <c r="G161" s="104"/>
      <c r="H161" s="493">
        <v>1819</v>
      </c>
      <c r="I161" s="72"/>
      <c r="J161" s="458">
        <v>10.885101704233096</v>
      </c>
      <c r="K161" s="458"/>
      <c r="L161" s="458">
        <v>88.070368334249579</v>
      </c>
      <c r="M161" s="458"/>
      <c r="N161" s="458">
        <v>1.0445299615173174</v>
      </c>
      <c r="O161" s="458"/>
      <c r="P161" s="458">
        <v>84.661902144035182</v>
      </c>
      <c r="Q161" s="458">
        <v>8.4661902144035182</v>
      </c>
      <c r="R161" s="458">
        <v>6.8719076415612976</v>
      </c>
      <c r="S161" s="72"/>
      <c r="T161" s="493">
        <v>1800</v>
      </c>
      <c r="U161" s="493">
        <v>1524</v>
      </c>
      <c r="V161" s="458">
        <v>84.666666666666671</v>
      </c>
    </row>
    <row r="162" spans="1:22" ht="14.25" x14ac:dyDescent="0.2">
      <c r="A162" s="104"/>
      <c r="B162" s="104"/>
      <c r="C162" s="104" t="s">
        <v>775</v>
      </c>
      <c r="D162" s="104" t="s">
        <v>776</v>
      </c>
      <c r="E162" s="104"/>
      <c r="F162" s="104" t="s">
        <v>777</v>
      </c>
      <c r="G162" s="104"/>
      <c r="H162" s="493">
        <v>1699</v>
      </c>
      <c r="I162" s="72"/>
      <c r="J162" s="458">
        <v>3.8257798705120658</v>
      </c>
      <c r="K162" s="458"/>
      <c r="L162" s="458">
        <v>94.23190111830489</v>
      </c>
      <c r="M162" s="458"/>
      <c r="N162" s="458">
        <v>1.9423190111830488</v>
      </c>
      <c r="O162" s="458"/>
      <c r="P162" s="458">
        <v>81.577398469688063</v>
      </c>
      <c r="Q162" s="458">
        <v>9.0641553855208947</v>
      </c>
      <c r="R162" s="458">
        <v>9.3584461447910527</v>
      </c>
      <c r="S162" s="72"/>
      <c r="T162" s="493">
        <v>1666</v>
      </c>
      <c r="U162" s="493">
        <v>1355</v>
      </c>
      <c r="V162" s="458">
        <v>81.332533013205278</v>
      </c>
    </row>
    <row r="163" spans="1:22" ht="14.25" x14ac:dyDescent="0.2">
      <c r="A163" s="104"/>
      <c r="B163" s="104"/>
      <c r="C163" s="104" t="s">
        <v>778</v>
      </c>
      <c r="D163" s="104" t="s">
        <v>779</v>
      </c>
      <c r="E163" s="104"/>
      <c r="F163" s="104" t="s">
        <v>780</v>
      </c>
      <c r="G163" s="104"/>
      <c r="H163" s="493">
        <v>1018</v>
      </c>
      <c r="I163" s="72"/>
      <c r="J163" s="458">
        <v>7.8585461689587426</v>
      </c>
      <c r="K163" s="458"/>
      <c r="L163" s="458">
        <v>90.962671905697448</v>
      </c>
      <c r="M163" s="458"/>
      <c r="N163" s="458">
        <v>1.1787819253438114</v>
      </c>
      <c r="O163" s="458"/>
      <c r="P163" s="458">
        <v>85.265225933202359</v>
      </c>
      <c r="Q163" s="458">
        <v>6.8762278978389002</v>
      </c>
      <c r="R163" s="458">
        <v>7.8585461689587426</v>
      </c>
      <c r="S163" s="72"/>
      <c r="T163" s="493">
        <v>1006</v>
      </c>
      <c r="U163" s="493">
        <v>857</v>
      </c>
      <c r="V163" s="458">
        <v>85.188866799204774</v>
      </c>
    </row>
    <row r="164" spans="1:22" ht="14.25" x14ac:dyDescent="0.2">
      <c r="A164" s="104"/>
      <c r="B164" s="104"/>
      <c r="C164" s="104" t="s">
        <v>781</v>
      </c>
      <c r="D164" s="104" t="s">
        <v>782</v>
      </c>
      <c r="E164" s="104"/>
      <c r="F164" s="104" t="s">
        <v>783</v>
      </c>
      <c r="G164" s="104"/>
      <c r="H164" s="493">
        <v>1026</v>
      </c>
      <c r="I164" s="72"/>
      <c r="J164" s="458">
        <v>2.6315789473684208</v>
      </c>
      <c r="K164" s="458"/>
      <c r="L164" s="458">
        <v>95.32163742690058</v>
      </c>
      <c r="M164" s="458"/>
      <c r="N164" s="458">
        <v>2.0467836257309941</v>
      </c>
      <c r="O164" s="458"/>
      <c r="P164" s="458">
        <v>81.286549707602347</v>
      </c>
      <c r="Q164" s="458">
        <v>10.428849902534113</v>
      </c>
      <c r="R164" s="458">
        <v>8.284600389863547</v>
      </c>
      <c r="S164" s="72"/>
      <c r="T164" s="493">
        <v>1005</v>
      </c>
      <c r="U164" s="493">
        <v>819</v>
      </c>
      <c r="V164" s="458">
        <v>81.492537313432834</v>
      </c>
    </row>
    <row r="165" spans="1:22" ht="14.25" x14ac:dyDescent="0.2">
      <c r="A165" s="104"/>
      <c r="B165" s="104"/>
      <c r="C165" s="104" t="s">
        <v>784</v>
      </c>
      <c r="D165" s="104" t="s">
        <v>785</v>
      </c>
      <c r="E165" s="104"/>
      <c r="F165" s="104" t="s">
        <v>786</v>
      </c>
      <c r="G165" s="104"/>
      <c r="H165" s="493">
        <v>1905</v>
      </c>
      <c r="I165" s="72"/>
      <c r="J165" s="458">
        <v>33.280839895013123</v>
      </c>
      <c r="K165" s="458"/>
      <c r="L165" s="458">
        <v>65.511811023622045</v>
      </c>
      <c r="M165" s="458"/>
      <c r="N165" s="458">
        <v>1.2073490813648293</v>
      </c>
      <c r="O165" s="458"/>
      <c r="P165" s="458">
        <v>78.215223097112869</v>
      </c>
      <c r="Q165" s="458">
        <v>13.018372703412073</v>
      </c>
      <c r="R165" s="458">
        <v>8.7664041994750654</v>
      </c>
      <c r="S165" s="72"/>
      <c r="T165" s="493">
        <v>1882</v>
      </c>
      <c r="U165" s="493">
        <v>1470</v>
      </c>
      <c r="V165" s="458">
        <v>78.108395324123265</v>
      </c>
    </row>
    <row r="166" spans="1:22" ht="14.25" x14ac:dyDescent="0.2">
      <c r="A166" s="104"/>
      <c r="B166" s="104"/>
      <c r="C166" s="104"/>
      <c r="D166" s="104"/>
      <c r="E166" s="104"/>
      <c r="F166" s="104"/>
      <c r="G166" s="104"/>
      <c r="H166" s="493"/>
      <c r="I166" s="72"/>
      <c r="J166" s="458"/>
      <c r="K166" s="458"/>
      <c r="L166" s="458"/>
      <c r="M166" s="458"/>
      <c r="N166" s="458"/>
      <c r="O166" s="458"/>
      <c r="P166" s="458"/>
      <c r="Q166" s="458"/>
      <c r="R166" s="458"/>
      <c r="S166" s="72"/>
      <c r="T166" s="493"/>
      <c r="U166" s="493"/>
      <c r="V166" s="458"/>
    </row>
    <row r="167" spans="1:22" ht="15" x14ac:dyDescent="0.25">
      <c r="A167" s="104"/>
      <c r="B167" s="104"/>
      <c r="C167" s="104" t="s">
        <v>787</v>
      </c>
      <c r="D167" s="104" t="s">
        <v>788</v>
      </c>
      <c r="E167" s="104" t="s">
        <v>789</v>
      </c>
      <c r="F167" s="104"/>
      <c r="G167" s="104"/>
      <c r="H167" s="562">
        <v>4438</v>
      </c>
      <c r="I167" s="72"/>
      <c r="J167" s="601">
        <v>59.193330328977012</v>
      </c>
      <c r="K167" s="601"/>
      <c r="L167" s="601">
        <v>37.967552951780078</v>
      </c>
      <c r="M167" s="601"/>
      <c r="N167" s="601">
        <v>2.8391167192429023</v>
      </c>
      <c r="O167" s="601"/>
      <c r="P167" s="601">
        <v>72.757999098693105</v>
      </c>
      <c r="Q167" s="601">
        <v>16.223524109959442</v>
      </c>
      <c r="R167" s="601">
        <v>11.018476791347453</v>
      </c>
      <c r="S167" s="94"/>
      <c r="T167" s="438">
        <v>4312</v>
      </c>
      <c r="U167" s="438">
        <v>3126</v>
      </c>
      <c r="V167" s="601">
        <v>72.495361781076056</v>
      </c>
    </row>
    <row r="168" spans="1:22" ht="14.25" x14ac:dyDescent="0.2">
      <c r="A168" s="104"/>
      <c r="B168" s="104"/>
      <c r="C168" s="104" t="s">
        <v>790</v>
      </c>
      <c r="D168" s="104" t="s">
        <v>791</v>
      </c>
      <c r="E168" s="104"/>
      <c r="F168" s="104" t="s">
        <v>792</v>
      </c>
      <c r="G168" s="104"/>
      <c r="H168" s="493">
        <v>708</v>
      </c>
      <c r="I168" s="72"/>
      <c r="J168" s="458">
        <v>45.48022598870056</v>
      </c>
      <c r="K168" s="458"/>
      <c r="L168" s="458">
        <v>50.423728813559322</v>
      </c>
      <c r="M168" s="458"/>
      <c r="N168" s="458">
        <v>4.0960451977401124</v>
      </c>
      <c r="O168" s="458"/>
      <c r="P168" s="458">
        <v>76.129943502824858</v>
      </c>
      <c r="Q168" s="458">
        <v>12.429378531073446</v>
      </c>
      <c r="R168" s="458">
        <v>11.440677966101696</v>
      </c>
      <c r="S168" s="72"/>
      <c r="T168" s="493">
        <v>679</v>
      </c>
      <c r="U168" s="493">
        <v>513</v>
      </c>
      <c r="V168" s="458">
        <v>75.552282768777616</v>
      </c>
    </row>
    <row r="169" spans="1:22" ht="14.25" x14ac:dyDescent="0.2">
      <c r="A169" s="104"/>
      <c r="B169" s="104"/>
      <c r="C169" s="104" t="s">
        <v>793</v>
      </c>
      <c r="D169" s="104" t="s">
        <v>794</v>
      </c>
      <c r="E169" s="104"/>
      <c r="F169" s="104" t="s">
        <v>795</v>
      </c>
      <c r="G169" s="104"/>
      <c r="H169" s="493">
        <v>1373</v>
      </c>
      <c r="I169" s="72"/>
      <c r="J169" s="458">
        <v>39.548434085943192</v>
      </c>
      <c r="K169" s="458"/>
      <c r="L169" s="458">
        <v>58.412235979606699</v>
      </c>
      <c r="M169" s="458"/>
      <c r="N169" s="458">
        <v>2.0393299344501092</v>
      </c>
      <c r="O169" s="458"/>
      <c r="P169" s="458">
        <v>69.84705025491624</v>
      </c>
      <c r="Q169" s="458">
        <v>16.751638747268753</v>
      </c>
      <c r="R169" s="458">
        <v>13.401310997815003</v>
      </c>
      <c r="S169" s="72"/>
      <c r="T169" s="493">
        <v>1345</v>
      </c>
      <c r="U169" s="493">
        <v>938</v>
      </c>
      <c r="V169" s="458">
        <v>69.739776951672866</v>
      </c>
    </row>
    <row r="170" spans="1:22" ht="14.25" x14ac:dyDescent="0.2">
      <c r="A170" s="104"/>
      <c r="B170" s="104"/>
      <c r="C170" s="104" t="s">
        <v>796</v>
      </c>
      <c r="D170" s="104" t="s">
        <v>797</v>
      </c>
      <c r="E170" s="104"/>
      <c r="F170" s="104" t="s">
        <v>798</v>
      </c>
      <c r="G170" s="104"/>
      <c r="H170" s="493">
        <v>443</v>
      </c>
      <c r="I170" s="72"/>
      <c r="J170" s="458">
        <v>94.582392776523704</v>
      </c>
      <c r="K170" s="458"/>
      <c r="L170" s="458">
        <v>3.3860045146726865</v>
      </c>
      <c r="M170" s="458"/>
      <c r="N170" s="458">
        <v>2.0316027088036117</v>
      </c>
      <c r="O170" s="458"/>
      <c r="P170" s="458">
        <v>71.106094808126414</v>
      </c>
      <c r="Q170" s="458">
        <v>20.316027088036119</v>
      </c>
      <c r="R170" s="458">
        <v>8.5778781038374721</v>
      </c>
      <c r="S170" s="72"/>
      <c r="T170" s="493">
        <v>434</v>
      </c>
      <c r="U170" s="493">
        <v>308</v>
      </c>
      <c r="V170" s="458">
        <v>70.967741935483872</v>
      </c>
    </row>
    <row r="171" spans="1:22" ht="14.25" x14ac:dyDescent="0.2">
      <c r="A171" s="104"/>
      <c r="B171" s="104"/>
      <c r="C171" s="104" t="s">
        <v>799</v>
      </c>
      <c r="D171" s="104" t="s">
        <v>800</v>
      </c>
      <c r="E171" s="104"/>
      <c r="F171" s="104" t="s">
        <v>801</v>
      </c>
      <c r="G171" s="104"/>
      <c r="H171" s="493">
        <v>495</v>
      </c>
      <c r="I171" s="72"/>
      <c r="J171" s="458">
        <v>94.74747474747474</v>
      </c>
      <c r="K171" s="458"/>
      <c r="L171" s="458">
        <v>2.6262626262626263</v>
      </c>
      <c r="M171" s="458"/>
      <c r="N171" s="458">
        <v>2.6262626262626263</v>
      </c>
      <c r="O171" s="458"/>
      <c r="P171" s="458">
        <v>70.101010101010104</v>
      </c>
      <c r="Q171" s="458">
        <v>22.222222222222221</v>
      </c>
      <c r="R171" s="458">
        <v>7.6767676767676765</v>
      </c>
      <c r="S171" s="72"/>
      <c r="T171" s="493">
        <v>482</v>
      </c>
      <c r="U171" s="493">
        <v>338</v>
      </c>
      <c r="V171" s="458">
        <v>70.124481327800822</v>
      </c>
    </row>
    <row r="172" spans="1:22" ht="14.25" x14ac:dyDescent="0.2">
      <c r="A172" s="104"/>
      <c r="B172" s="104"/>
      <c r="C172" s="104" t="s">
        <v>802</v>
      </c>
      <c r="D172" s="104" t="s">
        <v>803</v>
      </c>
      <c r="E172" s="104"/>
      <c r="F172" s="104" t="s">
        <v>804</v>
      </c>
      <c r="G172" s="104"/>
      <c r="H172" s="493">
        <v>287</v>
      </c>
      <c r="I172" s="72"/>
      <c r="J172" s="458">
        <v>88.153310104529609</v>
      </c>
      <c r="K172" s="458"/>
      <c r="L172" s="458">
        <v>8.3623693379790947</v>
      </c>
      <c r="M172" s="458"/>
      <c r="N172" s="458">
        <v>3.484320557491289</v>
      </c>
      <c r="O172" s="458"/>
      <c r="P172" s="458">
        <v>73.170731707317074</v>
      </c>
      <c r="Q172" s="458">
        <v>17.770034843205575</v>
      </c>
      <c r="R172" s="458">
        <v>9.0592334494773521</v>
      </c>
      <c r="S172" s="72"/>
      <c r="T172" s="493">
        <v>277</v>
      </c>
      <c r="U172" s="493">
        <v>203</v>
      </c>
      <c r="V172" s="458">
        <v>73.285198555956683</v>
      </c>
    </row>
    <row r="173" spans="1:22" ht="14.25" x14ac:dyDescent="0.2">
      <c r="A173" s="104"/>
      <c r="B173" s="104"/>
      <c r="C173" s="104" t="s">
        <v>805</v>
      </c>
      <c r="D173" s="104" t="s">
        <v>806</v>
      </c>
      <c r="E173" s="104"/>
      <c r="F173" s="104" t="s">
        <v>807</v>
      </c>
      <c r="G173" s="104"/>
      <c r="H173" s="493">
        <v>239</v>
      </c>
      <c r="I173" s="72"/>
      <c r="J173" s="458">
        <v>88.70292887029288</v>
      </c>
      <c r="K173" s="458"/>
      <c r="L173" s="458">
        <v>7.5313807531380759</v>
      </c>
      <c r="M173" s="458"/>
      <c r="N173" s="458">
        <v>3.7656903765690379</v>
      </c>
      <c r="O173" s="458"/>
      <c r="P173" s="458">
        <v>74.058577405857733</v>
      </c>
      <c r="Q173" s="458">
        <v>18.828451882845187</v>
      </c>
      <c r="R173" s="458">
        <v>7.1129707112970717</v>
      </c>
      <c r="S173" s="72"/>
      <c r="T173" s="493">
        <v>230</v>
      </c>
      <c r="U173" s="493">
        <v>168</v>
      </c>
      <c r="V173" s="458">
        <v>73.043478260869563</v>
      </c>
    </row>
    <row r="174" spans="1:22" ht="14.25" x14ac:dyDescent="0.2">
      <c r="A174" s="104"/>
      <c r="B174" s="104"/>
      <c r="C174" s="104" t="s">
        <v>808</v>
      </c>
      <c r="D174" s="104" t="s">
        <v>809</v>
      </c>
      <c r="E174" s="104"/>
      <c r="F174" s="104" t="s">
        <v>810</v>
      </c>
      <c r="G174" s="104"/>
      <c r="H174" s="493">
        <v>893</v>
      </c>
      <c r="I174" s="72"/>
      <c r="J174" s="458">
        <v>45.800671892497199</v>
      </c>
      <c r="K174" s="458"/>
      <c r="L174" s="458">
        <v>51.063829787234042</v>
      </c>
      <c r="M174" s="458"/>
      <c r="N174" s="458">
        <v>3.135498320268757</v>
      </c>
      <c r="O174" s="458"/>
      <c r="P174" s="458">
        <v>76.371780515117578</v>
      </c>
      <c r="Q174" s="458">
        <v>11.87010078387458</v>
      </c>
      <c r="R174" s="458">
        <v>11.758118701007838</v>
      </c>
      <c r="S174" s="72"/>
      <c r="T174" s="493">
        <v>865</v>
      </c>
      <c r="U174" s="493">
        <v>658</v>
      </c>
      <c r="V174" s="458">
        <v>76.069364161849705</v>
      </c>
    </row>
    <row r="175" spans="1:22" ht="14.25" x14ac:dyDescent="0.2">
      <c r="A175" s="104"/>
      <c r="B175" s="104"/>
      <c r="C175" s="104"/>
      <c r="D175" s="104"/>
      <c r="E175" s="104"/>
      <c r="F175" s="104"/>
      <c r="G175" s="104"/>
      <c r="H175" s="493"/>
      <c r="I175" s="72"/>
      <c r="J175" s="458"/>
      <c r="K175" s="458"/>
      <c r="L175" s="458"/>
      <c r="M175" s="458"/>
      <c r="N175" s="458"/>
      <c r="O175" s="458"/>
      <c r="P175" s="458"/>
      <c r="Q175" s="458"/>
      <c r="R175" s="458"/>
      <c r="S175" s="72"/>
      <c r="T175" s="493"/>
      <c r="U175" s="493"/>
      <c r="V175" s="458"/>
    </row>
    <row r="176" spans="1:22" ht="15" x14ac:dyDescent="0.25">
      <c r="A176" s="104"/>
      <c r="B176" s="104"/>
      <c r="C176" s="104" t="s">
        <v>811</v>
      </c>
      <c r="D176" s="104" t="s">
        <v>812</v>
      </c>
      <c r="E176" s="104" t="s">
        <v>813</v>
      </c>
      <c r="F176" s="104"/>
      <c r="G176" s="104"/>
      <c r="H176" s="562">
        <v>4628</v>
      </c>
      <c r="I176" s="72"/>
      <c r="J176" s="601">
        <v>4.6672428694900603</v>
      </c>
      <c r="K176" s="601"/>
      <c r="L176" s="601">
        <v>94.490060501296455</v>
      </c>
      <c r="M176" s="601"/>
      <c r="N176" s="601">
        <v>0.84269662921348309</v>
      </c>
      <c r="O176" s="601"/>
      <c r="P176" s="601">
        <v>78.457216940363011</v>
      </c>
      <c r="Q176" s="601">
        <v>11.819360414866033</v>
      </c>
      <c r="R176" s="601">
        <v>9.7234226447709595</v>
      </c>
      <c r="S176" s="94"/>
      <c r="T176" s="438">
        <v>4589</v>
      </c>
      <c r="U176" s="438">
        <v>3597</v>
      </c>
      <c r="V176" s="601">
        <v>78.383089997820875</v>
      </c>
    </row>
    <row r="177" spans="1:22" ht="14.25" x14ac:dyDescent="0.2">
      <c r="A177" s="104"/>
      <c r="B177" s="104"/>
      <c r="C177" s="104" t="s">
        <v>814</v>
      </c>
      <c r="D177" s="104" t="s">
        <v>815</v>
      </c>
      <c r="E177" s="104"/>
      <c r="F177" s="104" t="s">
        <v>816</v>
      </c>
      <c r="G177" s="104"/>
      <c r="H177" s="493">
        <v>455</v>
      </c>
      <c r="I177" s="72"/>
      <c r="J177" s="458">
        <v>4.1758241758241752</v>
      </c>
      <c r="K177" s="458"/>
      <c r="L177" s="458">
        <v>94.945054945054935</v>
      </c>
      <c r="M177" s="458"/>
      <c r="N177" s="458">
        <v>0.87912087912087911</v>
      </c>
      <c r="O177" s="458"/>
      <c r="P177" s="458">
        <v>76.483516483516482</v>
      </c>
      <c r="Q177" s="458">
        <v>13.846153846153847</v>
      </c>
      <c r="R177" s="458">
        <v>9.6703296703296715</v>
      </c>
      <c r="S177" s="72"/>
      <c r="T177" s="493">
        <v>451</v>
      </c>
      <c r="U177" s="493">
        <v>344</v>
      </c>
      <c r="V177" s="458">
        <v>76.274944567627486</v>
      </c>
    </row>
    <row r="178" spans="1:22" ht="14.25" x14ac:dyDescent="0.2">
      <c r="A178" s="104"/>
      <c r="B178" s="104"/>
      <c r="C178" s="104" t="s">
        <v>817</v>
      </c>
      <c r="D178" s="104" t="s">
        <v>818</v>
      </c>
      <c r="E178" s="104"/>
      <c r="F178" s="104" t="s">
        <v>819</v>
      </c>
      <c r="G178" s="104"/>
      <c r="H178" s="493">
        <v>335</v>
      </c>
      <c r="I178" s="72"/>
      <c r="J178" s="458">
        <v>5.9701492537313428</v>
      </c>
      <c r="K178" s="458"/>
      <c r="L178" s="458">
        <v>91.940298507462686</v>
      </c>
      <c r="M178" s="458"/>
      <c r="N178" s="458">
        <v>2.0895522388059704</v>
      </c>
      <c r="O178" s="458"/>
      <c r="P178" s="458">
        <v>70.74626865671641</v>
      </c>
      <c r="Q178" s="458">
        <v>13.73134328358209</v>
      </c>
      <c r="R178" s="458">
        <v>15.522388059701491</v>
      </c>
      <c r="S178" s="72"/>
      <c r="T178" s="493">
        <v>328</v>
      </c>
      <c r="U178" s="493">
        <v>232</v>
      </c>
      <c r="V178" s="458">
        <v>70.731707317073173</v>
      </c>
    </row>
    <row r="179" spans="1:22" ht="14.25" x14ac:dyDescent="0.2">
      <c r="A179" s="104"/>
      <c r="B179" s="104"/>
      <c r="C179" s="104" t="s">
        <v>820</v>
      </c>
      <c r="D179" s="104" t="s">
        <v>821</v>
      </c>
      <c r="E179" s="104"/>
      <c r="F179" s="104" t="s">
        <v>822</v>
      </c>
      <c r="G179" s="104"/>
      <c r="H179" s="493">
        <v>587</v>
      </c>
      <c r="I179" s="72"/>
      <c r="J179" s="458">
        <v>5.2810902896081773</v>
      </c>
      <c r="K179" s="458"/>
      <c r="L179" s="458">
        <v>93.867120954003397</v>
      </c>
      <c r="M179" s="458"/>
      <c r="N179" s="458">
        <v>0.85178875638841567</v>
      </c>
      <c r="O179" s="458"/>
      <c r="P179" s="458">
        <v>87.223168654173762</v>
      </c>
      <c r="Q179" s="458">
        <v>6.8143100511073254</v>
      </c>
      <c r="R179" s="458">
        <v>5.9625212947189095</v>
      </c>
      <c r="S179" s="72"/>
      <c r="T179" s="493">
        <v>582</v>
      </c>
      <c r="U179" s="493">
        <v>507</v>
      </c>
      <c r="V179" s="458">
        <v>87.113402061855666</v>
      </c>
    </row>
    <row r="180" spans="1:22" ht="14.25" x14ac:dyDescent="0.2">
      <c r="A180" s="104"/>
      <c r="B180" s="104"/>
      <c r="C180" s="104" t="s">
        <v>823</v>
      </c>
      <c r="D180" s="104" t="s">
        <v>824</v>
      </c>
      <c r="E180" s="104"/>
      <c r="F180" s="104" t="s">
        <v>825</v>
      </c>
      <c r="G180" s="104"/>
      <c r="H180" s="493">
        <v>623</v>
      </c>
      <c r="I180" s="72"/>
      <c r="J180" s="458">
        <v>6.5810593900481535</v>
      </c>
      <c r="K180" s="458"/>
      <c r="L180" s="458">
        <v>93.097913322632422</v>
      </c>
      <c r="M180" s="458"/>
      <c r="N180" s="458">
        <v>0.32102728731942215</v>
      </c>
      <c r="O180" s="458"/>
      <c r="P180" s="458">
        <v>72.712680577849113</v>
      </c>
      <c r="Q180" s="458">
        <v>15.890850722311397</v>
      </c>
      <c r="R180" s="458">
        <v>11.396468699839486</v>
      </c>
      <c r="S180" s="72"/>
      <c r="T180" s="493">
        <v>621</v>
      </c>
      <c r="U180" s="493">
        <v>452</v>
      </c>
      <c r="V180" s="458">
        <v>72.785829307568434</v>
      </c>
    </row>
    <row r="181" spans="1:22" ht="14.25" x14ac:dyDescent="0.2">
      <c r="A181" s="104"/>
      <c r="B181" s="104"/>
      <c r="C181" s="104" t="s">
        <v>826</v>
      </c>
      <c r="D181" s="104" t="s">
        <v>827</v>
      </c>
      <c r="E181" s="104"/>
      <c r="F181" s="104" t="s">
        <v>828</v>
      </c>
      <c r="G181" s="104"/>
      <c r="H181" s="493">
        <v>668</v>
      </c>
      <c r="I181" s="72"/>
      <c r="J181" s="458">
        <v>3.293413173652695</v>
      </c>
      <c r="K181" s="458"/>
      <c r="L181" s="458">
        <v>94.610778443113773</v>
      </c>
      <c r="M181" s="458"/>
      <c r="N181" s="458">
        <v>2.0958083832335328</v>
      </c>
      <c r="O181" s="458"/>
      <c r="P181" s="458">
        <v>75.598802395209589</v>
      </c>
      <c r="Q181" s="458">
        <v>14.221556886227546</v>
      </c>
      <c r="R181" s="458">
        <v>10.179640718562874</v>
      </c>
      <c r="S181" s="72"/>
      <c r="T181" s="493">
        <v>654</v>
      </c>
      <c r="U181" s="493">
        <v>492</v>
      </c>
      <c r="V181" s="458">
        <v>75.22935779816514</v>
      </c>
    </row>
    <row r="182" spans="1:22" ht="14.25" x14ac:dyDescent="0.2">
      <c r="A182" s="104"/>
      <c r="B182" s="104"/>
      <c r="C182" s="104" t="s">
        <v>829</v>
      </c>
      <c r="D182" s="104" t="s">
        <v>830</v>
      </c>
      <c r="E182" s="104"/>
      <c r="F182" s="104" t="s">
        <v>831</v>
      </c>
      <c r="G182" s="104"/>
      <c r="H182" s="493">
        <v>385</v>
      </c>
      <c r="I182" s="72"/>
      <c r="J182" s="458">
        <v>5.1948051948051948</v>
      </c>
      <c r="K182" s="458"/>
      <c r="L182" s="458">
        <v>94.285714285714278</v>
      </c>
      <c r="M182" s="458"/>
      <c r="N182" s="458">
        <v>0.51948051948051943</v>
      </c>
      <c r="O182" s="458"/>
      <c r="P182" s="458">
        <v>72.727272727272734</v>
      </c>
      <c r="Q182" s="458">
        <v>14.545454545454545</v>
      </c>
      <c r="R182" s="458">
        <v>12.727272727272727</v>
      </c>
      <c r="S182" s="72"/>
      <c r="T182" s="493">
        <v>383</v>
      </c>
      <c r="U182" s="493">
        <v>278</v>
      </c>
      <c r="V182" s="458">
        <v>72.58485639686684</v>
      </c>
    </row>
    <row r="183" spans="1:22" ht="14.25" x14ac:dyDescent="0.2">
      <c r="A183" s="104"/>
      <c r="B183" s="104"/>
      <c r="C183" s="104" t="s">
        <v>832</v>
      </c>
      <c r="D183" s="104" t="s">
        <v>833</v>
      </c>
      <c r="E183" s="104"/>
      <c r="F183" s="104" t="s">
        <v>834</v>
      </c>
      <c r="G183" s="104"/>
      <c r="H183" s="493">
        <v>1033</v>
      </c>
      <c r="I183" s="72"/>
      <c r="J183" s="458">
        <v>4.1626331074540177</v>
      </c>
      <c r="K183" s="458"/>
      <c r="L183" s="458">
        <v>95.450145208131659</v>
      </c>
      <c r="M183" s="458"/>
      <c r="N183" s="458">
        <v>0.38722168441432719</v>
      </c>
      <c r="O183" s="458"/>
      <c r="P183" s="458">
        <v>85.479186834462723</v>
      </c>
      <c r="Q183" s="458">
        <v>7.55082284607938</v>
      </c>
      <c r="R183" s="458">
        <v>6.9699903194578905</v>
      </c>
      <c r="S183" s="72"/>
      <c r="T183" s="493">
        <v>1029</v>
      </c>
      <c r="U183" s="493">
        <v>880</v>
      </c>
      <c r="V183" s="458">
        <v>85.519922254616134</v>
      </c>
    </row>
    <row r="184" spans="1:22" ht="14.25" x14ac:dyDescent="0.2">
      <c r="A184" s="104"/>
      <c r="B184" s="104"/>
      <c r="C184" s="104" t="s">
        <v>835</v>
      </c>
      <c r="D184" s="104" t="s">
        <v>836</v>
      </c>
      <c r="E184" s="104"/>
      <c r="F184" s="104" t="s">
        <v>837</v>
      </c>
      <c r="G184" s="104"/>
      <c r="H184" s="493">
        <v>542</v>
      </c>
      <c r="I184" s="72"/>
      <c r="J184" s="458">
        <v>3.6900369003690034</v>
      </c>
      <c r="K184" s="458"/>
      <c r="L184" s="458">
        <v>96.125461254612546</v>
      </c>
      <c r="M184" s="458"/>
      <c r="N184" s="458">
        <v>0.18450184501845018</v>
      </c>
      <c r="O184" s="458"/>
      <c r="P184" s="458">
        <v>76.199261992619924</v>
      </c>
      <c r="Q184" s="458">
        <v>12.915129151291513</v>
      </c>
      <c r="R184" s="458">
        <v>10.885608856088561</v>
      </c>
      <c r="S184" s="72"/>
      <c r="T184" s="493">
        <v>541</v>
      </c>
      <c r="U184" s="493">
        <v>412</v>
      </c>
      <c r="V184" s="458">
        <v>76.155268022181147</v>
      </c>
    </row>
    <row r="185" spans="1:22" ht="14.25" x14ac:dyDescent="0.2">
      <c r="A185" s="104"/>
      <c r="B185" s="104"/>
      <c r="C185" s="104"/>
      <c r="D185" s="104"/>
      <c r="E185" s="104"/>
      <c r="F185" s="104"/>
      <c r="G185" s="104"/>
      <c r="H185" s="493"/>
      <c r="I185" s="72"/>
      <c r="J185" s="458"/>
      <c r="K185" s="458"/>
      <c r="L185" s="458"/>
      <c r="M185" s="458"/>
      <c r="N185" s="458"/>
      <c r="O185" s="458"/>
      <c r="P185" s="458"/>
      <c r="Q185" s="458"/>
      <c r="R185" s="458"/>
      <c r="S185" s="72"/>
      <c r="T185" s="493"/>
      <c r="U185" s="493"/>
      <c r="V185" s="458"/>
    </row>
    <row r="186" spans="1:22" s="343" customFormat="1" ht="15" x14ac:dyDescent="0.25">
      <c r="A186" s="111"/>
      <c r="B186" s="111"/>
      <c r="C186" s="111" t="s">
        <v>838</v>
      </c>
      <c r="D186" s="111" t="s">
        <v>839</v>
      </c>
      <c r="E186" s="111" t="s">
        <v>840</v>
      </c>
      <c r="F186" s="111"/>
      <c r="G186" s="111"/>
      <c r="H186" s="562">
        <v>43383</v>
      </c>
      <c r="I186" s="94"/>
      <c r="J186" s="601">
        <v>15.708918239863539</v>
      </c>
      <c r="K186" s="601"/>
      <c r="L186" s="601">
        <v>80.812760758822577</v>
      </c>
      <c r="M186" s="601"/>
      <c r="N186" s="601">
        <v>3.4783210013138786</v>
      </c>
      <c r="O186" s="601"/>
      <c r="P186" s="601">
        <v>83.634142406011563</v>
      </c>
      <c r="Q186" s="601">
        <v>8.9044095613489151</v>
      </c>
      <c r="R186" s="601">
        <v>7.4614480326395132</v>
      </c>
      <c r="S186" s="94"/>
      <c r="T186" s="438">
        <v>41874</v>
      </c>
      <c r="U186" s="438">
        <v>34996</v>
      </c>
      <c r="V186" s="601">
        <v>83.574533123179066</v>
      </c>
    </row>
    <row r="187" spans="1:22" ht="15" x14ac:dyDescent="0.25">
      <c r="A187" s="104"/>
      <c r="B187" s="104"/>
      <c r="C187" s="104"/>
      <c r="D187" s="104"/>
      <c r="E187" s="104"/>
      <c r="F187" s="104"/>
      <c r="G187" s="104"/>
      <c r="H187" s="562"/>
      <c r="I187" s="72"/>
      <c r="J187" s="458"/>
      <c r="K187" s="458"/>
      <c r="L187" s="458"/>
      <c r="M187" s="458"/>
      <c r="N187" s="458"/>
      <c r="O187" s="458"/>
      <c r="P187" s="458"/>
      <c r="Q187" s="458"/>
      <c r="R187" s="458"/>
      <c r="S187" s="72"/>
      <c r="T187" s="493"/>
      <c r="U187" s="493"/>
      <c r="V187" s="458"/>
    </row>
    <row r="188" spans="1:22" ht="15" x14ac:dyDescent="0.25">
      <c r="A188" s="104"/>
      <c r="B188" s="104"/>
      <c r="C188" s="104" t="s">
        <v>841</v>
      </c>
      <c r="D188" s="104" t="s">
        <v>842</v>
      </c>
      <c r="E188" s="104" t="s">
        <v>840</v>
      </c>
      <c r="F188" s="104"/>
      <c r="G188" s="104"/>
      <c r="H188" s="562">
        <v>43383</v>
      </c>
      <c r="I188" s="72"/>
      <c r="J188" s="601">
        <v>15.708918239863539</v>
      </c>
      <c r="K188" s="601"/>
      <c r="L188" s="601">
        <v>80.812760758822577</v>
      </c>
      <c r="M188" s="601"/>
      <c r="N188" s="601">
        <v>3.4783210013138786</v>
      </c>
      <c r="O188" s="601"/>
      <c r="P188" s="601">
        <v>83.634142406011563</v>
      </c>
      <c r="Q188" s="601">
        <v>8.9044095613489151</v>
      </c>
      <c r="R188" s="601">
        <v>7.4614480326395132</v>
      </c>
      <c r="S188" s="94"/>
      <c r="T188" s="438">
        <v>41874</v>
      </c>
      <c r="U188" s="438">
        <v>34996</v>
      </c>
      <c r="V188" s="601">
        <v>83.574533123179066</v>
      </c>
    </row>
    <row r="189" spans="1:22" ht="14.25" x14ac:dyDescent="0.2">
      <c r="A189" s="104"/>
      <c r="B189" s="104"/>
      <c r="C189" s="104" t="s">
        <v>843</v>
      </c>
      <c r="D189" s="104" t="s">
        <v>844</v>
      </c>
      <c r="E189" s="104"/>
      <c r="F189" s="104" t="s">
        <v>845</v>
      </c>
      <c r="G189" s="104"/>
      <c r="H189" s="493">
        <v>1347</v>
      </c>
      <c r="I189" s="72"/>
      <c r="J189" s="458">
        <v>4.6028210838901265</v>
      </c>
      <c r="K189" s="458"/>
      <c r="L189" s="458">
        <v>94.135115070527092</v>
      </c>
      <c r="M189" s="458"/>
      <c r="N189" s="458">
        <v>1.2620638455827766</v>
      </c>
      <c r="O189" s="458"/>
      <c r="P189" s="458">
        <v>82.628062360801778</v>
      </c>
      <c r="Q189" s="458">
        <v>10.616184112843357</v>
      </c>
      <c r="R189" s="458">
        <v>6.7557535263548631</v>
      </c>
      <c r="S189" s="72"/>
      <c r="T189" s="493">
        <v>1330</v>
      </c>
      <c r="U189" s="493">
        <v>1097</v>
      </c>
      <c r="V189" s="458">
        <v>82.481203007518801</v>
      </c>
    </row>
    <row r="190" spans="1:22" ht="14.25" x14ac:dyDescent="0.2">
      <c r="A190" s="104"/>
      <c r="B190" s="104"/>
      <c r="C190" s="104" t="s">
        <v>846</v>
      </c>
      <c r="D190" s="104" t="s">
        <v>847</v>
      </c>
      <c r="E190" s="104"/>
      <c r="F190" s="104" t="s">
        <v>848</v>
      </c>
      <c r="G190" s="104"/>
      <c r="H190" s="493">
        <v>1417</v>
      </c>
      <c r="I190" s="72"/>
      <c r="J190" s="458">
        <v>3.669724770642202</v>
      </c>
      <c r="K190" s="458"/>
      <c r="L190" s="458">
        <v>92.942836979534221</v>
      </c>
      <c r="M190" s="458"/>
      <c r="N190" s="458">
        <v>3.3874382498235711</v>
      </c>
      <c r="O190" s="458"/>
      <c r="P190" s="458">
        <v>85.109386026817219</v>
      </c>
      <c r="Q190" s="458">
        <v>7.7628793225123509</v>
      </c>
      <c r="R190" s="458">
        <v>7.1277346506704307</v>
      </c>
      <c r="S190" s="72"/>
      <c r="T190" s="493">
        <v>1369</v>
      </c>
      <c r="U190" s="493">
        <v>1166</v>
      </c>
      <c r="V190" s="458">
        <v>85.17165814463111</v>
      </c>
    </row>
    <row r="191" spans="1:22" ht="14.25" x14ac:dyDescent="0.2">
      <c r="A191" s="104"/>
      <c r="B191" s="104"/>
      <c r="C191" s="104" t="s">
        <v>849</v>
      </c>
      <c r="D191" s="104" t="s">
        <v>850</v>
      </c>
      <c r="E191" s="104"/>
      <c r="F191" s="104" t="s">
        <v>851</v>
      </c>
      <c r="G191" s="104"/>
      <c r="H191" s="493">
        <v>962</v>
      </c>
      <c r="I191" s="72"/>
      <c r="J191" s="458">
        <v>10.602910602910603</v>
      </c>
      <c r="K191" s="458"/>
      <c r="L191" s="458">
        <v>82.64033264033263</v>
      </c>
      <c r="M191" s="458"/>
      <c r="N191" s="458">
        <v>6.756756756756757</v>
      </c>
      <c r="O191" s="458"/>
      <c r="P191" s="458">
        <v>83.991683991683999</v>
      </c>
      <c r="Q191" s="458">
        <v>8.6278586278586289</v>
      </c>
      <c r="R191" s="458">
        <v>7.380457380457381</v>
      </c>
      <c r="S191" s="72"/>
      <c r="T191" s="493">
        <v>897</v>
      </c>
      <c r="U191" s="493">
        <v>757</v>
      </c>
      <c r="V191" s="458">
        <v>84.392419175027868</v>
      </c>
    </row>
    <row r="192" spans="1:22" ht="14.25" x14ac:dyDescent="0.2">
      <c r="A192" s="104"/>
      <c r="B192" s="104"/>
      <c r="C192" s="104" t="s">
        <v>852</v>
      </c>
      <c r="D192" s="104" t="s">
        <v>853</v>
      </c>
      <c r="E192" s="104"/>
      <c r="F192" s="104" t="s">
        <v>854</v>
      </c>
      <c r="G192" s="104"/>
      <c r="H192" s="493">
        <v>1601</v>
      </c>
      <c r="I192" s="72"/>
      <c r="J192" s="458">
        <v>77.076826983135533</v>
      </c>
      <c r="K192" s="458"/>
      <c r="L192" s="458">
        <v>17.489069331667707</v>
      </c>
      <c r="M192" s="458"/>
      <c r="N192" s="458">
        <v>5.4341036851967521</v>
      </c>
      <c r="O192" s="458"/>
      <c r="P192" s="458">
        <v>81.386633354153659</v>
      </c>
      <c r="Q192" s="458">
        <v>10.868207370393504</v>
      </c>
      <c r="R192" s="458">
        <v>7.7451592754528429</v>
      </c>
      <c r="S192" s="72"/>
      <c r="T192" s="493">
        <v>1514</v>
      </c>
      <c r="U192" s="493">
        <v>1224</v>
      </c>
      <c r="V192" s="458">
        <v>80.84544253632761</v>
      </c>
    </row>
    <row r="193" spans="1:22" ht="14.25" x14ac:dyDescent="0.2">
      <c r="A193" s="104"/>
      <c r="B193" s="104"/>
      <c r="C193" s="104" t="s">
        <v>855</v>
      </c>
      <c r="D193" s="104" t="s">
        <v>856</v>
      </c>
      <c r="E193" s="104"/>
      <c r="F193" s="104" t="s">
        <v>857</v>
      </c>
      <c r="G193" s="104"/>
      <c r="H193" s="493">
        <v>1790</v>
      </c>
      <c r="I193" s="72"/>
      <c r="J193" s="458">
        <v>2.6815642458100557</v>
      </c>
      <c r="K193" s="458"/>
      <c r="L193" s="458">
        <v>95.810055865921782</v>
      </c>
      <c r="M193" s="458"/>
      <c r="N193" s="458">
        <v>1.5083798882681565</v>
      </c>
      <c r="O193" s="458"/>
      <c r="P193" s="458">
        <v>81.396648044692739</v>
      </c>
      <c r="Q193" s="458">
        <v>10</v>
      </c>
      <c r="R193" s="458">
        <v>8.6033519553072626</v>
      </c>
      <c r="S193" s="72"/>
      <c r="T193" s="493">
        <v>1763</v>
      </c>
      <c r="U193" s="493">
        <v>1437</v>
      </c>
      <c r="V193" s="458">
        <v>81.508791832104365</v>
      </c>
    </row>
    <row r="194" spans="1:22" ht="14.25" x14ac:dyDescent="0.2">
      <c r="A194" s="104"/>
      <c r="B194" s="104"/>
      <c r="C194" s="104" t="s">
        <v>858</v>
      </c>
      <c r="D194" s="104" t="s">
        <v>859</v>
      </c>
      <c r="E194" s="104"/>
      <c r="F194" s="104" t="s">
        <v>860</v>
      </c>
      <c r="G194" s="104"/>
      <c r="H194" s="493">
        <v>1509</v>
      </c>
      <c r="I194" s="72"/>
      <c r="J194" s="458">
        <v>4.4400265076209404</v>
      </c>
      <c r="K194" s="458"/>
      <c r="L194" s="458">
        <v>93.373094764744863</v>
      </c>
      <c r="M194" s="458"/>
      <c r="N194" s="458">
        <v>2.1868787276341948</v>
      </c>
      <c r="O194" s="458"/>
      <c r="P194" s="458">
        <v>81.908548707753482</v>
      </c>
      <c r="Q194" s="458">
        <v>9.0125911199469844</v>
      </c>
      <c r="R194" s="458">
        <v>9.0788601722995352</v>
      </c>
      <c r="S194" s="72"/>
      <c r="T194" s="493">
        <v>1476</v>
      </c>
      <c r="U194" s="493">
        <v>1213</v>
      </c>
      <c r="V194" s="458">
        <v>82.181571815718158</v>
      </c>
    </row>
    <row r="195" spans="1:22" ht="14.25" x14ac:dyDescent="0.2">
      <c r="A195" s="104"/>
      <c r="B195" s="104"/>
      <c r="C195" s="104" t="s">
        <v>861</v>
      </c>
      <c r="D195" s="104" t="s">
        <v>862</v>
      </c>
      <c r="E195" s="104"/>
      <c r="F195" s="104" t="s">
        <v>863</v>
      </c>
      <c r="G195" s="104"/>
      <c r="H195" s="493">
        <v>1077</v>
      </c>
      <c r="I195" s="72"/>
      <c r="J195" s="458">
        <v>3.2497678737233056</v>
      </c>
      <c r="K195" s="458"/>
      <c r="L195" s="458">
        <v>95.357474466109565</v>
      </c>
      <c r="M195" s="458"/>
      <c r="N195" s="458">
        <v>1.392757660167131</v>
      </c>
      <c r="O195" s="458"/>
      <c r="P195" s="458">
        <v>83.936861652739097</v>
      </c>
      <c r="Q195" s="458">
        <v>9.2850510677808717</v>
      </c>
      <c r="R195" s="458">
        <v>6.7780872794800366</v>
      </c>
      <c r="S195" s="72"/>
      <c r="T195" s="493">
        <v>1062</v>
      </c>
      <c r="U195" s="493">
        <v>890</v>
      </c>
      <c r="V195" s="458">
        <v>83.804143126177024</v>
      </c>
    </row>
    <row r="196" spans="1:22" ht="14.25" x14ac:dyDescent="0.2">
      <c r="A196" s="104"/>
      <c r="B196" s="104"/>
      <c r="C196" s="104" t="s">
        <v>864</v>
      </c>
      <c r="D196" s="104" t="s">
        <v>865</v>
      </c>
      <c r="E196" s="104"/>
      <c r="F196" s="104" t="s">
        <v>866</v>
      </c>
      <c r="G196" s="104"/>
      <c r="H196" s="493">
        <v>1161</v>
      </c>
      <c r="I196" s="72"/>
      <c r="J196" s="458">
        <v>8.699397071490095</v>
      </c>
      <c r="K196" s="458"/>
      <c r="L196" s="458">
        <v>88.199827734711462</v>
      </c>
      <c r="M196" s="458"/>
      <c r="N196" s="458">
        <v>3.1007751937984498</v>
      </c>
      <c r="O196" s="458"/>
      <c r="P196" s="458">
        <v>83.204134366925061</v>
      </c>
      <c r="Q196" s="458">
        <v>9.6468561584840664</v>
      </c>
      <c r="R196" s="458">
        <v>7.1490094745908701</v>
      </c>
      <c r="S196" s="72"/>
      <c r="T196" s="493">
        <v>1125</v>
      </c>
      <c r="U196" s="493">
        <v>935</v>
      </c>
      <c r="V196" s="458">
        <v>83.111111111111114</v>
      </c>
    </row>
    <row r="197" spans="1:22" ht="14.25" x14ac:dyDescent="0.2">
      <c r="A197" s="104"/>
      <c r="B197" s="104"/>
      <c r="C197" s="104" t="s">
        <v>867</v>
      </c>
      <c r="D197" s="104" t="s">
        <v>868</v>
      </c>
      <c r="E197" s="104"/>
      <c r="F197" s="104" t="s">
        <v>869</v>
      </c>
      <c r="G197" s="104"/>
      <c r="H197" s="493">
        <v>2055</v>
      </c>
      <c r="I197" s="72"/>
      <c r="J197" s="458">
        <v>62.530413625304135</v>
      </c>
      <c r="K197" s="458"/>
      <c r="L197" s="458">
        <v>34.014598540145982</v>
      </c>
      <c r="M197" s="458"/>
      <c r="N197" s="458">
        <v>3.4549878345498781</v>
      </c>
      <c r="O197" s="458"/>
      <c r="P197" s="458">
        <v>83.163017031630176</v>
      </c>
      <c r="Q197" s="458">
        <v>10.46228710462287</v>
      </c>
      <c r="R197" s="458">
        <v>6.3746958637469584</v>
      </c>
      <c r="S197" s="72"/>
      <c r="T197" s="493">
        <v>1984</v>
      </c>
      <c r="U197" s="493">
        <v>1647</v>
      </c>
      <c r="V197" s="458">
        <v>83.014112903225808</v>
      </c>
    </row>
    <row r="198" spans="1:22" ht="14.25" x14ac:dyDescent="0.2">
      <c r="A198" s="104"/>
      <c r="B198" s="104"/>
      <c r="C198" s="104" t="s">
        <v>870</v>
      </c>
      <c r="D198" s="104" t="s">
        <v>871</v>
      </c>
      <c r="E198" s="104"/>
      <c r="F198" s="104" t="s">
        <v>872</v>
      </c>
      <c r="G198" s="104"/>
      <c r="H198" s="493">
        <v>1521</v>
      </c>
      <c r="I198" s="72"/>
      <c r="J198" s="458">
        <v>3.8132807363576595</v>
      </c>
      <c r="K198" s="458"/>
      <c r="L198" s="458">
        <v>94.214332675871134</v>
      </c>
      <c r="M198" s="458"/>
      <c r="N198" s="458">
        <v>1.9723865877712032</v>
      </c>
      <c r="O198" s="458"/>
      <c r="P198" s="458">
        <v>85.009861932938861</v>
      </c>
      <c r="Q198" s="458">
        <v>8.4155161078237999</v>
      </c>
      <c r="R198" s="458">
        <v>6.5746219592373434</v>
      </c>
      <c r="S198" s="72"/>
      <c r="T198" s="493">
        <v>1491</v>
      </c>
      <c r="U198" s="493">
        <v>1266</v>
      </c>
      <c r="V198" s="458">
        <v>84.909456740442664</v>
      </c>
    </row>
    <row r="199" spans="1:22" ht="14.25" x14ac:dyDescent="0.2">
      <c r="A199" s="104"/>
      <c r="B199" s="104"/>
      <c r="C199" s="104" t="s">
        <v>873</v>
      </c>
      <c r="D199" s="104" t="s">
        <v>874</v>
      </c>
      <c r="E199" s="104"/>
      <c r="F199" s="104" t="s">
        <v>875</v>
      </c>
      <c r="G199" s="104"/>
      <c r="H199" s="493">
        <v>1568</v>
      </c>
      <c r="I199" s="72"/>
      <c r="J199" s="458">
        <v>74.553571428571431</v>
      </c>
      <c r="K199" s="458"/>
      <c r="L199" s="458">
        <v>14.732142857142858</v>
      </c>
      <c r="M199" s="458"/>
      <c r="N199" s="458">
        <v>10.714285714285714</v>
      </c>
      <c r="O199" s="458"/>
      <c r="P199" s="458">
        <v>78.125</v>
      </c>
      <c r="Q199" s="458">
        <v>13.456632653061224</v>
      </c>
      <c r="R199" s="458">
        <v>8.4183673469387745</v>
      </c>
      <c r="S199" s="72"/>
      <c r="T199" s="493">
        <v>1400</v>
      </c>
      <c r="U199" s="493">
        <v>1076</v>
      </c>
      <c r="V199" s="458">
        <v>76.857142857142861</v>
      </c>
    </row>
    <row r="200" spans="1:22" ht="14.25" x14ac:dyDescent="0.2">
      <c r="A200" s="104"/>
      <c r="B200" s="104"/>
      <c r="C200" s="104" t="s">
        <v>876</v>
      </c>
      <c r="D200" s="104" t="s">
        <v>877</v>
      </c>
      <c r="E200" s="104"/>
      <c r="F200" s="104" t="s">
        <v>878</v>
      </c>
      <c r="G200" s="104"/>
      <c r="H200" s="493">
        <v>1603</v>
      </c>
      <c r="I200" s="72"/>
      <c r="J200" s="458">
        <v>5.552089831565814</v>
      </c>
      <c r="K200" s="458"/>
      <c r="L200" s="458">
        <v>92.888334373050526</v>
      </c>
      <c r="M200" s="458"/>
      <c r="N200" s="458">
        <v>1.5595757953836558</v>
      </c>
      <c r="O200" s="458"/>
      <c r="P200" s="458">
        <v>82.220835932626329</v>
      </c>
      <c r="Q200" s="458">
        <v>10.106051154086089</v>
      </c>
      <c r="R200" s="458">
        <v>7.6731129132875857</v>
      </c>
      <c r="S200" s="72"/>
      <c r="T200" s="493">
        <v>1578</v>
      </c>
      <c r="U200" s="493">
        <v>1298</v>
      </c>
      <c r="V200" s="458">
        <v>82.256020278833958</v>
      </c>
    </row>
    <row r="201" spans="1:22" ht="14.25" x14ac:dyDescent="0.2">
      <c r="A201" s="104"/>
      <c r="B201" s="104"/>
      <c r="C201" s="104" t="s">
        <v>879</v>
      </c>
      <c r="D201" s="104" t="s">
        <v>880</v>
      </c>
      <c r="E201" s="104"/>
      <c r="F201" s="104" t="s">
        <v>881</v>
      </c>
      <c r="G201" s="104"/>
      <c r="H201" s="493">
        <v>1723</v>
      </c>
      <c r="I201" s="72"/>
      <c r="J201" s="458">
        <v>4.8171793383633199</v>
      </c>
      <c r="K201" s="458"/>
      <c r="L201" s="458">
        <v>91.990713871154966</v>
      </c>
      <c r="M201" s="458"/>
      <c r="N201" s="458">
        <v>3.1921067904817177</v>
      </c>
      <c r="O201" s="458"/>
      <c r="P201" s="458">
        <v>82.646546720835758</v>
      </c>
      <c r="Q201" s="458">
        <v>8.7637840975043524</v>
      </c>
      <c r="R201" s="458">
        <v>8.5896691816598949</v>
      </c>
      <c r="S201" s="72"/>
      <c r="T201" s="493">
        <v>1668</v>
      </c>
      <c r="U201" s="493">
        <v>1376</v>
      </c>
      <c r="V201" s="458">
        <v>82.494004796163068</v>
      </c>
    </row>
    <row r="202" spans="1:22" ht="14.25" x14ac:dyDescent="0.2">
      <c r="A202" s="104"/>
      <c r="B202" s="104"/>
      <c r="C202" s="104" t="s">
        <v>882</v>
      </c>
      <c r="D202" s="104" t="s">
        <v>883</v>
      </c>
      <c r="E202" s="104"/>
      <c r="F202" s="104" t="s">
        <v>884</v>
      </c>
      <c r="G202" s="104"/>
      <c r="H202" s="493">
        <v>656</v>
      </c>
      <c r="I202" s="72"/>
      <c r="J202" s="458">
        <v>24.847560975609756</v>
      </c>
      <c r="K202" s="458"/>
      <c r="L202" s="458">
        <v>58.079268292682926</v>
      </c>
      <c r="M202" s="458"/>
      <c r="N202" s="458">
        <v>17.073170731707318</v>
      </c>
      <c r="O202" s="458"/>
      <c r="P202" s="458">
        <v>85.365853658536579</v>
      </c>
      <c r="Q202" s="458">
        <v>8.3841463414634152</v>
      </c>
      <c r="R202" s="458">
        <v>6.25</v>
      </c>
      <c r="S202" s="72"/>
      <c r="T202" s="493">
        <v>544</v>
      </c>
      <c r="U202" s="493">
        <v>465</v>
      </c>
      <c r="V202" s="458">
        <v>85.47794117647058</v>
      </c>
    </row>
    <row r="203" spans="1:22" ht="14.25" x14ac:dyDescent="0.2">
      <c r="A203" s="104"/>
      <c r="B203" s="104"/>
      <c r="C203" s="104" t="s">
        <v>885</v>
      </c>
      <c r="D203" s="104" t="s">
        <v>886</v>
      </c>
      <c r="E203" s="104"/>
      <c r="F203" s="104" t="s">
        <v>887</v>
      </c>
      <c r="G203" s="104"/>
      <c r="H203" s="493">
        <v>1705</v>
      </c>
      <c r="I203" s="72"/>
      <c r="J203" s="458">
        <v>3.870967741935484</v>
      </c>
      <c r="K203" s="458"/>
      <c r="L203" s="458">
        <v>92.84457478005865</v>
      </c>
      <c r="M203" s="458"/>
      <c r="N203" s="458">
        <v>3.2844574780058653</v>
      </c>
      <c r="O203" s="458"/>
      <c r="P203" s="458">
        <v>83.988269794721404</v>
      </c>
      <c r="Q203" s="458">
        <v>8.0351906158357771</v>
      </c>
      <c r="R203" s="458">
        <v>7.9765395894428162</v>
      </c>
      <c r="S203" s="72"/>
      <c r="T203" s="493">
        <v>1649</v>
      </c>
      <c r="U203" s="493">
        <v>1385</v>
      </c>
      <c r="V203" s="458">
        <v>83.99029714978775</v>
      </c>
    </row>
    <row r="204" spans="1:22" ht="14.25" x14ac:dyDescent="0.2">
      <c r="A204" s="104"/>
      <c r="B204" s="104"/>
      <c r="C204" s="104" t="s">
        <v>888</v>
      </c>
      <c r="D204" s="104" t="s">
        <v>889</v>
      </c>
      <c r="E204" s="104"/>
      <c r="F204" s="104" t="s">
        <v>890</v>
      </c>
      <c r="G204" s="104"/>
      <c r="H204" s="493">
        <v>934</v>
      </c>
      <c r="I204" s="72"/>
      <c r="J204" s="458">
        <v>11.241970021413277</v>
      </c>
      <c r="K204" s="458"/>
      <c r="L204" s="458">
        <v>83.725910064239827</v>
      </c>
      <c r="M204" s="458"/>
      <c r="N204" s="458">
        <v>5.0321199143468949</v>
      </c>
      <c r="O204" s="458"/>
      <c r="P204" s="458">
        <v>84.368308351177731</v>
      </c>
      <c r="Q204" s="458">
        <v>8.6723768736616709</v>
      </c>
      <c r="R204" s="458">
        <v>6.9593147751605997</v>
      </c>
      <c r="S204" s="72"/>
      <c r="T204" s="493">
        <v>887</v>
      </c>
      <c r="U204" s="493">
        <v>750</v>
      </c>
      <c r="V204" s="458">
        <v>84.554678692220975</v>
      </c>
    </row>
    <row r="205" spans="1:22" ht="14.25" x14ac:dyDescent="0.2">
      <c r="A205" s="104"/>
      <c r="B205" s="104"/>
      <c r="C205" s="104" t="s">
        <v>891</v>
      </c>
      <c r="D205" s="104" t="s">
        <v>892</v>
      </c>
      <c r="E205" s="104"/>
      <c r="F205" s="104" t="s">
        <v>893</v>
      </c>
      <c r="G205" s="104"/>
      <c r="H205" s="493">
        <v>1028</v>
      </c>
      <c r="I205" s="72"/>
      <c r="J205" s="458">
        <v>2.0428015564202333</v>
      </c>
      <c r="K205" s="458"/>
      <c r="L205" s="458">
        <v>95.91439688715954</v>
      </c>
      <c r="M205" s="458"/>
      <c r="N205" s="458">
        <v>2.0428015564202333</v>
      </c>
      <c r="O205" s="458"/>
      <c r="P205" s="458">
        <v>84.143968871595334</v>
      </c>
      <c r="Q205" s="458">
        <v>8.9494163424124515</v>
      </c>
      <c r="R205" s="458">
        <v>6.9066147859922182</v>
      </c>
      <c r="S205" s="72"/>
      <c r="T205" s="493">
        <v>1007</v>
      </c>
      <c r="U205" s="493">
        <v>847</v>
      </c>
      <c r="V205" s="458">
        <v>84.111221449851044</v>
      </c>
    </row>
    <row r="206" spans="1:22" ht="14.25" x14ac:dyDescent="0.2">
      <c r="A206" s="104"/>
      <c r="B206" s="104"/>
      <c r="C206" s="104" t="s">
        <v>894</v>
      </c>
      <c r="D206" s="104" t="s">
        <v>895</v>
      </c>
      <c r="E206" s="104"/>
      <c r="F206" s="104" t="s">
        <v>896</v>
      </c>
      <c r="G206" s="104"/>
      <c r="H206" s="493">
        <v>1412</v>
      </c>
      <c r="I206" s="72"/>
      <c r="J206" s="458">
        <v>3.2577903682719547</v>
      </c>
      <c r="K206" s="458"/>
      <c r="L206" s="458">
        <v>94.475920679886684</v>
      </c>
      <c r="M206" s="458"/>
      <c r="N206" s="458">
        <v>2.2662889518413598</v>
      </c>
      <c r="O206" s="458"/>
      <c r="P206" s="458">
        <v>83.002832861189802</v>
      </c>
      <c r="Q206" s="458">
        <v>8.6402266288951832</v>
      </c>
      <c r="R206" s="458">
        <v>8.3569405099150149</v>
      </c>
      <c r="S206" s="72"/>
      <c r="T206" s="493">
        <v>1380</v>
      </c>
      <c r="U206" s="493">
        <v>1147</v>
      </c>
      <c r="V206" s="458">
        <v>83.115942028985515</v>
      </c>
    </row>
    <row r="207" spans="1:22" ht="14.25" x14ac:dyDescent="0.2">
      <c r="A207" s="104"/>
      <c r="B207" s="104"/>
      <c r="C207" s="104" t="s">
        <v>897</v>
      </c>
      <c r="D207" s="104" t="s">
        <v>898</v>
      </c>
      <c r="E207" s="104"/>
      <c r="F207" s="104" t="s">
        <v>899</v>
      </c>
      <c r="G207" s="104"/>
      <c r="H207" s="493">
        <v>1467</v>
      </c>
      <c r="I207" s="72"/>
      <c r="J207" s="458">
        <v>3.4083162917518748</v>
      </c>
      <c r="K207" s="458"/>
      <c r="L207" s="458">
        <v>93.660531697341511</v>
      </c>
      <c r="M207" s="458"/>
      <c r="N207" s="458">
        <v>2.931152010906612</v>
      </c>
      <c r="O207" s="458"/>
      <c r="P207" s="458">
        <v>85.276073619631902</v>
      </c>
      <c r="Q207" s="458">
        <v>7.2937968643490114</v>
      </c>
      <c r="R207" s="458">
        <v>7.4301295160190861</v>
      </c>
      <c r="S207" s="72"/>
      <c r="T207" s="493">
        <v>1424</v>
      </c>
      <c r="U207" s="493">
        <v>1212</v>
      </c>
      <c r="V207" s="458">
        <v>85.112359550561806</v>
      </c>
    </row>
    <row r="208" spans="1:22" ht="14.25" x14ac:dyDescent="0.2">
      <c r="A208" s="104"/>
      <c r="B208" s="104"/>
      <c r="C208" s="104" t="s">
        <v>733</v>
      </c>
      <c r="D208" s="104" t="s">
        <v>900</v>
      </c>
      <c r="E208" s="104"/>
      <c r="F208" s="104" t="s">
        <v>901</v>
      </c>
      <c r="G208" s="104"/>
      <c r="H208" s="493">
        <v>978</v>
      </c>
      <c r="I208" s="72"/>
      <c r="J208" s="458">
        <v>40.184049079754601</v>
      </c>
      <c r="K208" s="458"/>
      <c r="L208" s="458">
        <v>47.955010224948872</v>
      </c>
      <c r="M208" s="458"/>
      <c r="N208" s="458">
        <v>11.860940695296524</v>
      </c>
      <c r="O208" s="458"/>
      <c r="P208" s="458">
        <v>84.867075664621666</v>
      </c>
      <c r="Q208" s="458">
        <v>8.2822085889570545</v>
      </c>
      <c r="R208" s="458">
        <v>6.850715746421268</v>
      </c>
      <c r="S208" s="72"/>
      <c r="T208" s="493">
        <v>862</v>
      </c>
      <c r="U208" s="493">
        <v>733</v>
      </c>
      <c r="V208" s="458">
        <v>85.034802784222734</v>
      </c>
    </row>
    <row r="209" spans="1:22" ht="14.25" x14ac:dyDescent="0.2">
      <c r="A209" s="104"/>
      <c r="B209" s="104"/>
      <c r="C209" s="104" t="s">
        <v>902</v>
      </c>
      <c r="D209" s="104" t="s">
        <v>903</v>
      </c>
      <c r="E209" s="104"/>
      <c r="F209" s="104" t="s">
        <v>904</v>
      </c>
      <c r="G209" s="104"/>
      <c r="H209" s="493">
        <v>949</v>
      </c>
      <c r="I209" s="72"/>
      <c r="J209" s="458">
        <v>2.6343519494204428</v>
      </c>
      <c r="K209" s="458"/>
      <c r="L209" s="458">
        <v>96.311907270811375</v>
      </c>
      <c r="M209" s="458"/>
      <c r="N209" s="458">
        <v>1.053740779768177</v>
      </c>
      <c r="O209" s="458"/>
      <c r="P209" s="458">
        <v>85.353003161222347</v>
      </c>
      <c r="Q209" s="458">
        <v>8.5353003161222336</v>
      </c>
      <c r="R209" s="458">
        <v>6.1116965226554267</v>
      </c>
      <c r="S209" s="72"/>
      <c r="T209" s="493">
        <v>939</v>
      </c>
      <c r="U209" s="493">
        <v>801</v>
      </c>
      <c r="V209" s="458">
        <v>85.303514376996802</v>
      </c>
    </row>
    <row r="210" spans="1:22" ht="14.25" x14ac:dyDescent="0.2">
      <c r="A210" s="104"/>
      <c r="B210" s="104"/>
      <c r="C210" s="104" t="s">
        <v>905</v>
      </c>
      <c r="D210" s="104" t="s">
        <v>906</v>
      </c>
      <c r="E210" s="104"/>
      <c r="F210" s="104" t="s">
        <v>907</v>
      </c>
      <c r="G210" s="104"/>
      <c r="H210" s="493">
        <v>1206</v>
      </c>
      <c r="I210" s="72"/>
      <c r="J210" s="458">
        <v>3.8142620232172471</v>
      </c>
      <c r="K210" s="458"/>
      <c r="L210" s="458">
        <v>94.527363184079604</v>
      </c>
      <c r="M210" s="458"/>
      <c r="N210" s="458">
        <v>1.6583747927031509</v>
      </c>
      <c r="O210" s="458"/>
      <c r="P210" s="458">
        <v>80.845771144278615</v>
      </c>
      <c r="Q210" s="458">
        <v>9.7014925373134329</v>
      </c>
      <c r="R210" s="458">
        <v>9.4527363184079594</v>
      </c>
      <c r="S210" s="72"/>
      <c r="T210" s="493">
        <v>1186</v>
      </c>
      <c r="U210" s="493">
        <v>957</v>
      </c>
      <c r="V210" s="458">
        <v>80.691399662731868</v>
      </c>
    </row>
    <row r="211" spans="1:22" ht="14.25" x14ac:dyDescent="0.2">
      <c r="A211" s="104"/>
      <c r="B211" s="104"/>
      <c r="C211" s="104" t="s">
        <v>908</v>
      </c>
      <c r="D211" s="104" t="s">
        <v>909</v>
      </c>
      <c r="E211" s="104"/>
      <c r="F211" s="104" t="s">
        <v>910</v>
      </c>
      <c r="G211" s="104"/>
      <c r="H211" s="493">
        <v>2023</v>
      </c>
      <c r="I211" s="72"/>
      <c r="J211" s="458">
        <v>2.8670291646070196</v>
      </c>
      <c r="K211" s="458"/>
      <c r="L211" s="458">
        <v>95.304003954522983</v>
      </c>
      <c r="M211" s="458"/>
      <c r="N211" s="458">
        <v>1.828966880869995</v>
      </c>
      <c r="O211" s="458"/>
      <c r="P211" s="458">
        <v>82.550667325753835</v>
      </c>
      <c r="Q211" s="458">
        <v>9.9851705388037573</v>
      </c>
      <c r="R211" s="458">
        <v>7.4641621354424119</v>
      </c>
      <c r="S211" s="72"/>
      <c r="T211" s="493">
        <v>1986</v>
      </c>
      <c r="U211" s="493">
        <v>1638</v>
      </c>
      <c r="V211" s="458">
        <v>82.477341389728096</v>
      </c>
    </row>
    <row r="212" spans="1:22" ht="14.25" x14ac:dyDescent="0.2">
      <c r="A212" s="104"/>
      <c r="B212" s="104"/>
      <c r="C212" s="104" t="s">
        <v>911</v>
      </c>
      <c r="D212" s="104" t="s">
        <v>912</v>
      </c>
      <c r="E212" s="104"/>
      <c r="F212" s="104" t="s">
        <v>913</v>
      </c>
      <c r="G212" s="104"/>
      <c r="H212" s="493">
        <v>1518</v>
      </c>
      <c r="I212" s="72"/>
      <c r="J212" s="458">
        <v>3.820816864295125</v>
      </c>
      <c r="K212" s="458"/>
      <c r="L212" s="458">
        <v>93.939393939393938</v>
      </c>
      <c r="M212" s="458"/>
      <c r="N212" s="458">
        <v>2.2397891963109355</v>
      </c>
      <c r="O212" s="458"/>
      <c r="P212" s="458">
        <v>83.201581027667984</v>
      </c>
      <c r="Q212" s="458">
        <v>8.695652173913043</v>
      </c>
      <c r="R212" s="458">
        <v>8.1027667984189726</v>
      </c>
      <c r="S212" s="72"/>
      <c r="T212" s="493">
        <v>1484</v>
      </c>
      <c r="U212" s="493">
        <v>1231</v>
      </c>
      <c r="V212" s="458">
        <v>82.95148247978436</v>
      </c>
    </row>
    <row r="213" spans="1:22" ht="14.25" x14ac:dyDescent="0.2">
      <c r="A213" s="104"/>
      <c r="B213" s="104"/>
      <c r="C213" s="104" t="s">
        <v>914</v>
      </c>
      <c r="D213" s="104" t="s">
        <v>915</v>
      </c>
      <c r="E213" s="104"/>
      <c r="F213" s="104" t="s">
        <v>916</v>
      </c>
      <c r="G213" s="104"/>
      <c r="H213" s="493">
        <v>583</v>
      </c>
      <c r="I213" s="72"/>
      <c r="J213" s="458">
        <v>2.9159519725557463</v>
      </c>
      <c r="K213" s="458"/>
      <c r="L213" s="458">
        <v>94.339622641509436</v>
      </c>
      <c r="M213" s="458"/>
      <c r="N213" s="458">
        <v>2.7444253859348198</v>
      </c>
      <c r="O213" s="458"/>
      <c r="P213" s="458">
        <v>86.27787307032591</v>
      </c>
      <c r="Q213" s="458">
        <v>7.8902229845626071</v>
      </c>
      <c r="R213" s="458">
        <v>5.8319039451114927</v>
      </c>
      <c r="S213" s="72"/>
      <c r="T213" s="493">
        <v>567</v>
      </c>
      <c r="U213" s="493">
        <v>490</v>
      </c>
      <c r="V213" s="458">
        <v>86.419753086419746</v>
      </c>
    </row>
    <row r="214" spans="1:22" ht="14.25" x14ac:dyDescent="0.2">
      <c r="A214" s="104"/>
      <c r="B214" s="104"/>
      <c r="C214" s="104" t="s">
        <v>917</v>
      </c>
      <c r="D214" s="104" t="s">
        <v>918</v>
      </c>
      <c r="E214" s="104"/>
      <c r="F214" s="104" t="s">
        <v>919</v>
      </c>
      <c r="G214" s="104"/>
      <c r="H214" s="493">
        <v>1945</v>
      </c>
      <c r="I214" s="72"/>
      <c r="J214" s="458">
        <v>7.4550128534704374</v>
      </c>
      <c r="K214" s="458"/>
      <c r="L214" s="458">
        <v>90.282776349614394</v>
      </c>
      <c r="M214" s="458"/>
      <c r="N214" s="458">
        <v>2.2622107969151672</v>
      </c>
      <c r="O214" s="458"/>
      <c r="P214" s="458">
        <v>86.066838046272494</v>
      </c>
      <c r="Q214" s="458">
        <v>6.6838046272493568</v>
      </c>
      <c r="R214" s="458">
        <v>7.2493573264781492</v>
      </c>
      <c r="S214" s="72"/>
      <c r="T214" s="493">
        <v>1901</v>
      </c>
      <c r="U214" s="493">
        <v>1636</v>
      </c>
      <c r="V214" s="458">
        <v>86.059968437664395</v>
      </c>
    </row>
    <row r="215" spans="1:22" ht="14.25" x14ac:dyDescent="0.2">
      <c r="A215" s="104"/>
      <c r="B215" s="104"/>
      <c r="C215" s="104" t="s">
        <v>920</v>
      </c>
      <c r="D215" s="104" t="s">
        <v>921</v>
      </c>
      <c r="E215" s="104"/>
      <c r="F215" s="104" t="s">
        <v>922</v>
      </c>
      <c r="G215" s="104"/>
      <c r="H215" s="493">
        <v>1905</v>
      </c>
      <c r="I215" s="72"/>
      <c r="J215" s="458">
        <v>7.0866141732283463</v>
      </c>
      <c r="K215" s="458"/>
      <c r="L215" s="458">
        <v>91.181102362204726</v>
      </c>
      <c r="M215" s="458"/>
      <c r="N215" s="458">
        <v>1.7322834645669292</v>
      </c>
      <c r="O215" s="458"/>
      <c r="P215" s="458">
        <v>83.727034120734913</v>
      </c>
      <c r="Q215" s="458">
        <v>8.0314960629921259</v>
      </c>
      <c r="R215" s="458">
        <v>8.241469816272966</v>
      </c>
      <c r="S215" s="72"/>
      <c r="T215" s="493">
        <v>1872</v>
      </c>
      <c r="U215" s="493">
        <v>1566</v>
      </c>
      <c r="V215" s="458">
        <v>83.65384615384616</v>
      </c>
    </row>
    <row r="216" spans="1:22" ht="14.25" x14ac:dyDescent="0.2">
      <c r="A216" s="104"/>
      <c r="B216" s="104"/>
      <c r="C216" s="104" t="s">
        <v>923</v>
      </c>
      <c r="D216" s="104" t="s">
        <v>924</v>
      </c>
      <c r="E216" s="104"/>
      <c r="F216" s="104" t="s">
        <v>925</v>
      </c>
      <c r="G216" s="104"/>
      <c r="H216" s="493">
        <v>916</v>
      </c>
      <c r="I216" s="72"/>
      <c r="J216" s="458">
        <v>30.240174672489083</v>
      </c>
      <c r="K216" s="458"/>
      <c r="L216" s="458">
        <v>66.266375545851531</v>
      </c>
      <c r="M216" s="458"/>
      <c r="N216" s="458">
        <v>3.4934497816593884</v>
      </c>
      <c r="O216" s="458"/>
      <c r="P216" s="458">
        <v>84.82532751091702</v>
      </c>
      <c r="Q216" s="458">
        <v>9.7161572052401759</v>
      </c>
      <c r="R216" s="458">
        <v>5.4585152838427948</v>
      </c>
      <c r="S216" s="72"/>
      <c r="T216" s="493">
        <v>884</v>
      </c>
      <c r="U216" s="493">
        <v>751</v>
      </c>
      <c r="V216" s="458">
        <v>84.954751131221713</v>
      </c>
    </row>
    <row r="217" spans="1:22" ht="14.25" x14ac:dyDescent="0.2">
      <c r="A217" s="104"/>
      <c r="B217" s="104"/>
      <c r="C217" s="104" t="s">
        <v>926</v>
      </c>
      <c r="D217" s="104" t="s">
        <v>927</v>
      </c>
      <c r="E217" s="104"/>
      <c r="F217" s="104" t="s">
        <v>928</v>
      </c>
      <c r="G217" s="104"/>
      <c r="H217" s="493">
        <v>536</v>
      </c>
      <c r="I217" s="72"/>
      <c r="J217" s="458">
        <v>16.791044776119403</v>
      </c>
      <c r="K217" s="458"/>
      <c r="L217" s="458">
        <v>77.611940298507463</v>
      </c>
      <c r="M217" s="458"/>
      <c r="N217" s="458">
        <v>5.5970149253731343</v>
      </c>
      <c r="O217" s="458"/>
      <c r="P217" s="458">
        <v>84.888059701492537</v>
      </c>
      <c r="Q217" s="458">
        <v>7.08955223880597</v>
      </c>
      <c r="R217" s="458">
        <v>8.0223880597014929</v>
      </c>
      <c r="S217" s="72"/>
      <c r="T217" s="493">
        <v>506</v>
      </c>
      <c r="U217" s="493">
        <v>429</v>
      </c>
      <c r="V217" s="458">
        <v>84.782608695652172</v>
      </c>
    </row>
    <row r="218" spans="1:22" ht="14.25" x14ac:dyDescent="0.2">
      <c r="A218" s="104"/>
      <c r="B218" s="104"/>
      <c r="C218" s="104" t="s">
        <v>929</v>
      </c>
      <c r="D218" s="104" t="s">
        <v>930</v>
      </c>
      <c r="E218" s="104"/>
      <c r="F218" s="104" t="s">
        <v>931</v>
      </c>
      <c r="G218" s="104"/>
      <c r="H218" s="493">
        <v>2062</v>
      </c>
      <c r="I218" s="72"/>
      <c r="J218" s="458">
        <v>8.7778855480116391</v>
      </c>
      <c r="K218" s="458"/>
      <c r="L218" s="458">
        <v>88.021338506304559</v>
      </c>
      <c r="M218" s="458"/>
      <c r="N218" s="458">
        <v>3.2007759456838021</v>
      </c>
      <c r="O218" s="458"/>
      <c r="P218" s="458">
        <v>85.79049466537343</v>
      </c>
      <c r="Q218" s="458">
        <v>6.935014548981572</v>
      </c>
      <c r="R218" s="458">
        <v>7.2744907856450052</v>
      </c>
      <c r="S218" s="72"/>
      <c r="T218" s="493">
        <v>1996</v>
      </c>
      <c r="U218" s="493">
        <v>1713</v>
      </c>
      <c r="V218" s="458">
        <v>85.821643286573149</v>
      </c>
    </row>
    <row r="219" spans="1:22" ht="14.25" x14ac:dyDescent="0.2">
      <c r="A219" s="104"/>
      <c r="B219" s="104"/>
      <c r="C219" s="104" t="s">
        <v>932</v>
      </c>
      <c r="D219" s="104" t="s">
        <v>933</v>
      </c>
      <c r="E219" s="104"/>
      <c r="F219" s="104" t="s">
        <v>934</v>
      </c>
      <c r="G219" s="104"/>
      <c r="H219" s="493">
        <v>725</v>
      </c>
      <c r="I219" s="72"/>
      <c r="J219" s="458">
        <v>21.517241379310345</v>
      </c>
      <c r="K219" s="458"/>
      <c r="L219" s="458">
        <v>76.689655172413794</v>
      </c>
      <c r="M219" s="458"/>
      <c r="N219" s="458">
        <v>1.7931034482758619</v>
      </c>
      <c r="O219" s="458"/>
      <c r="P219" s="458">
        <v>87.724137931034491</v>
      </c>
      <c r="Q219" s="458">
        <v>6.7586206896551717</v>
      </c>
      <c r="R219" s="458">
        <v>5.5172413793103452</v>
      </c>
      <c r="S219" s="72"/>
      <c r="T219" s="493">
        <v>712</v>
      </c>
      <c r="U219" s="493">
        <v>624</v>
      </c>
      <c r="V219" s="458">
        <v>87.640449438202253</v>
      </c>
    </row>
    <row r="220" spans="1:22" ht="14.25" x14ac:dyDescent="0.2">
      <c r="A220" s="104"/>
      <c r="B220" s="104"/>
      <c r="C220" s="104" t="s">
        <v>935</v>
      </c>
      <c r="D220" s="104" t="s">
        <v>936</v>
      </c>
      <c r="E220" s="104"/>
      <c r="F220" s="104" t="s">
        <v>937</v>
      </c>
      <c r="G220" s="104"/>
      <c r="H220" s="493">
        <v>1501</v>
      </c>
      <c r="I220" s="72"/>
      <c r="J220" s="458">
        <v>26.515656229180546</v>
      </c>
      <c r="K220" s="458"/>
      <c r="L220" s="458">
        <v>68.82078614257162</v>
      </c>
      <c r="M220" s="458"/>
      <c r="N220" s="458">
        <v>4.6635576282478342</v>
      </c>
      <c r="O220" s="458"/>
      <c r="P220" s="458">
        <v>86.342438374417057</v>
      </c>
      <c r="Q220" s="458">
        <v>6.9287141905396403</v>
      </c>
      <c r="R220" s="458">
        <v>6.7288474350433045</v>
      </c>
      <c r="S220" s="72"/>
      <c r="T220" s="493">
        <v>1431</v>
      </c>
      <c r="U220" s="493">
        <v>1239</v>
      </c>
      <c r="V220" s="458">
        <v>86.582809224318652</v>
      </c>
    </row>
    <row r="221" spans="1:22" ht="14.25" x14ac:dyDescent="0.2">
      <c r="A221" s="104"/>
      <c r="B221" s="104"/>
      <c r="C221" s="104"/>
      <c r="D221" s="104"/>
      <c r="E221" s="104"/>
      <c r="F221" s="104"/>
      <c r="G221" s="104"/>
      <c r="H221" s="493"/>
      <c r="I221" s="72"/>
      <c r="J221" s="458"/>
      <c r="K221" s="458"/>
      <c r="L221" s="458"/>
      <c r="M221" s="458"/>
      <c r="N221" s="458"/>
      <c r="O221" s="458"/>
      <c r="P221" s="458"/>
      <c r="Q221" s="458"/>
      <c r="R221" s="458"/>
      <c r="S221" s="72"/>
      <c r="T221" s="493"/>
      <c r="U221" s="493"/>
      <c r="V221" s="458"/>
    </row>
    <row r="222" spans="1:22" s="343" customFormat="1" ht="15" x14ac:dyDescent="0.25">
      <c r="A222" s="111"/>
      <c r="B222" s="111"/>
      <c r="C222" s="111" t="s">
        <v>938</v>
      </c>
      <c r="D222" s="111" t="s">
        <v>939</v>
      </c>
      <c r="E222" s="111" t="s">
        <v>940</v>
      </c>
      <c r="F222" s="111"/>
      <c r="G222" s="111"/>
      <c r="H222" s="562">
        <v>37550</v>
      </c>
      <c r="I222" s="94"/>
      <c r="J222" s="601">
        <v>19.291611185086552</v>
      </c>
      <c r="K222" s="601"/>
      <c r="L222" s="601">
        <v>79.422103861517982</v>
      </c>
      <c r="M222" s="601"/>
      <c r="N222" s="601">
        <v>1.2862849533954728</v>
      </c>
      <c r="O222" s="601"/>
      <c r="P222" s="601">
        <v>80.274300932090554</v>
      </c>
      <c r="Q222" s="601">
        <v>11.328894806924101</v>
      </c>
      <c r="R222" s="601">
        <v>8.3968042609853537</v>
      </c>
      <c r="S222" s="94"/>
      <c r="T222" s="438">
        <v>37067</v>
      </c>
      <c r="U222" s="438">
        <v>29742</v>
      </c>
      <c r="V222" s="601">
        <v>80.238487063965252</v>
      </c>
    </row>
    <row r="223" spans="1:22" ht="14.25" x14ac:dyDescent="0.2">
      <c r="A223" s="104"/>
      <c r="B223" s="104"/>
      <c r="C223" s="104"/>
      <c r="D223" s="104"/>
      <c r="E223" s="104"/>
      <c r="F223" s="104"/>
      <c r="G223" s="104"/>
      <c r="H223" s="493"/>
      <c r="I223" s="72"/>
      <c r="J223" s="458"/>
      <c r="K223" s="458"/>
      <c r="L223" s="458"/>
      <c r="M223" s="458"/>
      <c r="N223" s="458"/>
      <c r="O223" s="458"/>
      <c r="P223" s="458"/>
      <c r="Q223" s="458"/>
      <c r="R223" s="458"/>
      <c r="S223" s="72"/>
      <c r="T223" s="493"/>
      <c r="U223" s="493"/>
      <c r="V223" s="458"/>
    </row>
    <row r="224" spans="1:22" ht="15" x14ac:dyDescent="0.25">
      <c r="A224" s="104"/>
      <c r="B224" s="104"/>
      <c r="C224" s="104" t="s">
        <v>941</v>
      </c>
      <c r="D224" s="104" t="s">
        <v>942</v>
      </c>
      <c r="E224" s="104" t="s">
        <v>943</v>
      </c>
      <c r="F224" s="104"/>
      <c r="G224" s="104"/>
      <c r="H224" s="562">
        <v>3527</v>
      </c>
      <c r="I224" s="72"/>
      <c r="J224" s="601">
        <v>41.565069464133828</v>
      </c>
      <c r="K224" s="601"/>
      <c r="L224" s="601">
        <v>56.960589736319825</v>
      </c>
      <c r="M224" s="601"/>
      <c r="N224" s="601">
        <v>1.4743407995463567</v>
      </c>
      <c r="O224" s="601"/>
      <c r="P224" s="601">
        <v>79.812872129288351</v>
      </c>
      <c r="Q224" s="601">
        <v>12.134958888573859</v>
      </c>
      <c r="R224" s="601">
        <v>8.0521689821377951</v>
      </c>
      <c r="S224" s="94"/>
      <c r="T224" s="438">
        <v>3475</v>
      </c>
      <c r="U224" s="438">
        <v>2773</v>
      </c>
      <c r="V224" s="601">
        <v>79.798561151079141</v>
      </c>
    </row>
    <row r="225" spans="1:22" ht="14.25" x14ac:dyDescent="0.2">
      <c r="A225" s="104"/>
      <c r="B225" s="104"/>
      <c r="C225" s="104" t="s">
        <v>944</v>
      </c>
      <c r="D225" s="104" t="s">
        <v>945</v>
      </c>
      <c r="E225" s="104"/>
      <c r="F225" s="104" t="s">
        <v>946</v>
      </c>
      <c r="G225" s="104"/>
      <c r="H225" s="493">
        <v>378</v>
      </c>
      <c r="I225" s="72"/>
      <c r="J225" s="458">
        <v>47.883597883597886</v>
      </c>
      <c r="K225" s="458"/>
      <c r="L225" s="458">
        <v>51.058201058201057</v>
      </c>
      <c r="M225" s="458"/>
      <c r="N225" s="458">
        <v>1.0582010582010581</v>
      </c>
      <c r="O225" s="458"/>
      <c r="P225" s="458">
        <v>82.539682539682531</v>
      </c>
      <c r="Q225" s="458">
        <v>11.640211640211639</v>
      </c>
      <c r="R225" s="458">
        <v>5.8201058201058196</v>
      </c>
      <c r="S225" s="72"/>
      <c r="T225" s="493">
        <v>374</v>
      </c>
      <c r="U225" s="493">
        <v>308</v>
      </c>
      <c r="V225" s="458">
        <v>82.35294117647058</v>
      </c>
    </row>
    <row r="226" spans="1:22" ht="14.25" x14ac:dyDescent="0.2">
      <c r="A226" s="104"/>
      <c r="B226" s="104"/>
      <c r="C226" s="104" t="s">
        <v>947</v>
      </c>
      <c r="D226" s="104" t="s">
        <v>948</v>
      </c>
      <c r="E226" s="104"/>
      <c r="F226" s="104" t="s">
        <v>949</v>
      </c>
      <c r="G226" s="104"/>
      <c r="H226" s="493">
        <v>1386</v>
      </c>
      <c r="I226" s="72"/>
      <c r="J226" s="458">
        <v>86.435786435786426</v>
      </c>
      <c r="K226" s="458"/>
      <c r="L226" s="458">
        <v>10.678210678210679</v>
      </c>
      <c r="M226" s="458"/>
      <c r="N226" s="458">
        <v>2.8860028860028861</v>
      </c>
      <c r="O226" s="458"/>
      <c r="P226" s="458">
        <v>76.406926406926416</v>
      </c>
      <c r="Q226" s="458">
        <v>13.636363636363635</v>
      </c>
      <c r="R226" s="458">
        <v>9.9567099567099575</v>
      </c>
      <c r="S226" s="72"/>
      <c r="T226" s="493">
        <v>1346</v>
      </c>
      <c r="U226" s="493">
        <v>1027</v>
      </c>
      <c r="V226" s="458">
        <v>76.300148588410096</v>
      </c>
    </row>
    <row r="227" spans="1:22" ht="14.25" x14ac:dyDescent="0.2">
      <c r="A227" s="104"/>
      <c r="B227" s="104"/>
      <c r="C227" s="104" t="s">
        <v>950</v>
      </c>
      <c r="D227" s="104" t="s">
        <v>951</v>
      </c>
      <c r="E227" s="104"/>
      <c r="F227" s="104" t="s">
        <v>952</v>
      </c>
      <c r="G227" s="104"/>
      <c r="H227" s="493">
        <v>734</v>
      </c>
      <c r="I227" s="72"/>
      <c r="J227" s="458">
        <v>1.4986376021798364</v>
      </c>
      <c r="K227" s="458"/>
      <c r="L227" s="458">
        <v>98.09264305177112</v>
      </c>
      <c r="M227" s="458"/>
      <c r="N227" s="458">
        <v>0.40871934604904631</v>
      </c>
      <c r="O227" s="458"/>
      <c r="P227" s="458">
        <v>84.741144414168929</v>
      </c>
      <c r="Q227" s="458">
        <v>9.5367847411444142</v>
      </c>
      <c r="R227" s="458">
        <v>5.7220708446866482</v>
      </c>
      <c r="S227" s="72"/>
      <c r="T227" s="493">
        <v>731</v>
      </c>
      <c r="U227" s="493">
        <v>620</v>
      </c>
      <c r="V227" s="458">
        <v>84.815321477428185</v>
      </c>
    </row>
    <row r="228" spans="1:22" ht="14.25" x14ac:dyDescent="0.2">
      <c r="A228" s="104"/>
      <c r="B228" s="104"/>
      <c r="C228" s="104" t="s">
        <v>953</v>
      </c>
      <c r="D228" s="104" t="s">
        <v>954</v>
      </c>
      <c r="E228" s="104"/>
      <c r="F228" s="104" t="s">
        <v>955</v>
      </c>
      <c r="G228" s="104"/>
      <c r="H228" s="493">
        <v>1029</v>
      </c>
      <c r="I228" s="72"/>
      <c r="J228" s="458">
        <v>7.3858114674441202</v>
      </c>
      <c r="K228" s="458"/>
      <c r="L228" s="458">
        <v>92.128279883381921</v>
      </c>
      <c r="M228" s="458"/>
      <c r="N228" s="458">
        <v>0.48590864917395532</v>
      </c>
      <c r="O228" s="458"/>
      <c r="P228" s="458">
        <v>79.883381924198247</v>
      </c>
      <c r="Q228" s="458">
        <v>12.147716229348884</v>
      </c>
      <c r="R228" s="458">
        <v>7.9689018464528667</v>
      </c>
      <c r="S228" s="72"/>
      <c r="T228" s="493">
        <v>1024</v>
      </c>
      <c r="U228" s="493">
        <v>818</v>
      </c>
      <c r="V228" s="458">
        <v>79.8828125</v>
      </c>
    </row>
    <row r="229" spans="1:22" ht="14.25" x14ac:dyDescent="0.2">
      <c r="A229" s="104"/>
      <c r="B229" s="104"/>
      <c r="C229" s="104"/>
      <c r="D229" s="104"/>
      <c r="E229" s="104"/>
      <c r="F229" s="104"/>
      <c r="G229" s="104"/>
      <c r="H229" s="493"/>
      <c r="I229" s="72"/>
      <c r="J229" s="458"/>
      <c r="K229" s="458"/>
      <c r="L229" s="458"/>
      <c r="M229" s="458"/>
      <c r="N229" s="458"/>
      <c r="O229" s="458"/>
      <c r="P229" s="458"/>
      <c r="Q229" s="458"/>
      <c r="R229" s="458"/>
      <c r="S229" s="72"/>
      <c r="T229" s="493"/>
      <c r="U229" s="493"/>
      <c r="V229" s="458"/>
    </row>
    <row r="230" spans="1:22" ht="15" x14ac:dyDescent="0.25">
      <c r="A230" s="104"/>
      <c r="B230" s="104"/>
      <c r="C230" s="104" t="s">
        <v>956</v>
      </c>
      <c r="D230" s="104" t="s">
        <v>957</v>
      </c>
      <c r="E230" s="104" t="s">
        <v>958</v>
      </c>
      <c r="F230" s="104"/>
      <c r="G230" s="104"/>
      <c r="H230" s="562">
        <v>3725</v>
      </c>
      <c r="I230" s="72"/>
      <c r="J230" s="601">
        <v>30.255033557046978</v>
      </c>
      <c r="K230" s="601"/>
      <c r="L230" s="601">
        <v>68.859060402684563</v>
      </c>
      <c r="M230" s="601"/>
      <c r="N230" s="601">
        <v>0.88590604026845632</v>
      </c>
      <c r="O230" s="601"/>
      <c r="P230" s="601">
        <v>81.208053691275168</v>
      </c>
      <c r="Q230" s="601">
        <v>10.416107382550335</v>
      </c>
      <c r="R230" s="601">
        <v>8.375838926174497</v>
      </c>
      <c r="S230" s="94"/>
      <c r="T230" s="438">
        <v>3692</v>
      </c>
      <c r="U230" s="438">
        <v>2996</v>
      </c>
      <c r="V230" s="601">
        <v>81.148429035752983</v>
      </c>
    </row>
    <row r="231" spans="1:22" ht="14.25" x14ac:dyDescent="0.2">
      <c r="A231" s="104"/>
      <c r="B231" s="104"/>
      <c r="C231" s="104" t="s">
        <v>959</v>
      </c>
      <c r="D231" s="104" t="s">
        <v>960</v>
      </c>
      <c r="E231" s="104"/>
      <c r="F231" s="104" t="s">
        <v>961</v>
      </c>
      <c r="G231" s="104"/>
      <c r="H231" s="493">
        <v>1504</v>
      </c>
      <c r="I231" s="72"/>
      <c r="J231" s="458">
        <v>42.154255319148938</v>
      </c>
      <c r="K231" s="458"/>
      <c r="L231" s="458">
        <v>56.715425531914896</v>
      </c>
      <c r="M231" s="458"/>
      <c r="N231" s="458">
        <v>1.1303191489361704</v>
      </c>
      <c r="O231" s="458"/>
      <c r="P231" s="458">
        <v>81.781914893617028</v>
      </c>
      <c r="Q231" s="458">
        <v>10.571808510638297</v>
      </c>
      <c r="R231" s="458">
        <v>7.6462765957446805</v>
      </c>
      <c r="S231" s="72"/>
      <c r="T231" s="493">
        <v>1487</v>
      </c>
      <c r="U231" s="493">
        <v>1214</v>
      </c>
      <c r="V231" s="458">
        <v>81.640887693342307</v>
      </c>
    </row>
    <row r="232" spans="1:22" ht="14.25" x14ac:dyDescent="0.2">
      <c r="A232" s="104"/>
      <c r="B232" s="104"/>
      <c r="C232" s="104" t="s">
        <v>962</v>
      </c>
      <c r="D232" s="104" t="s">
        <v>963</v>
      </c>
      <c r="E232" s="104"/>
      <c r="F232" s="104" t="s">
        <v>964</v>
      </c>
      <c r="G232" s="104"/>
      <c r="H232" s="493">
        <v>397</v>
      </c>
      <c r="I232" s="72"/>
      <c r="J232" s="458">
        <v>31.738035264483628</v>
      </c>
      <c r="K232" s="458"/>
      <c r="L232" s="458">
        <v>67.506297229219143</v>
      </c>
      <c r="M232" s="458"/>
      <c r="N232" s="458">
        <v>0.75566750629722923</v>
      </c>
      <c r="O232" s="458"/>
      <c r="P232" s="458">
        <v>76.57430730478589</v>
      </c>
      <c r="Q232" s="458">
        <v>13.350125944584383</v>
      </c>
      <c r="R232" s="458">
        <v>10.075566750629724</v>
      </c>
      <c r="S232" s="72"/>
      <c r="T232" s="493">
        <v>394</v>
      </c>
      <c r="U232" s="493">
        <v>302</v>
      </c>
      <c r="V232" s="458">
        <v>76.649746192893403</v>
      </c>
    </row>
    <row r="233" spans="1:22" ht="14.25" x14ac:dyDescent="0.2">
      <c r="A233" s="104"/>
      <c r="B233" s="104"/>
      <c r="C233" s="104" t="s">
        <v>965</v>
      </c>
      <c r="D233" s="104" t="s">
        <v>966</v>
      </c>
      <c r="E233" s="104"/>
      <c r="F233" s="104" t="s">
        <v>967</v>
      </c>
      <c r="G233" s="104"/>
      <c r="H233" s="493">
        <v>1176</v>
      </c>
      <c r="I233" s="72"/>
      <c r="J233" s="458">
        <v>16.071428571428573</v>
      </c>
      <c r="K233" s="458"/>
      <c r="L233" s="458">
        <v>83.503401360544217</v>
      </c>
      <c r="M233" s="458"/>
      <c r="N233" s="458">
        <v>0.42517006802721091</v>
      </c>
      <c r="O233" s="458"/>
      <c r="P233" s="458">
        <v>81.632653061224488</v>
      </c>
      <c r="Q233" s="458">
        <v>10.034013605442176</v>
      </c>
      <c r="R233" s="458">
        <v>8.3333333333333321</v>
      </c>
      <c r="S233" s="72"/>
      <c r="T233" s="493">
        <v>1171</v>
      </c>
      <c r="U233" s="493">
        <v>955</v>
      </c>
      <c r="V233" s="458">
        <v>81.554227156276681</v>
      </c>
    </row>
    <row r="234" spans="1:22" ht="14.25" x14ac:dyDescent="0.2">
      <c r="A234" s="104"/>
      <c r="B234" s="104"/>
      <c r="C234" s="104" t="s">
        <v>968</v>
      </c>
      <c r="D234" s="104" t="s">
        <v>969</v>
      </c>
      <c r="E234" s="104"/>
      <c r="F234" s="104" t="s">
        <v>970</v>
      </c>
      <c r="G234" s="104"/>
      <c r="H234" s="493">
        <v>648</v>
      </c>
      <c r="I234" s="72"/>
      <c r="J234" s="458">
        <v>27.469135802469136</v>
      </c>
      <c r="K234" s="458"/>
      <c r="L234" s="458">
        <v>71.296296296296291</v>
      </c>
      <c r="M234" s="458"/>
      <c r="N234" s="458">
        <v>1.2345679012345678</v>
      </c>
      <c r="O234" s="458"/>
      <c r="P234" s="458">
        <v>81.944444444444443</v>
      </c>
      <c r="Q234" s="458">
        <v>8.9506172839506171</v>
      </c>
      <c r="R234" s="458">
        <v>9.1049382716049383</v>
      </c>
      <c r="S234" s="72"/>
      <c r="T234" s="493">
        <v>640</v>
      </c>
      <c r="U234" s="493">
        <v>525</v>
      </c>
      <c r="V234" s="458">
        <v>82.03125</v>
      </c>
    </row>
    <row r="235" spans="1:22" ht="14.25" x14ac:dyDescent="0.2">
      <c r="A235" s="104"/>
      <c r="B235" s="104"/>
      <c r="C235" s="104"/>
      <c r="D235" s="104"/>
      <c r="E235" s="104"/>
      <c r="F235" s="104"/>
      <c r="G235" s="104"/>
      <c r="H235" s="493"/>
      <c r="I235" s="72"/>
      <c r="J235" s="458"/>
      <c r="K235" s="458"/>
      <c r="L235" s="458"/>
      <c r="M235" s="458"/>
      <c r="N235" s="458"/>
      <c r="O235" s="458"/>
      <c r="P235" s="458"/>
      <c r="Q235" s="458"/>
      <c r="R235" s="458"/>
      <c r="S235" s="72"/>
      <c r="T235" s="493"/>
      <c r="U235" s="493"/>
      <c r="V235" s="458"/>
    </row>
    <row r="236" spans="1:22" ht="15" x14ac:dyDescent="0.25">
      <c r="A236" s="104"/>
      <c r="B236" s="104"/>
      <c r="C236" s="104" t="s">
        <v>971</v>
      </c>
      <c r="D236" s="104" t="s">
        <v>972</v>
      </c>
      <c r="E236" s="104" t="s">
        <v>973</v>
      </c>
      <c r="F236" s="104"/>
      <c r="G236" s="104"/>
      <c r="H236" s="562">
        <v>3909</v>
      </c>
      <c r="I236" s="72"/>
      <c r="J236" s="601">
        <v>85.546175492453315</v>
      </c>
      <c r="K236" s="601"/>
      <c r="L236" s="601">
        <v>13.942184701969811</v>
      </c>
      <c r="M236" s="601"/>
      <c r="N236" s="601">
        <v>0.51163980557687394</v>
      </c>
      <c r="O236" s="601"/>
      <c r="P236" s="601">
        <v>77.001790739319517</v>
      </c>
      <c r="Q236" s="601">
        <v>15.502686108979278</v>
      </c>
      <c r="R236" s="601">
        <v>7.4955231517012031</v>
      </c>
      <c r="S236" s="94"/>
      <c r="T236" s="438">
        <v>3889</v>
      </c>
      <c r="U236" s="438">
        <v>2996</v>
      </c>
      <c r="V236" s="601">
        <v>77.037798920030852</v>
      </c>
    </row>
    <row r="237" spans="1:22" ht="14.25" x14ac:dyDescent="0.2">
      <c r="A237" s="104"/>
      <c r="B237" s="104"/>
      <c r="C237" s="104" t="s">
        <v>974</v>
      </c>
      <c r="D237" s="104" t="s">
        <v>975</v>
      </c>
      <c r="E237" s="104"/>
      <c r="F237" s="104" t="s">
        <v>976</v>
      </c>
      <c r="G237" s="104"/>
      <c r="H237" s="493">
        <v>1182</v>
      </c>
      <c r="I237" s="72"/>
      <c r="J237" s="458">
        <v>89.93231810490694</v>
      </c>
      <c r="K237" s="458"/>
      <c r="L237" s="458">
        <v>9.4754653130287654</v>
      </c>
      <c r="M237" s="458"/>
      <c r="N237" s="458">
        <v>0.59221658206429784</v>
      </c>
      <c r="O237" s="458"/>
      <c r="P237" s="458">
        <v>80.033840947546537</v>
      </c>
      <c r="Q237" s="458">
        <v>11.421319796954315</v>
      </c>
      <c r="R237" s="458">
        <v>8.5448392554991539</v>
      </c>
      <c r="S237" s="72"/>
      <c r="T237" s="493">
        <v>1175</v>
      </c>
      <c r="U237" s="493">
        <v>941</v>
      </c>
      <c r="V237" s="458">
        <v>80.085106382978722</v>
      </c>
    </row>
    <row r="238" spans="1:22" ht="14.25" x14ac:dyDescent="0.2">
      <c r="A238" s="104"/>
      <c r="B238" s="104"/>
      <c r="C238" s="104" t="s">
        <v>977</v>
      </c>
      <c r="D238" s="104" t="s">
        <v>978</v>
      </c>
      <c r="E238" s="104"/>
      <c r="F238" s="104" t="s">
        <v>979</v>
      </c>
      <c r="G238" s="104"/>
      <c r="H238" s="493">
        <v>1912</v>
      </c>
      <c r="I238" s="72"/>
      <c r="J238" s="458">
        <v>80.910041841004187</v>
      </c>
      <c r="K238" s="458"/>
      <c r="L238" s="458">
        <v>18.514644351464433</v>
      </c>
      <c r="M238" s="458"/>
      <c r="N238" s="458">
        <v>0.57531380753138073</v>
      </c>
      <c r="O238" s="458"/>
      <c r="P238" s="458">
        <v>76.725941422594147</v>
      </c>
      <c r="Q238" s="458">
        <v>16.47489539748954</v>
      </c>
      <c r="R238" s="458">
        <v>6.7991631799163175</v>
      </c>
      <c r="S238" s="72"/>
      <c r="T238" s="493">
        <v>1901</v>
      </c>
      <c r="U238" s="493">
        <v>1458</v>
      </c>
      <c r="V238" s="458">
        <v>76.696475539189905</v>
      </c>
    </row>
    <row r="239" spans="1:22" ht="14.25" x14ac:dyDescent="0.2">
      <c r="A239" s="104"/>
      <c r="B239" s="104"/>
      <c r="C239" s="104" t="s">
        <v>980</v>
      </c>
      <c r="D239" s="104" t="s">
        <v>981</v>
      </c>
      <c r="E239" s="104"/>
      <c r="F239" s="104" t="s">
        <v>982</v>
      </c>
      <c r="G239" s="104"/>
      <c r="H239" s="493">
        <v>815</v>
      </c>
      <c r="I239" s="72"/>
      <c r="J239" s="458">
        <v>90.061349693251529</v>
      </c>
      <c r="K239" s="458"/>
      <c r="L239" s="458">
        <v>9.6932515337423304</v>
      </c>
      <c r="M239" s="458"/>
      <c r="N239" s="458">
        <v>0.245398773006135</v>
      </c>
      <c r="O239" s="458"/>
      <c r="P239" s="458">
        <v>73.25153374233129</v>
      </c>
      <c r="Q239" s="458">
        <v>19.141104294478527</v>
      </c>
      <c r="R239" s="458">
        <v>7.6073619631901845</v>
      </c>
      <c r="S239" s="72"/>
      <c r="T239" s="493">
        <v>813</v>
      </c>
      <c r="U239" s="493">
        <v>597</v>
      </c>
      <c r="V239" s="458">
        <v>73.431734317343171</v>
      </c>
    </row>
    <row r="240" spans="1:22" ht="14.25" x14ac:dyDescent="0.2">
      <c r="A240" s="104"/>
      <c r="B240" s="104"/>
      <c r="C240" s="104"/>
      <c r="D240" s="104"/>
      <c r="E240" s="104"/>
      <c r="F240" s="104"/>
      <c r="G240" s="104"/>
      <c r="H240" s="493"/>
      <c r="I240" s="72"/>
      <c r="J240" s="458"/>
      <c r="K240" s="458"/>
      <c r="L240" s="458"/>
      <c r="M240" s="458"/>
      <c r="N240" s="458"/>
      <c r="O240" s="458"/>
      <c r="P240" s="458"/>
      <c r="Q240" s="458"/>
      <c r="R240" s="458"/>
      <c r="S240" s="72"/>
      <c r="T240" s="493"/>
      <c r="U240" s="493"/>
      <c r="V240" s="458"/>
    </row>
    <row r="241" spans="1:22" ht="15" x14ac:dyDescent="0.25">
      <c r="A241" s="104"/>
      <c r="B241" s="104"/>
      <c r="C241" s="104" t="s">
        <v>983</v>
      </c>
      <c r="D241" s="104" t="s">
        <v>984</v>
      </c>
      <c r="E241" s="104" t="s">
        <v>985</v>
      </c>
      <c r="F241" s="104"/>
      <c r="G241" s="104"/>
      <c r="H241" s="562">
        <v>5505</v>
      </c>
      <c r="I241" s="72"/>
      <c r="J241" s="601">
        <v>3.3242506811989099</v>
      </c>
      <c r="K241" s="601"/>
      <c r="L241" s="601">
        <v>95.712988192552231</v>
      </c>
      <c r="M241" s="601"/>
      <c r="N241" s="601">
        <v>0.96276112624886467</v>
      </c>
      <c r="O241" s="601"/>
      <c r="P241" s="601">
        <v>82.561307901907355</v>
      </c>
      <c r="Q241" s="601">
        <v>9.8455949137148036</v>
      </c>
      <c r="R241" s="601">
        <v>7.5930971843778376</v>
      </c>
      <c r="S241" s="94"/>
      <c r="T241" s="438">
        <v>5452</v>
      </c>
      <c r="U241" s="438">
        <v>4503</v>
      </c>
      <c r="V241" s="601">
        <v>82.593543653705055</v>
      </c>
    </row>
    <row r="242" spans="1:22" ht="14.25" x14ac:dyDescent="0.2">
      <c r="A242" s="104"/>
      <c r="B242" s="104"/>
      <c r="C242" s="104" t="s">
        <v>986</v>
      </c>
      <c r="D242" s="104" t="s">
        <v>987</v>
      </c>
      <c r="E242" s="104"/>
      <c r="F242" s="104" t="s">
        <v>988</v>
      </c>
      <c r="G242" s="104"/>
      <c r="H242" s="493">
        <v>371</v>
      </c>
      <c r="I242" s="72"/>
      <c r="J242" s="458">
        <v>5.1212938005390836</v>
      </c>
      <c r="K242" s="458"/>
      <c r="L242" s="458">
        <v>94.339622641509436</v>
      </c>
      <c r="M242" s="458"/>
      <c r="N242" s="458">
        <v>0.53908355795148255</v>
      </c>
      <c r="O242" s="458"/>
      <c r="P242" s="458">
        <v>80.59299191374663</v>
      </c>
      <c r="Q242" s="458">
        <v>10.242587601078167</v>
      </c>
      <c r="R242" s="458">
        <v>9.1644204851752029</v>
      </c>
      <c r="S242" s="72"/>
      <c r="T242" s="493">
        <v>369</v>
      </c>
      <c r="U242" s="493">
        <v>297</v>
      </c>
      <c r="V242" s="458">
        <v>80.487804878048792</v>
      </c>
    </row>
    <row r="243" spans="1:22" ht="14.25" x14ac:dyDescent="0.2">
      <c r="A243" s="104"/>
      <c r="B243" s="104"/>
      <c r="C243" s="104" t="s">
        <v>989</v>
      </c>
      <c r="D243" s="104" t="s">
        <v>990</v>
      </c>
      <c r="E243" s="104"/>
      <c r="F243" s="104" t="s">
        <v>991</v>
      </c>
      <c r="G243" s="104"/>
      <c r="H243" s="493">
        <v>555</v>
      </c>
      <c r="I243" s="72"/>
      <c r="J243" s="458">
        <v>3.0630630630630629</v>
      </c>
      <c r="K243" s="458"/>
      <c r="L243" s="458">
        <v>95.675675675675677</v>
      </c>
      <c r="M243" s="458"/>
      <c r="N243" s="458">
        <v>1.2612612612612613</v>
      </c>
      <c r="O243" s="458"/>
      <c r="P243" s="458">
        <v>82.882882882882882</v>
      </c>
      <c r="Q243" s="458">
        <v>9.3693693693693696</v>
      </c>
      <c r="R243" s="458">
        <v>7.7477477477477477</v>
      </c>
      <c r="S243" s="72"/>
      <c r="T243" s="493">
        <v>548</v>
      </c>
      <c r="U243" s="493">
        <v>453</v>
      </c>
      <c r="V243" s="458">
        <v>82.664233576642332</v>
      </c>
    </row>
    <row r="244" spans="1:22" ht="14.25" x14ac:dyDescent="0.2">
      <c r="A244" s="104"/>
      <c r="B244" s="104"/>
      <c r="C244" s="104" t="s">
        <v>992</v>
      </c>
      <c r="D244" s="104" t="s">
        <v>993</v>
      </c>
      <c r="E244" s="104"/>
      <c r="F244" s="104" t="s">
        <v>994</v>
      </c>
      <c r="G244" s="104"/>
      <c r="H244" s="493">
        <v>903</v>
      </c>
      <c r="I244" s="72"/>
      <c r="J244" s="458">
        <v>2.6578073089700998</v>
      </c>
      <c r="K244" s="458"/>
      <c r="L244" s="458">
        <v>96.788482834994454</v>
      </c>
      <c r="M244" s="458"/>
      <c r="N244" s="458">
        <v>0.55370985603543743</v>
      </c>
      <c r="O244" s="458"/>
      <c r="P244" s="458">
        <v>83.277962347729797</v>
      </c>
      <c r="Q244" s="458">
        <v>9.4130675526024365</v>
      </c>
      <c r="R244" s="458">
        <v>7.3089700996677749</v>
      </c>
      <c r="S244" s="72"/>
      <c r="T244" s="493">
        <v>898</v>
      </c>
      <c r="U244" s="493">
        <v>750</v>
      </c>
      <c r="V244" s="458">
        <v>83.51893095768375</v>
      </c>
    </row>
    <row r="245" spans="1:22" ht="14.25" x14ac:dyDescent="0.2">
      <c r="A245" s="104"/>
      <c r="B245" s="104"/>
      <c r="C245" s="104" t="s">
        <v>995</v>
      </c>
      <c r="D245" s="104" t="s">
        <v>996</v>
      </c>
      <c r="E245" s="104"/>
      <c r="F245" s="104" t="s">
        <v>997</v>
      </c>
      <c r="G245" s="104"/>
      <c r="H245" s="493">
        <v>1073</v>
      </c>
      <c r="I245" s="72"/>
      <c r="J245" s="458">
        <v>3.8210624417520966</v>
      </c>
      <c r="K245" s="458"/>
      <c r="L245" s="458">
        <v>95.153774464119294</v>
      </c>
      <c r="M245" s="458"/>
      <c r="N245" s="458">
        <v>1.0251630941286114</v>
      </c>
      <c r="O245" s="458"/>
      <c r="P245" s="458">
        <v>82.758620689655174</v>
      </c>
      <c r="Q245" s="458">
        <v>9.1332712022367186</v>
      </c>
      <c r="R245" s="458">
        <v>8.1081081081081088</v>
      </c>
      <c r="S245" s="72"/>
      <c r="T245" s="493">
        <v>1062</v>
      </c>
      <c r="U245" s="493">
        <v>881</v>
      </c>
      <c r="V245" s="458">
        <v>82.956685499058381</v>
      </c>
    </row>
    <row r="246" spans="1:22" ht="14.25" x14ac:dyDescent="0.2">
      <c r="A246" s="104"/>
      <c r="B246" s="104"/>
      <c r="C246" s="104" t="s">
        <v>998</v>
      </c>
      <c r="D246" s="104" t="s">
        <v>999</v>
      </c>
      <c r="E246" s="104"/>
      <c r="F246" s="104" t="s">
        <v>1000</v>
      </c>
      <c r="G246" s="104"/>
      <c r="H246" s="493">
        <v>584</v>
      </c>
      <c r="I246" s="72"/>
      <c r="J246" s="458">
        <v>2.054794520547945</v>
      </c>
      <c r="K246" s="458"/>
      <c r="L246" s="458">
        <v>97.089041095890423</v>
      </c>
      <c r="M246" s="458"/>
      <c r="N246" s="458">
        <v>0.85616438356164382</v>
      </c>
      <c r="O246" s="458"/>
      <c r="P246" s="458">
        <v>83.732876712328761</v>
      </c>
      <c r="Q246" s="458">
        <v>10.102739726027398</v>
      </c>
      <c r="R246" s="458">
        <v>6.1643835616438354</v>
      </c>
      <c r="S246" s="72"/>
      <c r="T246" s="493">
        <v>579</v>
      </c>
      <c r="U246" s="493">
        <v>484</v>
      </c>
      <c r="V246" s="458">
        <v>83.59240069084629</v>
      </c>
    </row>
    <row r="247" spans="1:22" ht="14.25" x14ac:dyDescent="0.2">
      <c r="A247" s="104"/>
      <c r="B247" s="104"/>
      <c r="C247" s="104" t="s">
        <v>1001</v>
      </c>
      <c r="D247" s="104" t="s">
        <v>1002</v>
      </c>
      <c r="E247" s="104"/>
      <c r="F247" s="104" t="s">
        <v>1003</v>
      </c>
      <c r="G247" s="104"/>
      <c r="H247" s="493">
        <v>366</v>
      </c>
      <c r="I247" s="72"/>
      <c r="J247" s="458">
        <v>3.0054644808743167</v>
      </c>
      <c r="K247" s="458"/>
      <c r="L247" s="458">
        <v>96.448087431693992</v>
      </c>
      <c r="M247" s="458"/>
      <c r="N247" s="458">
        <v>0.54644808743169404</v>
      </c>
      <c r="O247" s="458"/>
      <c r="P247" s="458">
        <v>82.786885245901644</v>
      </c>
      <c r="Q247" s="458">
        <v>9.8360655737704921</v>
      </c>
      <c r="R247" s="458">
        <v>7.3770491803278686</v>
      </c>
      <c r="S247" s="72"/>
      <c r="T247" s="493">
        <v>364</v>
      </c>
      <c r="U247" s="493">
        <v>301</v>
      </c>
      <c r="V247" s="458">
        <v>82.692307692307693</v>
      </c>
    </row>
    <row r="248" spans="1:22" ht="14.25" x14ac:dyDescent="0.2">
      <c r="A248" s="104"/>
      <c r="B248" s="104"/>
      <c r="C248" s="104" t="s">
        <v>1004</v>
      </c>
      <c r="D248" s="104" t="s">
        <v>1005</v>
      </c>
      <c r="E248" s="104"/>
      <c r="F248" s="104" t="s">
        <v>1006</v>
      </c>
      <c r="G248" s="104"/>
      <c r="H248" s="493">
        <v>482</v>
      </c>
      <c r="I248" s="72"/>
      <c r="J248" s="458">
        <v>3.5269709543568464</v>
      </c>
      <c r="K248" s="458"/>
      <c r="L248" s="458">
        <v>96.265560165975103</v>
      </c>
      <c r="M248" s="458"/>
      <c r="N248" s="458">
        <v>0.2074688796680498</v>
      </c>
      <c r="O248" s="458"/>
      <c r="P248" s="458">
        <v>80.705394190871374</v>
      </c>
      <c r="Q248" s="458">
        <v>11.20331950207469</v>
      </c>
      <c r="R248" s="458">
        <v>8.0912863070539416</v>
      </c>
      <c r="S248" s="72"/>
      <c r="T248" s="493">
        <v>481</v>
      </c>
      <c r="U248" s="493">
        <v>388</v>
      </c>
      <c r="V248" s="458">
        <v>80.665280665280676</v>
      </c>
    </row>
    <row r="249" spans="1:22" ht="14.25" x14ac:dyDescent="0.2">
      <c r="A249" s="104"/>
      <c r="B249" s="104"/>
      <c r="C249" s="104" t="s">
        <v>1007</v>
      </c>
      <c r="D249" s="104" t="s">
        <v>1008</v>
      </c>
      <c r="E249" s="104"/>
      <c r="F249" s="104" t="s">
        <v>1009</v>
      </c>
      <c r="G249" s="104"/>
      <c r="H249" s="493">
        <v>1171</v>
      </c>
      <c r="I249" s="72"/>
      <c r="J249" s="458">
        <v>3.5866780529461995</v>
      </c>
      <c r="K249" s="458"/>
      <c r="L249" s="458">
        <v>94.70538001707942</v>
      </c>
      <c r="M249" s="458"/>
      <c r="N249" s="458">
        <v>1.7079419299743808</v>
      </c>
      <c r="O249" s="458"/>
      <c r="P249" s="458">
        <v>82.408198121263879</v>
      </c>
      <c r="Q249" s="458">
        <v>10.247651579846286</v>
      </c>
      <c r="R249" s="458">
        <v>7.3441502988898373</v>
      </c>
      <c r="S249" s="72"/>
      <c r="T249" s="493">
        <v>1151</v>
      </c>
      <c r="U249" s="493">
        <v>949</v>
      </c>
      <c r="V249" s="458">
        <v>82.450043440486525</v>
      </c>
    </row>
    <row r="250" spans="1:22" ht="14.25" x14ac:dyDescent="0.2">
      <c r="A250" s="104"/>
      <c r="B250" s="104"/>
      <c r="C250" s="104"/>
      <c r="D250" s="104"/>
      <c r="E250" s="104"/>
      <c r="F250" s="104"/>
      <c r="G250" s="104"/>
      <c r="H250" s="493"/>
      <c r="I250" s="72"/>
      <c r="J250" s="458"/>
      <c r="K250" s="458"/>
      <c r="L250" s="458"/>
      <c r="M250" s="458"/>
      <c r="N250" s="458"/>
      <c r="O250" s="458"/>
      <c r="P250" s="458"/>
      <c r="Q250" s="458"/>
      <c r="R250" s="458"/>
      <c r="S250" s="72"/>
      <c r="T250" s="493"/>
      <c r="U250" s="493"/>
      <c r="V250" s="458"/>
    </row>
    <row r="251" spans="1:22" ht="15" x14ac:dyDescent="0.25">
      <c r="A251" s="104"/>
      <c r="B251" s="104"/>
      <c r="C251" s="104" t="s">
        <v>1010</v>
      </c>
      <c r="D251" s="104" t="s">
        <v>1011</v>
      </c>
      <c r="E251" s="104" t="s">
        <v>1012</v>
      </c>
      <c r="F251" s="104"/>
      <c r="G251" s="104"/>
      <c r="H251" s="562">
        <v>7423</v>
      </c>
      <c r="I251" s="72"/>
      <c r="J251" s="601">
        <v>3.1793075575912702</v>
      </c>
      <c r="K251" s="601"/>
      <c r="L251" s="601">
        <v>95.446584938704021</v>
      </c>
      <c r="M251" s="601"/>
      <c r="N251" s="601">
        <v>1.3741075037047017</v>
      </c>
      <c r="O251" s="601"/>
      <c r="P251" s="601">
        <v>81.004984507611482</v>
      </c>
      <c r="Q251" s="601">
        <v>10.090260002694329</v>
      </c>
      <c r="R251" s="601">
        <v>8.9047554896941943</v>
      </c>
      <c r="S251" s="94"/>
      <c r="T251" s="438">
        <v>7321</v>
      </c>
      <c r="U251" s="438">
        <v>5931</v>
      </c>
      <c r="V251" s="601">
        <v>81.013522742794692</v>
      </c>
    </row>
    <row r="252" spans="1:22" ht="14.25" x14ac:dyDescent="0.2">
      <c r="A252" s="104"/>
      <c r="B252" s="104"/>
      <c r="C252" s="104" t="s">
        <v>1013</v>
      </c>
      <c r="D252" s="104" t="s">
        <v>1014</v>
      </c>
      <c r="E252" s="104"/>
      <c r="F252" s="104" t="s">
        <v>1015</v>
      </c>
      <c r="G252" s="104"/>
      <c r="H252" s="493">
        <v>1114</v>
      </c>
      <c r="I252" s="72"/>
      <c r="J252" s="458">
        <v>1.5260323159784559</v>
      </c>
      <c r="K252" s="458"/>
      <c r="L252" s="458">
        <v>97.576301615798926</v>
      </c>
      <c r="M252" s="458"/>
      <c r="N252" s="458">
        <v>0.89766606822262118</v>
      </c>
      <c r="O252" s="458"/>
      <c r="P252" s="458">
        <v>80.879712746858161</v>
      </c>
      <c r="Q252" s="458">
        <v>9.5152603231597848</v>
      </c>
      <c r="R252" s="458">
        <v>9.6050269299820474</v>
      </c>
      <c r="S252" s="72"/>
      <c r="T252" s="493">
        <v>1104</v>
      </c>
      <c r="U252" s="493">
        <v>894</v>
      </c>
      <c r="V252" s="458">
        <v>80.978260869565219</v>
      </c>
    </row>
    <row r="253" spans="1:22" ht="14.25" x14ac:dyDescent="0.2">
      <c r="A253" s="104"/>
      <c r="B253" s="104"/>
      <c r="C253" s="104" t="s">
        <v>1016</v>
      </c>
      <c r="D253" s="104" t="s">
        <v>1017</v>
      </c>
      <c r="E253" s="104"/>
      <c r="F253" s="104" t="s">
        <v>1018</v>
      </c>
      <c r="G253" s="104"/>
      <c r="H253" s="493">
        <v>1160</v>
      </c>
      <c r="I253" s="72"/>
      <c r="J253" s="458">
        <v>3.4482758620689653</v>
      </c>
      <c r="K253" s="458"/>
      <c r="L253" s="458">
        <v>95.258620689655174</v>
      </c>
      <c r="M253" s="458"/>
      <c r="N253" s="458">
        <v>1.2931034482758621</v>
      </c>
      <c r="O253" s="458"/>
      <c r="P253" s="458">
        <v>79.482758620689651</v>
      </c>
      <c r="Q253" s="458">
        <v>11.293103448275863</v>
      </c>
      <c r="R253" s="458">
        <v>9.224137931034484</v>
      </c>
      <c r="S253" s="72"/>
      <c r="T253" s="493">
        <v>1145</v>
      </c>
      <c r="U253" s="493">
        <v>908</v>
      </c>
      <c r="V253" s="458">
        <v>79.301310043668124</v>
      </c>
    </row>
    <row r="254" spans="1:22" ht="14.25" x14ac:dyDescent="0.2">
      <c r="A254" s="104"/>
      <c r="B254" s="104"/>
      <c r="C254" s="104" t="s">
        <v>1019</v>
      </c>
      <c r="D254" s="104" t="s">
        <v>1020</v>
      </c>
      <c r="E254" s="104"/>
      <c r="F254" s="104" t="s">
        <v>1021</v>
      </c>
      <c r="G254" s="104"/>
      <c r="H254" s="493">
        <v>442</v>
      </c>
      <c r="I254" s="72"/>
      <c r="J254" s="458">
        <v>1.5837104072398189</v>
      </c>
      <c r="K254" s="458"/>
      <c r="L254" s="458">
        <v>97.058823529411768</v>
      </c>
      <c r="M254" s="458"/>
      <c r="N254" s="458">
        <v>1.3574660633484164</v>
      </c>
      <c r="O254" s="458"/>
      <c r="P254" s="458">
        <v>81.674208144796381</v>
      </c>
      <c r="Q254" s="458">
        <v>9.7285067873303177</v>
      </c>
      <c r="R254" s="458">
        <v>8.5972850678733028</v>
      </c>
      <c r="S254" s="72"/>
      <c r="T254" s="493">
        <v>436</v>
      </c>
      <c r="U254" s="493">
        <v>355</v>
      </c>
      <c r="V254" s="458">
        <v>81.422018348623851</v>
      </c>
    </row>
    <row r="255" spans="1:22" ht="14.25" x14ac:dyDescent="0.2">
      <c r="A255" s="104"/>
      <c r="B255" s="104"/>
      <c r="C255" s="104" t="s">
        <v>1022</v>
      </c>
      <c r="D255" s="104" t="s">
        <v>1023</v>
      </c>
      <c r="E255" s="104"/>
      <c r="F255" s="104" t="s">
        <v>1024</v>
      </c>
      <c r="G255" s="104"/>
      <c r="H255" s="493">
        <v>452</v>
      </c>
      <c r="I255" s="72"/>
      <c r="J255" s="458">
        <v>3.5398230088495577</v>
      </c>
      <c r="K255" s="458"/>
      <c r="L255" s="458">
        <v>94.247787610619469</v>
      </c>
      <c r="M255" s="458"/>
      <c r="N255" s="458">
        <v>2.2123893805309733</v>
      </c>
      <c r="O255" s="458"/>
      <c r="P255" s="458">
        <v>83.185840707964601</v>
      </c>
      <c r="Q255" s="458">
        <v>10.619469026548673</v>
      </c>
      <c r="R255" s="458">
        <v>6.1946902654867255</v>
      </c>
      <c r="S255" s="72"/>
      <c r="T255" s="493">
        <v>442</v>
      </c>
      <c r="U255" s="493">
        <v>369</v>
      </c>
      <c r="V255" s="458">
        <v>83.484162895927611</v>
      </c>
    </row>
    <row r="256" spans="1:22" ht="14.25" x14ac:dyDescent="0.2">
      <c r="A256" s="104"/>
      <c r="B256" s="104"/>
      <c r="C256" s="104" t="s">
        <v>1025</v>
      </c>
      <c r="D256" s="104" t="s">
        <v>1026</v>
      </c>
      <c r="E256" s="104"/>
      <c r="F256" s="104" t="s">
        <v>1027</v>
      </c>
      <c r="G256" s="104"/>
      <c r="H256" s="493">
        <v>480</v>
      </c>
      <c r="I256" s="72"/>
      <c r="J256" s="458">
        <v>3.125</v>
      </c>
      <c r="K256" s="458"/>
      <c r="L256" s="458">
        <v>96.25</v>
      </c>
      <c r="M256" s="458"/>
      <c r="N256" s="458">
        <v>0.625</v>
      </c>
      <c r="O256" s="458"/>
      <c r="P256" s="458">
        <v>80.625</v>
      </c>
      <c r="Q256" s="458">
        <v>10.416666666666668</v>
      </c>
      <c r="R256" s="458">
        <v>8.9583333333333339</v>
      </c>
      <c r="S256" s="72"/>
      <c r="T256" s="493">
        <v>477</v>
      </c>
      <c r="U256" s="493">
        <v>385</v>
      </c>
      <c r="V256" s="458">
        <v>80.712788259958074</v>
      </c>
    </row>
    <row r="257" spans="1:22" ht="14.25" x14ac:dyDescent="0.2">
      <c r="A257" s="104"/>
      <c r="B257" s="104"/>
      <c r="C257" s="104" t="s">
        <v>1028</v>
      </c>
      <c r="D257" s="104" t="s">
        <v>1029</v>
      </c>
      <c r="E257" s="104"/>
      <c r="F257" s="104" t="s">
        <v>1030</v>
      </c>
      <c r="G257" s="104"/>
      <c r="H257" s="493">
        <v>408</v>
      </c>
      <c r="I257" s="72"/>
      <c r="J257" s="458">
        <v>5.3921568627450984</v>
      </c>
      <c r="K257" s="458"/>
      <c r="L257" s="458">
        <v>91.666666666666657</v>
      </c>
      <c r="M257" s="458"/>
      <c r="N257" s="458">
        <v>2.9411764705882351</v>
      </c>
      <c r="O257" s="458"/>
      <c r="P257" s="458">
        <v>83.333333333333343</v>
      </c>
      <c r="Q257" s="458">
        <v>7.1078431372549016</v>
      </c>
      <c r="R257" s="458">
        <v>9.5588235294117645</v>
      </c>
      <c r="S257" s="72"/>
      <c r="T257" s="493">
        <v>396</v>
      </c>
      <c r="U257" s="493">
        <v>331</v>
      </c>
      <c r="V257" s="458">
        <v>83.585858585858588</v>
      </c>
    </row>
    <row r="258" spans="1:22" ht="14.25" x14ac:dyDescent="0.2">
      <c r="A258" s="104"/>
      <c r="B258" s="104"/>
      <c r="C258" s="104" t="s">
        <v>1031</v>
      </c>
      <c r="D258" s="104" t="s">
        <v>1032</v>
      </c>
      <c r="E258" s="104"/>
      <c r="F258" s="104" t="s">
        <v>1033</v>
      </c>
      <c r="G258" s="104"/>
      <c r="H258" s="493">
        <v>533</v>
      </c>
      <c r="I258" s="72"/>
      <c r="J258" s="458">
        <v>2.0637898686679175</v>
      </c>
      <c r="K258" s="458"/>
      <c r="L258" s="458">
        <v>95.684803001876176</v>
      </c>
      <c r="M258" s="458"/>
      <c r="N258" s="458">
        <v>2.2514071294559099</v>
      </c>
      <c r="O258" s="458"/>
      <c r="P258" s="458">
        <v>79.737335834896811</v>
      </c>
      <c r="Q258" s="458">
        <v>11.257035647279549</v>
      </c>
      <c r="R258" s="458">
        <v>9.0056285178236397</v>
      </c>
      <c r="S258" s="72"/>
      <c r="T258" s="493">
        <v>521</v>
      </c>
      <c r="U258" s="493">
        <v>415</v>
      </c>
      <c r="V258" s="458">
        <v>79.654510556621887</v>
      </c>
    </row>
    <row r="259" spans="1:22" ht="14.25" x14ac:dyDescent="0.2">
      <c r="A259" s="104"/>
      <c r="B259" s="104"/>
      <c r="C259" s="104" t="s">
        <v>1034</v>
      </c>
      <c r="D259" s="104" t="s">
        <v>1035</v>
      </c>
      <c r="E259" s="104"/>
      <c r="F259" s="104" t="s">
        <v>1036</v>
      </c>
      <c r="G259" s="104"/>
      <c r="H259" s="493">
        <v>343</v>
      </c>
      <c r="I259" s="72"/>
      <c r="J259" s="458">
        <v>0.87463556851311952</v>
      </c>
      <c r="K259" s="458"/>
      <c r="L259" s="458">
        <v>98.250728862973759</v>
      </c>
      <c r="M259" s="458"/>
      <c r="N259" s="458">
        <v>0.87463556851311952</v>
      </c>
      <c r="O259" s="458"/>
      <c r="P259" s="458">
        <v>76.967930029154516</v>
      </c>
      <c r="Q259" s="458">
        <v>15.160349854227405</v>
      </c>
      <c r="R259" s="458">
        <v>7.8717201166180768</v>
      </c>
      <c r="S259" s="72"/>
      <c r="T259" s="493">
        <v>340</v>
      </c>
      <c r="U259" s="493">
        <v>261</v>
      </c>
      <c r="V259" s="458">
        <v>76.764705882352942</v>
      </c>
    </row>
    <row r="260" spans="1:22" ht="14.25" x14ac:dyDescent="0.2">
      <c r="A260" s="104"/>
      <c r="B260" s="104"/>
      <c r="C260" s="104" t="s">
        <v>1037</v>
      </c>
      <c r="D260" s="104" t="s">
        <v>1038</v>
      </c>
      <c r="E260" s="104"/>
      <c r="F260" s="104" t="s">
        <v>1039</v>
      </c>
      <c r="G260" s="104"/>
      <c r="H260" s="493">
        <v>467</v>
      </c>
      <c r="I260" s="72"/>
      <c r="J260" s="458">
        <v>3.4261241970021414</v>
      </c>
      <c r="K260" s="458"/>
      <c r="L260" s="458">
        <v>94.646680942184162</v>
      </c>
      <c r="M260" s="458"/>
      <c r="N260" s="458">
        <v>1.9271948608137044</v>
      </c>
      <c r="O260" s="458"/>
      <c r="P260" s="458">
        <v>78.158458244111344</v>
      </c>
      <c r="Q260" s="458">
        <v>11.991434689507495</v>
      </c>
      <c r="R260" s="458">
        <v>9.8501070663811561</v>
      </c>
      <c r="S260" s="72"/>
      <c r="T260" s="493">
        <v>458</v>
      </c>
      <c r="U260" s="493">
        <v>356</v>
      </c>
      <c r="V260" s="458">
        <v>77.729257641921407</v>
      </c>
    </row>
    <row r="261" spans="1:22" ht="14.25" x14ac:dyDescent="0.2">
      <c r="A261" s="104"/>
      <c r="B261" s="104"/>
      <c r="C261" s="104" t="s">
        <v>1040</v>
      </c>
      <c r="D261" s="104" t="s">
        <v>1041</v>
      </c>
      <c r="E261" s="104"/>
      <c r="F261" s="104" t="s">
        <v>1042</v>
      </c>
      <c r="G261" s="104"/>
      <c r="H261" s="493">
        <v>1082</v>
      </c>
      <c r="I261" s="72"/>
      <c r="J261" s="458">
        <v>4.1589648798521255</v>
      </c>
      <c r="K261" s="458"/>
      <c r="L261" s="458">
        <v>94.731977818853977</v>
      </c>
      <c r="M261" s="458"/>
      <c r="N261" s="458">
        <v>1.1090573012939002</v>
      </c>
      <c r="O261" s="458"/>
      <c r="P261" s="458">
        <v>82.532347504621072</v>
      </c>
      <c r="Q261" s="458">
        <v>8.4103512014787434</v>
      </c>
      <c r="R261" s="458">
        <v>9.0573012939001849</v>
      </c>
      <c r="S261" s="72"/>
      <c r="T261" s="493">
        <v>1070</v>
      </c>
      <c r="U261" s="493">
        <v>884</v>
      </c>
      <c r="V261" s="458">
        <v>82.616822429906549</v>
      </c>
    </row>
    <row r="262" spans="1:22" ht="14.25" x14ac:dyDescent="0.2">
      <c r="A262" s="104"/>
      <c r="B262" s="104"/>
      <c r="C262" s="104" t="s">
        <v>1043</v>
      </c>
      <c r="D262" s="104" t="s">
        <v>1044</v>
      </c>
      <c r="E262" s="104"/>
      <c r="F262" s="104" t="s">
        <v>1045</v>
      </c>
      <c r="G262" s="104"/>
      <c r="H262" s="493">
        <v>708</v>
      </c>
      <c r="I262" s="72"/>
      <c r="J262" s="458">
        <v>4.2372881355932197</v>
      </c>
      <c r="K262" s="458"/>
      <c r="L262" s="458">
        <v>94.632768361581924</v>
      </c>
      <c r="M262" s="458"/>
      <c r="N262" s="458">
        <v>1.1299435028248588</v>
      </c>
      <c r="O262" s="458"/>
      <c r="P262" s="458">
        <v>82.7683615819209</v>
      </c>
      <c r="Q262" s="458">
        <v>8.7570621468926557</v>
      </c>
      <c r="R262" s="458">
        <v>8.4745762711864394</v>
      </c>
      <c r="S262" s="72"/>
      <c r="T262" s="493">
        <v>700</v>
      </c>
      <c r="U262" s="493">
        <v>581</v>
      </c>
      <c r="V262" s="458">
        <v>83</v>
      </c>
    </row>
    <row r="263" spans="1:22" ht="14.25" x14ac:dyDescent="0.2">
      <c r="A263" s="104"/>
      <c r="B263" s="104"/>
      <c r="C263" s="104" t="s">
        <v>1046</v>
      </c>
      <c r="D263" s="104" t="s">
        <v>1047</v>
      </c>
      <c r="E263" s="104"/>
      <c r="F263" s="104" t="s">
        <v>1048</v>
      </c>
      <c r="G263" s="104"/>
      <c r="H263" s="493">
        <v>234</v>
      </c>
      <c r="I263" s="72"/>
      <c r="J263" s="458">
        <v>5.982905982905983</v>
      </c>
      <c r="K263" s="458"/>
      <c r="L263" s="458">
        <v>93.162393162393158</v>
      </c>
      <c r="M263" s="458"/>
      <c r="N263" s="458">
        <v>0.85470085470085477</v>
      </c>
      <c r="O263" s="458"/>
      <c r="P263" s="458">
        <v>82.478632478632477</v>
      </c>
      <c r="Q263" s="458">
        <v>8.9743589743589745</v>
      </c>
      <c r="R263" s="458">
        <v>8.5470085470085468</v>
      </c>
      <c r="S263" s="72"/>
      <c r="T263" s="493">
        <v>232</v>
      </c>
      <c r="U263" s="493">
        <v>192</v>
      </c>
      <c r="V263" s="458">
        <v>82.758620689655174</v>
      </c>
    </row>
    <row r="264" spans="1:22" ht="14.25" x14ac:dyDescent="0.2">
      <c r="A264" s="104"/>
      <c r="B264" s="104"/>
      <c r="C264" s="104"/>
      <c r="D264" s="104"/>
      <c r="E264" s="104"/>
      <c r="F264" s="104"/>
      <c r="G264" s="104"/>
      <c r="H264" s="493"/>
      <c r="I264" s="72"/>
      <c r="J264" s="458"/>
      <c r="K264" s="458"/>
      <c r="L264" s="458"/>
      <c r="M264" s="458"/>
      <c r="N264" s="458"/>
      <c r="O264" s="458"/>
      <c r="P264" s="458"/>
      <c r="Q264" s="458"/>
      <c r="R264" s="458"/>
      <c r="S264" s="72"/>
      <c r="T264" s="493"/>
      <c r="U264" s="493"/>
      <c r="V264" s="458"/>
    </row>
    <row r="265" spans="1:22" ht="15" x14ac:dyDescent="0.25">
      <c r="A265" s="104"/>
      <c r="B265" s="104"/>
      <c r="C265" s="104" t="s">
        <v>1049</v>
      </c>
      <c r="D265" s="104" t="s">
        <v>1050</v>
      </c>
      <c r="E265" s="104" t="s">
        <v>1051</v>
      </c>
      <c r="F265" s="104"/>
      <c r="G265" s="104"/>
      <c r="H265" s="562">
        <v>6018</v>
      </c>
      <c r="I265" s="72"/>
      <c r="J265" s="601">
        <v>3.2402791625124627</v>
      </c>
      <c r="K265" s="601"/>
      <c r="L265" s="601">
        <v>94.433366566965773</v>
      </c>
      <c r="M265" s="601"/>
      <c r="N265" s="601">
        <v>2.3263542705217679</v>
      </c>
      <c r="O265" s="601"/>
      <c r="P265" s="601">
        <v>80.840810900631439</v>
      </c>
      <c r="Q265" s="601">
        <v>10.43536058491193</v>
      </c>
      <c r="R265" s="601">
        <v>8.7238285144566294</v>
      </c>
      <c r="S265" s="94"/>
      <c r="T265" s="438">
        <v>5878</v>
      </c>
      <c r="U265" s="438">
        <v>4745</v>
      </c>
      <c r="V265" s="601">
        <v>80.724736304865601</v>
      </c>
    </row>
    <row r="266" spans="1:22" ht="14.25" x14ac:dyDescent="0.2">
      <c r="A266" s="104"/>
      <c r="B266" s="104"/>
      <c r="C266" s="104" t="s">
        <v>1052</v>
      </c>
      <c r="D266" s="104" t="s">
        <v>1053</v>
      </c>
      <c r="E266" s="104"/>
      <c r="F266" s="104" t="s">
        <v>1054</v>
      </c>
      <c r="G266" s="104"/>
      <c r="H266" s="493">
        <v>523</v>
      </c>
      <c r="I266" s="72"/>
      <c r="J266" s="458">
        <v>4.5889101338432123</v>
      </c>
      <c r="K266" s="458"/>
      <c r="L266" s="458">
        <v>93.307839388145325</v>
      </c>
      <c r="M266" s="458"/>
      <c r="N266" s="458">
        <v>2.1032504780114722</v>
      </c>
      <c r="O266" s="458"/>
      <c r="P266" s="458">
        <v>82.98279158699809</v>
      </c>
      <c r="Q266" s="458">
        <v>8.7954110898661568</v>
      </c>
      <c r="R266" s="458">
        <v>8.2217973231357551</v>
      </c>
      <c r="S266" s="72"/>
      <c r="T266" s="493">
        <v>512</v>
      </c>
      <c r="U266" s="493">
        <v>423</v>
      </c>
      <c r="V266" s="458">
        <v>82.6171875</v>
      </c>
    </row>
    <row r="267" spans="1:22" ht="14.25" x14ac:dyDescent="0.2">
      <c r="A267" s="104"/>
      <c r="B267" s="104"/>
      <c r="C267" s="104" t="s">
        <v>1055</v>
      </c>
      <c r="D267" s="104" t="s">
        <v>1056</v>
      </c>
      <c r="E267" s="104"/>
      <c r="F267" s="104" t="s">
        <v>1057</v>
      </c>
      <c r="G267" s="104"/>
      <c r="H267" s="493">
        <v>372</v>
      </c>
      <c r="I267" s="72"/>
      <c r="J267" s="458">
        <v>3.763440860215054</v>
      </c>
      <c r="K267" s="458"/>
      <c r="L267" s="458">
        <v>93.27956989247312</v>
      </c>
      <c r="M267" s="458"/>
      <c r="N267" s="458">
        <v>2.956989247311828</v>
      </c>
      <c r="O267" s="458"/>
      <c r="P267" s="458">
        <v>84.13978494623656</v>
      </c>
      <c r="Q267" s="458">
        <v>8.6021505376344098</v>
      </c>
      <c r="R267" s="458">
        <v>7.2580645161290329</v>
      </c>
      <c r="S267" s="72"/>
      <c r="T267" s="493">
        <v>361</v>
      </c>
      <c r="U267" s="493">
        <v>305</v>
      </c>
      <c r="V267" s="458">
        <v>84.48753462603878</v>
      </c>
    </row>
    <row r="268" spans="1:22" ht="14.25" x14ac:dyDescent="0.2">
      <c r="A268" s="104"/>
      <c r="B268" s="104"/>
      <c r="C268" s="104" t="s">
        <v>1058</v>
      </c>
      <c r="D268" s="104" t="s">
        <v>1059</v>
      </c>
      <c r="E268" s="104"/>
      <c r="F268" s="104" t="s">
        <v>1060</v>
      </c>
      <c r="G268" s="104"/>
      <c r="H268" s="493">
        <v>906</v>
      </c>
      <c r="I268" s="72"/>
      <c r="J268" s="458">
        <v>3.8631346578366448</v>
      </c>
      <c r="K268" s="458"/>
      <c r="L268" s="458">
        <v>92.273730684326722</v>
      </c>
      <c r="M268" s="458"/>
      <c r="N268" s="458">
        <v>3.8631346578366448</v>
      </c>
      <c r="O268" s="458"/>
      <c r="P268" s="458">
        <v>81.236203090507729</v>
      </c>
      <c r="Q268" s="458">
        <v>10.154525386313466</v>
      </c>
      <c r="R268" s="458">
        <v>8.6092715231788084</v>
      </c>
      <c r="S268" s="72"/>
      <c r="T268" s="493">
        <v>871</v>
      </c>
      <c r="U268" s="493">
        <v>704</v>
      </c>
      <c r="V268" s="458">
        <v>80.82663605051664</v>
      </c>
    </row>
    <row r="269" spans="1:22" ht="14.25" x14ac:dyDescent="0.2">
      <c r="A269" s="104"/>
      <c r="B269" s="104"/>
      <c r="C269" s="104" t="s">
        <v>1061</v>
      </c>
      <c r="D269" s="104" t="s">
        <v>1062</v>
      </c>
      <c r="E269" s="104"/>
      <c r="F269" s="104" t="s">
        <v>1063</v>
      </c>
      <c r="G269" s="104"/>
      <c r="H269" s="493">
        <v>219</v>
      </c>
      <c r="I269" s="72"/>
      <c r="J269" s="458">
        <v>4.5662100456620998</v>
      </c>
      <c r="K269" s="458"/>
      <c r="L269" s="458">
        <v>92.237442922374427</v>
      </c>
      <c r="M269" s="458"/>
      <c r="N269" s="458">
        <v>3.1963470319634704</v>
      </c>
      <c r="O269" s="458"/>
      <c r="P269" s="458">
        <v>82.648401826484019</v>
      </c>
      <c r="Q269" s="458">
        <v>9.5890410958904102</v>
      </c>
      <c r="R269" s="458">
        <v>7.7625570776255701</v>
      </c>
      <c r="S269" s="72"/>
      <c r="T269" s="493">
        <v>212</v>
      </c>
      <c r="U269" s="493">
        <v>174</v>
      </c>
      <c r="V269" s="458">
        <v>82.075471698113205</v>
      </c>
    </row>
    <row r="270" spans="1:22" ht="14.25" x14ac:dyDescent="0.2">
      <c r="A270" s="104"/>
      <c r="B270" s="104"/>
      <c r="C270" s="104" t="s">
        <v>1064</v>
      </c>
      <c r="D270" s="104" t="s">
        <v>1065</v>
      </c>
      <c r="E270" s="104"/>
      <c r="F270" s="104" t="s">
        <v>1066</v>
      </c>
      <c r="G270" s="104"/>
      <c r="H270" s="493">
        <v>305</v>
      </c>
      <c r="I270" s="72"/>
      <c r="J270" s="458">
        <v>1.639344262295082</v>
      </c>
      <c r="K270" s="458"/>
      <c r="L270" s="458">
        <v>96.721311475409834</v>
      </c>
      <c r="M270" s="458"/>
      <c r="N270" s="458">
        <v>1.639344262295082</v>
      </c>
      <c r="O270" s="458"/>
      <c r="P270" s="458">
        <v>83.93442622950819</v>
      </c>
      <c r="Q270" s="458">
        <v>9.8360655737704921</v>
      </c>
      <c r="R270" s="458">
        <v>6.2295081967213122</v>
      </c>
      <c r="S270" s="72"/>
      <c r="T270" s="493">
        <v>300</v>
      </c>
      <c r="U270" s="493">
        <v>252</v>
      </c>
      <c r="V270" s="458">
        <v>84</v>
      </c>
    </row>
    <row r="271" spans="1:22" ht="14.25" x14ac:dyDescent="0.2">
      <c r="A271" s="104"/>
      <c r="B271" s="104"/>
      <c r="C271" s="104" t="s">
        <v>1067</v>
      </c>
      <c r="D271" s="104" t="s">
        <v>1068</v>
      </c>
      <c r="E271" s="104"/>
      <c r="F271" s="104" t="s">
        <v>1069</v>
      </c>
      <c r="G271" s="104"/>
      <c r="H271" s="493">
        <v>1657</v>
      </c>
      <c r="I271" s="72"/>
      <c r="J271" s="458">
        <v>4.3452021726010859</v>
      </c>
      <c r="K271" s="458"/>
      <c r="L271" s="458">
        <v>93.602896801448395</v>
      </c>
      <c r="M271" s="458"/>
      <c r="N271" s="458">
        <v>2.0519010259505128</v>
      </c>
      <c r="O271" s="458"/>
      <c r="P271" s="458">
        <v>76.101388050694027</v>
      </c>
      <c r="Q271" s="458">
        <v>12.854556427278213</v>
      </c>
      <c r="R271" s="458">
        <v>11.044055522027762</v>
      </c>
      <c r="S271" s="72"/>
      <c r="T271" s="493">
        <v>1623</v>
      </c>
      <c r="U271" s="493">
        <v>1235</v>
      </c>
      <c r="V271" s="458">
        <v>76.093653727664829</v>
      </c>
    </row>
    <row r="272" spans="1:22" ht="14.25" x14ac:dyDescent="0.2">
      <c r="A272" s="104"/>
      <c r="B272" s="104"/>
      <c r="C272" s="104" t="s">
        <v>1070</v>
      </c>
      <c r="D272" s="104" t="s">
        <v>1071</v>
      </c>
      <c r="E272" s="104"/>
      <c r="F272" s="104" t="s">
        <v>1072</v>
      </c>
      <c r="G272" s="104"/>
      <c r="H272" s="493">
        <v>744</v>
      </c>
      <c r="I272" s="72"/>
      <c r="J272" s="458">
        <v>1.747311827956989</v>
      </c>
      <c r="K272" s="458"/>
      <c r="L272" s="458">
        <v>96.370967741935488</v>
      </c>
      <c r="M272" s="458"/>
      <c r="N272" s="458">
        <v>1.881720430107527</v>
      </c>
      <c r="O272" s="458"/>
      <c r="P272" s="458">
        <v>81.72043010752688</v>
      </c>
      <c r="Q272" s="458">
        <v>9.67741935483871</v>
      </c>
      <c r="R272" s="458">
        <v>8.6021505376344098</v>
      </c>
      <c r="S272" s="72"/>
      <c r="T272" s="493">
        <v>730</v>
      </c>
      <c r="U272" s="493">
        <v>598</v>
      </c>
      <c r="V272" s="458">
        <v>81.917808219178085</v>
      </c>
    </row>
    <row r="273" spans="1:22" ht="14.25" x14ac:dyDescent="0.2">
      <c r="A273" s="104"/>
      <c r="B273" s="104"/>
      <c r="C273" s="104" t="s">
        <v>1073</v>
      </c>
      <c r="D273" s="104" t="s">
        <v>1074</v>
      </c>
      <c r="E273" s="104"/>
      <c r="F273" s="104" t="s">
        <v>1075</v>
      </c>
      <c r="G273" s="104"/>
      <c r="H273" s="493">
        <v>551</v>
      </c>
      <c r="I273" s="72"/>
      <c r="J273" s="458">
        <v>0.90744101633393837</v>
      </c>
      <c r="K273" s="458"/>
      <c r="L273" s="458">
        <v>97.640653357531761</v>
      </c>
      <c r="M273" s="458"/>
      <c r="N273" s="458">
        <v>1.4519056261343013</v>
      </c>
      <c r="O273" s="458"/>
      <c r="P273" s="458">
        <v>82.214156079854803</v>
      </c>
      <c r="Q273" s="458">
        <v>9.6188747731397459</v>
      </c>
      <c r="R273" s="458">
        <v>8.1669691470054442</v>
      </c>
      <c r="S273" s="72"/>
      <c r="T273" s="493">
        <v>543</v>
      </c>
      <c r="U273" s="493">
        <v>446</v>
      </c>
      <c r="V273" s="458">
        <v>82.136279926335177</v>
      </c>
    </row>
    <row r="274" spans="1:22" ht="14.25" x14ac:dyDescent="0.2">
      <c r="A274" s="104"/>
      <c r="B274" s="104"/>
      <c r="C274" s="104" t="s">
        <v>1076</v>
      </c>
      <c r="D274" s="104" t="s">
        <v>1077</v>
      </c>
      <c r="E274" s="104"/>
      <c r="F274" s="104" t="s">
        <v>1078</v>
      </c>
      <c r="G274" s="104"/>
      <c r="H274" s="493">
        <v>391</v>
      </c>
      <c r="I274" s="72"/>
      <c r="J274" s="458">
        <v>1.5345268542199488</v>
      </c>
      <c r="K274" s="458"/>
      <c r="L274" s="458">
        <v>96.163682864450124</v>
      </c>
      <c r="M274" s="458"/>
      <c r="N274" s="458">
        <v>2.3017902813299234</v>
      </c>
      <c r="O274" s="458"/>
      <c r="P274" s="458">
        <v>84.398976982097182</v>
      </c>
      <c r="Q274" s="458">
        <v>7.6726342710997448</v>
      </c>
      <c r="R274" s="458">
        <v>7.9283887468030692</v>
      </c>
      <c r="S274" s="72"/>
      <c r="T274" s="493">
        <v>382</v>
      </c>
      <c r="U274" s="493">
        <v>321</v>
      </c>
      <c r="V274" s="458">
        <v>84.031413612565444</v>
      </c>
    </row>
    <row r="275" spans="1:22" ht="14.25" x14ac:dyDescent="0.2">
      <c r="A275" s="104"/>
      <c r="B275" s="104"/>
      <c r="C275" s="104" t="s">
        <v>1079</v>
      </c>
      <c r="D275" s="104" t="s">
        <v>1080</v>
      </c>
      <c r="E275" s="104"/>
      <c r="F275" s="104" t="s">
        <v>1081</v>
      </c>
      <c r="G275" s="104"/>
      <c r="H275" s="493">
        <v>350</v>
      </c>
      <c r="I275" s="72"/>
      <c r="J275" s="458">
        <v>3.1428571428571432</v>
      </c>
      <c r="K275" s="458"/>
      <c r="L275" s="458">
        <v>95.142857142857139</v>
      </c>
      <c r="M275" s="458"/>
      <c r="N275" s="458">
        <v>1.7142857142857144</v>
      </c>
      <c r="O275" s="458"/>
      <c r="P275" s="458">
        <v>83.714285714285722</v>
      </c>
      <c r="Q275" s="458">
        <v>11.142857142857142</v>
      </c>
      <c r="R275" s="458">
        <v>5.1428571428571423</v>
      </c>
      <c r="S275" s="72"/>
      <c r="T275" s="493">
        <v>344</v>
      </c>
      <c r="U275" s="493">
        <v>287</v>
      </c>
      <c r="V275" s="458">
        <v>83.430232558139537</v>
      </c>
    </row>
    <row r="276" spans="1:22" ht="14.25" x14ac:dyDescent="0.2">
      <c r="A276" s="104"/>
      <c r="B276" s="104"/>
      <c r="C276" s="104"/>
      <c r="D276" s="104"/>
      <c r="E276" s="104"/>
      <c r="F276" s="104"/>
      <c r="G276" s="104"/>
      <c r="H276" s="493"/>
      <c r="I276" s="72"/>
      <c r="J276" s="458"/>
      <c r="K276" s="458"/>
      <c r="L276" s="458"/>
      <c r="M276" s="458"/>
      <c r="N276" s="458"/>
      <c r="O276" s="458"/>
      <c r="P276" s="458"/>
      <c r="Q276" s="458"/>
      <c r="R276" s="458"/>
      <c r="S276" s="72"/>
      <c r="T276" s="493"/>
      <c r="U276" s="493"/>
      <c r="V276" s="458"/>
    </row>
    <row r="277" spans="1:22" ht="15" x14ac:dyDescent="0.25">
      <c r="A277" s="104"/>
      <c r="B277" s="104"/>
      <c r="C277" s="104" t="s">
        <v>1082</v>
      </c>
      <c r="D277" s="104" t="s">
        <v>1083</v>
      </c>
      <c r="E277" s="104" t="s">
        <v>1084</v>
      </c>
      <c r="F277" s="104"/>
      <c r="G277" s="104"/>
      <c r="H277" s="562">
        <v>7443</v>
      </c>
      <c r="I277" s="72"/>
      <c r="J277" s="601">
        <v>9.3107617896009671</v>
      </c>
      <c r="K277" s="601"/>
      <c r="L277" s="601">
        <v>89.574096466478565</v>
      </c>
      <c r="M277" s="601"/>
      <c r="N277" s="601">
        <v>1.1151417439204623</v>
      </c>
      <c r="O277" s="601"/>
      <c r="P277" s="601">
        <v>78.866048636302565</v>
      </c>
      <c r="Q277" s="601">
        <v>12.266559183125084</v>
      </c>
      <c r="R277" s="601">
        <v>8.8673921805723506</v>
      </c>
      <c r="S277" s="94"/>
      <c r="T277" s="438">
        <v>7360</v>
      </c>
      <c r="U277" s="438">
        <v>5798</v>
      </c>
      <c r="V277" s="601">
        <v>78.77717391304347</v>
      </c>
    </row>
    <row r="278" spans="1:22" ht="14.25" x14ac:dyDescent="0.2">
      <c r="A278" s="104"/>
      <c r="B278" s="104"/>
      <c r="C278" s="104" t="s">
        <v>1085</v>
      </c>
      <c r="D278" s="104" t="s">
        <v>1086</v>
      </c>
      <c r="E278" s="104"/>
      <c r="F278" s="104" t="s">
        <v>1087</v>
      </c>
      <c r="G278" s="104"/>
      <c r="H278" s="493">
        <v>1962</v>
      </c>
      <c r="I278" s="72"/>
      <c r="J278" s="458">
        <v>12.7420998980632</v>
      </c>
      <c r="K278" s="458"/>
      <c r="L278" s="458">
        <v>86.901121304791033</v>
      </c>
      <c r="M278" s="458"/>
      <c r="N278" s="458">
        <v>0.3567787971457696</v>
      </c>
      <c r="O278" s="458"/>
      <c r="P278" s="458">
        <v>81.243628950050976</v>
      </c>
      <c r="Q278" s="458">
        <v>10.244648318042813</v>
      </c>
      <c r="R278" s="458">
        <v>8.5117227319062181</v>
      </c>
      <c r="S278" s="72"/>
      <c r="T278" s="493">
        <v>1955</v>
      </c>
      <c r="U278" s="493">
        <v>1588</v>
      </c>
      <c r="V278" s="458">
        <v>81.227621483375955</v>
      </c>
    </row>
    <row r="279" spans="1:22" ht="14.25" x14ac:dyDescent="0.2">
      <c r="A279" s="104"/>
      <c r="B279" s="104"/>
      <c r="C279" s="104" t="s">
        <v>1088</v>
      </c>
      <c r="D279" s="104" t="s">
        <v>1089</v>
      </c>
      <c r="E279" s="104"/>
      <c r="F279" s="104" t="s">
        <v>1090</v>
      </c>
      <c r="G279" s="104"/>
      <c r="H279" s="493">
        <v>473</v>
      </c>
      <c r="I279" s="72"/>
      <c r="J279" s="458">
        <v>5.07399577167019</v>
      </c>
      <c r="K279" s="458"/>
      <c r="L279" s="458">
        <v>93.234672304439741</v>
      </c>
      <c r="M279" s="458"/>
      <c r="N279" s="458">
        <v>1.6913319238900635</v>
      </c>
      <c r="O279" s="458"/>
      <c r="P279" s="458">
        <v>72.727272727272734</v>
      </c>
      <c r="Q279" s="458">
        <v>15.856236786469344</v>
      </c>
      <c r="R279" s="458">
        <v>11.416490486257928</v>
      </c>
      <c r="S279" s="72"/>
      <c r="T279" s="493">
        <v>465</v>
      </c>
      <c r="U279" s="493">
        <v>340</v>
      </c>
      <c r="V279" s="458">
        <v>73.118279569892479</v>
      </c>
    </row>
    <row r="280" spans="1:22" ht="14.25" x14ac:dyDescent="0.2">
      <c r="A280" s="104"/>
      <c r="B280" s="104"/>
      <c r="C280" s="104" t="s">
        <v>1091</v>
      </c>
      <c r="D280" s="104" t="s">
        <v>1092</v>
      </c>
      <c r="E280" s="104"/>
      <c r="F280" s="104" t="s">
        <v>1093</v>
      </c>
      <c r="G280" s="104"/>
      <c r="H280" s="493">
        <v>275</v>
      </c>
      <c r="I280" s="72"/>
      <c r="J280" s="458">
        <v>90.181818181818187</v>
      </c>
      <c r="K280" s="458"/>
      <c r="L280" s="458">
        <v>8.7272727272727284</v>
      </c>
      <c r="M280" s="458"/>
      <c r="N280" s="458">
        <v>1.0909090909090911</v>
      </c>
      <c r="O280" s="458"/>
      <c r="P280" s="458">
        <v>81.454545454545453</v>
      </c>
      <c r="Q280" s="458">
        <v>10.909090909090908</v>
      </c>
      <c r="R280" s="458">
        <v>7.6363636363636367</v>
      </c>
      <c r="S280" s="72"/>
      <c r="T280" s="493">
        <v>272</v>
      </c>
      <c r="U280" s="493">
        <v>221</v>
      </c>
      <c r="V280" s="458">
        <v>81.25</v>
      </c>
    </row>
    <row r="281" spans="1:22" ht="14.25" x14ac:dyDescent="0.2">
      <c r="A281" s="104"/>
      <c r="B281" s="104"/>
      <c r="C281" s="104" t="s">
        <v>1094</v>
      </c>
      <c r="D281" s="104" t="s">
        <v>1095</v>
      </c>
      <c r="E281" s="104"/>
      <c r="F281" s="104" t="s">
        <v>1096</v>
      </c>
      <c r="G281" s="104"/>
      <c r="H281" s="493">
        <v>574</v>
      </c>
      <c r="I281" s="72"/>
      <c r="J281" s="458">
        <v>3.8327526132404177</v>
      </c>
      <c r="K281" s="458"/>
      <c r="L281" s="458">
        <v>93.554006968641119</v>
      </c>
      <c r="M281" s="458"/>
      <c r="N281" s="458">
        <v>2.6132404181184667</v>
      </c>
      <c r="O281" s="458"/>
      <c r="P281" s="458">
        <v>79.616724738675956</v>
      </c>
      <c r="Q281" s="458">
        <v>11.498257839721255</v>
      </c>
      <c r="R281" s="458">
        <v>8.8850174216027877</v>
      </c>
      <c r="S281" s="72"/>
      <c r="T281" s="493">
        <v>559</v>
      </c>
      <c r="U281" s="493">
        <v>444</v>
      </c>
      <c r="V281" s="458">
        <v>79.427549194991059</v>
      </c>
    </row>
    <row r="282" spans="1:22" ht="14.25" x14ac:dyDescent="0.2">
      <c r="A282" s="104"/>
      <c r="B282" s="104"/>
      <c r="C282" s="104" t="s">
        <v>1097</v>
      </c>
      <c r="D282" s="104" t="s">
        <v>1098</v>
      </c>
      <c r="E282" s="104"/>
      <c r="F282" s="104" t="s">
        <v>1099</v>
      </c>
      <c r="G282" s="104"/>
      <c r="H282" s="493">
        <v>534</v>
      </c>
      <c r="I282" s="72"/>
      <c r="J282" s="458">
        <v>3.3707865168539324</v>
      </c>
      <c r="K282" s="458"/>
      <c r="L282" s="458">
        <v>95.13108614232209</v>
      </c>
      <c r="M282" s="458"/>
      <c r="N282" s="458">
        <v>1.4981273408239701</v>
      </c>
      <c r="O282" s="458"/>
      <c r="P282" s="458">
        <v>79.775280898876403</v>
      </c>
      <c r="Q282" s="458">
        <v>12.172284644194757</v>
      </c>
      <c r="R282" s="458">
        <v>8.0524344569288395</v>
      </c>
      <c r="S282" s="72"/>
      <c r="T282" s="493">
        <v>526</v>
      </c>
      <c r="U282" s="493">
        <v>419</v>
      </c>
      <c r="V282" s="458">
        <v>79.657794676806077</v>
      </c>
    </row>
    <row r="283" spans="1:22" ht="14.25" x14ac:dyDescent="0.2">
      <c r="A283" s="104"/>
      <c r="B283" s="104"/>
      <c r="C283" s="104" t="s">
        <v>1100</v>
      </c>
      <c r="D283" s="104" t="s">
        <v>1101</v>
      </c>
      <c r="E283" s="104"/>
      <c r="F283" s="104" t="s">
        <v>1102</v>
      </c>
      <c r="G283" s="104"/>
      <c r="H283" s="493">
        <v>855</v>
      </c>
      <c r="I283" s="72"/>
      <c r="J283" s="458">
        <v>2.6900584795321638</v>
      </c>
      <c r="K283" s="458"/>
      <c r="L283" s="458">
        <v>96.84210526315789</v>
      </c>
      <c r="M283" s="458"/>
      <c r="N283" s="458">
        <v>0.46783625730994155</v>
      </c>
      <c r="O283" s="458"/>
      <c r="P283" s="458">
        <v>79.181286549707593</v>
      </c>
      <c r="Q283" s="458">
        <v>13.099415204678364</v>
      </c>
      <c r="R283" s="458">
        <v>7.7192982456140351</v>
      </c>
      <c r="S283" s="72"/>
      <c r="T283" s="493">
        <v>851</v>
      </c>
      <c r="U283" s="493">
        <v>674</v>
      </c>
      <c r="V283" s="458">
        <v>79.200940070505283</v>
      </c>
    </row>
    <row r="284" spans="1:22" ht="14.25" x14ac:dyDescent="0.2">
      <c r="A284" s="104"/>
      <c r="B284" s="104"/>
      <c r="C284" s="104" t="s">
        <v>1103</v>
      </c>
      <c r="D284" s="104" t="s">
        <v>1104</v>
      </c>
      <c r="E284" s="104"/>
      <c r="F284" s="104" t="s">
        <v>1105</v>
      </c>
      <c r="G284" s="104"/>
      <c r="H284" s="493">
        <v>525</v>
      </c>
      <c r="I284" s="72"/>
      <c r="J284" s="458">
        <v>4.1904761904761907</v>
      </c>
      <c r="K284" s="458"/>
      <c r="L284" s="458">
        <v>94.476190476190482</v>
      </c>
      <c r="M284" s="458"/>
      <c r="N284" s="458">
        <v>1.3333333333333335</v>
      </c>
      <c r="O284" s="458"/>
      <c r="P284" s="458">
        <v>76.952380952380949</v>
      </c>
      <c r="Q284" s="458">
        <v>13.523809523809524</v>
      </c>
      <c r="R284" s="458">
        <v>9.5238095238095237</v>
      </c>
      <c r="S284" s="72"/>
      <c r="T284" s="493">
        <v>518</v>
      </c>
      <c r="U284" s="493">
        <v>397</v>
      </c>
      <c r="V284" s="458">
        <v>76.640926640926637</v>
      </c>
    </row>
    <row r="285" spans="1:22" ht="14.25" x14ac:dyDescent="0.2">
      <c r="A285" s="104"/>
      <c r="B285" s="104"/>
      <c r="C285" s="104" t="s">
        <v>1106</v>
      </c>
      <c r="D285" s="104" t="s">
        <v>1107</v>
      </c>
      <c r="E285" s="104"/>
      <c r="F285" s="104" t="s">
        <v>1108</v>
      </c>
      <c r="G285" s="104"/>
      <c r="H285" s="493">
        <v>999</v>
      </c>
      <c r="I285" s="72"/>
      <c r="J285" s="458">
        <v>3.9039039039039038</v>
      </c>
      <c r="K285" s="458"/>
      <c r="L285" s="458">
        <v>94.594594594594597</v>
      </c>
      <c r="M285" s="458"/>
      <c r="N285" s="458">
        <v>1.5015015015015014</v>
      </c>
      <c r="O285" s="458"/>
      <c r="P285" s="458">
        <v>76.476476476476478</v>
      </c>
      <c r="Q285" s="458">
        <v>12.912912912912914</v>
      </c>
      <c r="R285" s="458">
        <v>10.61061061061061</v>
      </c>
      <c r="S285" s="72"/>
      <c r="T285" s="493">
        <v>984</v>
      </c>
      <c r="U285" s="493">
        <v>751</v>
      </c>
      <c r="V285" s="458">
        <v>76.321138211382106</v>
      </c>
    </row>
    <row r="286" spans="1:22" ht="14.25" x14ac:dyDescent="0.2">
      <c r="A286" s="104"/>
      <c r="B286" s="104"/>
      <c r="C286" s="104" t="s">
        <v>1109</v>
      </c>
      <c r="D286" s="104" t="s">
        <v>1110</v>
      </c>
      <c r="E286" s="104"/>
      <c r="F286" s="104" t="s">
        <v>1111</v>
      </c>
      <c r="G286" s="104"/>
      <c r="H286" s="493">
        <v>1246</v>
      </c>
      <c r="I286" s="72"/>
      <c r="J286" s="458">
        <v>3.77207062600321</v>
      </c>
      <c r="K286" s="458"/>
      <c r="L286" s="458">
        <v>94.943820224719104</v>
      </c>
      <c r="M286" s="458"/>
      <c r="N286" s="458">
        <v>1.2841091492776886</v>
      </c>
      <c r="O286" s="458"/>
      <c r="P286" s="458">
        <v>78.651685393258433</v>
      </c>
      <c r="Q286" s="458">
        <v>13.162118780096307</v>
      </c>
      <c r="R286" s="458">
        <v>8.1861958266452657</v>
      </c>
      <c r="S286" s="72"/>
      <c r="T286" s="493">
        <v>1230</v>
      </c>
      <c r="U286" s="493">
        <v>964</v>
      </c>
      <c r="V286" s="458">
        <v>78.373983739837399</v>
      </c>
    </row>
    <row r="287" spans="1:22" ht="14.25" x14ac:dyDescent="0.2">
      <c r="A287" s="104"/>
      <c r="B287" s="104"/>
      <c r="C287" s="104"/>
      <c r="D287" s="104"/>
      <c r="E287" s="104"/>
      <c r="F287" s="104"/>
      <c r="G287" s="104"/>
      <c r="H287" s="493"/>
      <c r="I287" s="72"/>
      <c r="J287" s="458"/>
      <c r="K287" s="458"/>
      <c r="L287" s="458"/>
      <c r="M287" s="458"/>
      <c r="N287" s="458"/>
      <c r="O287" s="458"/>
      <c r="P287" s="458"/>
      <c r="Q287" s="458"/>
      <c r="R287" s="458"/>
      <c r="S287" s="72"/>
      <c r="T287" s="493"/>
      <c r="U287" s="493"/>
      <c r="V287" s="458"/>
    </row>
    <row r="288" spans="1:22" s="343" customFormat="1" ht="15" x14ac:dyDescent="0.25">
      <c r="A288" s="111"/>
      <c r="B288" s="111" t="s">
        <v>1112</v>
      </c>
      <c r="C288" s="111"/>
      <c r="D288" s="111"/>
      <c r="E288" s="111"/>
      <c r="F288" s="111"/>
      <c r="G288" s="111"/>
      <c r="H288" s="562">
        <v>8289</v>
      </c>
      <c r="I288" s="94"/>
      <c r="J288" s="601">
        <v>71.142477982868854</v>
      </c>
      <c r="K288" s="601"/>
      <c r="L288" s="601">
        <v>23.754373265773918</v>
      </c>
      <c r="M288" s="601"/>
      <c r="N288" s="601">
        <v>5.1031487513572209</v>
      </c>
      <c r="O288" s="601"/>
      <c r="P288" s="601">
        <v>75.244299674267097</v>
      </c>
      <c r="Q288" s="601">
        <v>15.719628423211486</v>
      </c>
      <c r="R288" s="601">
        <v>9.0360719025214138</v>
      </c>
      <c r="S288" s="94"/>
      <c r="T288" s="438">
        <v>7866</v>
      </c>
      <c r="U288" s="438">
        <v>5856</v>
      </c>
      <c r="V288" s="601">
        <v>74.446987032799399</v>
      </c>
    </row>
    <row r="289" spans="1:22" ht="14.25" x14ac:dyDescent="0.2">
      <c r="A289" s="104"/>
      <c r="B289" s="104"/>
      <c r="C289" s="104"/>
      <c r="D289" s="166"/>
      <c r="E289" s="166"/>
      <c r="F289" s="166"/>
      <c r="G289" s="166"/>
      <c r="H289" s="493"/>
      <c r="I289" s="72"/>
      <c r="J289" s="458"/>
      <c r="K289" s="458"/>
      <c r="L289" s="458"/>
      <c r="M289" s="458"/>
      <c r="N289" s="458"/>
      <c r="O289" s="458"/>
      <c r="P289" s="458"/>
      <c r="Q289" s="458"/>
      <c r="R289" s="458"/>
      <c r="S289" s="72"/>
      <c r="T289" s="493"/>
      <c r="U289" s="493"/>
      <c r="V289" s="458"/>
    </row>
    <row r="290" spans="1:22" ht="14.25" x14ac:dyDescent="0.2">
      <c r="A290" s="104"/>
      <c r="B290" s="104"/>
      <c r="C290" s="72" t="s">
        <v>1730</v>
      </c>
      <c r="D290" s="72"/>
      <c r="E290" s="104"/>
      <c r="F290" s="72" t="s">
        <v>1731</v>
      </c>
      <c r="G290" s="72"/>
      <c r="H290" s="493">
        <v>181</v>
      </c>
      <c r="I290" s="72"/>
      <c r="J290" s="458">
        <v>40.331491712707184</v>
      </c>
      <c r="K290" s="458"/>
      <c r="L290" s="458">
        <v>58.563535911602202</v>
      </c>
      <c r="M290" s="458"/>
      <c r="N290" s="458">
        <v>1.1049723756906076</v>
      </c>
      <c r="O290" s="458"/>
      <c r="P290" s="458">
        <v>80.769230769230774</v>
      </c>
      <c r="Q290" s="458">
        <v>13.461538461538462</v>
      </c>
      <c r="R290" s="458">
        <v>5.7692307692307692</v>
      </c>
      <c r="S290" s="72"/>
      <c r="T290" s="493">
        <v>179</v>
      </c>
      <c r="U290" s="493">
        <v>138</v>
      </c>
      <c r="V290" s="458">
        <v>77.094972067039109</v>
      </c>
    </row>
    <row r="291" spans="1:22" ht="14.25" x14ac:dyDescent="0.2">
      <c r="A291" s="104"/>
      <c r="B291" s="104"/>
      <c r="C291" s="72" t="s">
        <v>1755</v>
      </c>
      <c r="D291" s="72"/>
      <c r="E291" s="104"/>
      <c r="F291" s="72" t="s">
        <v>1756</v>
      </c>
      <c r="G291" s="72"/>
      <c r="H291" s="493">
        <v>179</v>
      </c>
      <c r="I291" s="72"/>
      <c r="J291" s="458">
        <v>77.653631284916202</v>
      </c>
      <c r="K291" s="458"/>
      <c r="L291" s="458">
        <v>17.318435754189945</v>
      </c>
      <c r="M291" s="458"/>
      <c r="N291" s="458">
        <v>5.027932960893855</v>
      </c>
      <c r="O291" s="458"/>
      <c r="P291" s="458">
        <v>77.348066298342545</v>
      </c>
      <c r="Q291" s="458">
        <v>16.022099447513813</v>
      </c>
      <c r="R291" s="458">
        <v>6.6298342541436464</v>
      </c>
      <c r="S291" s="72"/>
      <c r="T291" s="493">
        <v>170</v>
      </c>
      <c r="U291" s="493">
        <v>137</v>
      </c>
      <c r="V291" s="458">
        <v>80.588235294117652</v>
      </c>
    </row>
    <row r="292" spans="1:22" ht="14.25" x14ac:dyDescent="0.2">
      <c r="A292" s="104"/>
      <c r="B292" s="104"/>
      <c r="C292" s="72" t="s">
        <v>1766</v>
      </c>
      <c r="D292" s="72"/>
      <c r="E292" s="104"/>
      <c r="F292" s="72" t="s">
        <v>1767</v>
      </c>
      <c r="G292" s="72"/>
      <c r="H292" s="493">
        <v>397</v>
      </c>
      <c r="I292" s="72"/>
      <c r="J292" s="458">
        <v>93.954659949622169</v>
      </c>
      <c r="K292" s="458"/>
      <c r="L292" s="458">
        <v>1.0075566750629723</v>
      </c>
      <c r="M292" s="458"/>
      <c r="N292" s="458">
        <v>5.037783375314862</v>
      </c>
      <c r="O292" s="458"/>
      <c r="P292" s="458">
        <v>78.384798099762463</v>
      </c>
      <c r="Q292" s="458">
        <v>12.826603325415679</v>
      </c>
      <c r="R292" s="458">
        <v>8.7885985748218527</v>
      </c>
      <c r="S292" s="72"/>
      <c r="T292" s="493">
        <v>377</v>
      </c>
      <c r="U292" s="493">
        <v>295</v>
      </c>
      <c r="V292" s="458">
        <v>78.249336870026525</v>
      </c>
    </row>
    <row r="293" spans="1:22" ht="14.25" x14ac:dyDescent="0.2">
      <c r="A293" s="104"/>
      <c r="B293" s="104"/>
      <c r="C293" s="72" t="s">
        <v>1768</v>
      </c>
      <c r="D293" s="72"/>
      <c r="E293" s="104"/>
      <c r="F293" s="72" t="s">
        <v>222</v>
      </c>
      <c r="G293" s="72"/>
      <c r="H293" s="493">
        <v>443</v>
      </c>
      <c r="I293" s="72"/>
      <c r="J293" s="458">
        <v>80.812641083521441</v>
      </c>
      <c r="K293" s="458"/>
      <c r="L293" s="458">
        <v>15.124153498871332</v>
      </c>
      <c r="M293" s="458"/>
      <c r="N293" s="458">
        <v>4.0632054176072234</v>
      </c>
      <c r="O293" s="458"/>
      <c r="P293" s="458">
        <v>74.113475177304963</v>
      </c>
      <c r="Q293" s="458">
        <v>10.638297872340425</v>
      </c>
      <c r="R293" s="458">
        <v>15.24822695035461</v>
      </c>
      <c r="S293" s="72"/>
      <c r="T293" s="493">
        <v>425</v>
      </c>
      <c r="U293" s="493">
        <v>334</v>
      </c>
      <c r="V293" s="458">
        <v>78.588235294117652</v>
      </c>
    </row>
    <row r="294" spans="1:22" ht="14.25" x14ac:dyDescent="0.2">
      <c r="A294" s="104"/>
      <c r="B294" s="104"/>
      <c r="C294" s="72" t="s">
        <v>1769</v>
      </c>
      <c r="D294" s="72"/>
      <c r="E294" s="104"/>
      <c r="F294" s="72" t="s">
        <v>1770</v>
      </c>
      <c r="G294" s="72"/>
      <c r="H294" s="493">
        <v>1264</v>
      </c>
      <c r="I294" s="72"/>
      <c r="J294" s="458">
        <v>84.73101265822784</v>
      </c>
      <c r="K294" s="458"/>
      <c r="L294" s="458">
        <v>4.90506329113924</v>
      </c>
      <c r="M294" s="458"/>
      <c r="N294" s="458">
        <v>10.36392405063291</v>
      </c>
      <c r="O294" s="458"/>
      <c r="P294" s="458">
        <v>74.431818181818173</v>
      </c>
      <c r="Q294" s="458">
        <v>19.886363636363637</v>
      </c>
      <c r="R294" s="458">
        <v>5.6818181818181817</v>
      </c>
      <c r="S294" s="72"/>
      <c r="T294" s="493">
        <v>1133</v>
      </c>
      <c r="U294" s="493">
        <v>702</v>
      </c>
      <c r="V294" s="458">
        <v>61.95939982347749</v>
      </c>
    </row>
    <row r="295" spans="1:22" ht="14.25" x14ac:dyDescent="0.2">
      <c r="A295" s="104"/>
      <c r="B295" s="104"/>
      <c r="C295" s="72" t="s">
        <v>1771</v>
      </c>
      <c r="D295" s="72"/>
      <c r="E295" s="104"/>
      <c r="F295" s="72" t="s">
        <v>1772</v>
      </c>
      <c r="G295" s="72"/>
      <c r="H295" s="493">
        <v>391</v>
      </c>
      <c r="I295" s="72"/>
      <c r="J295" s="458">
        <v>93.094629156010228</v>
      </c>
      <c r="K295" s="458"/>
      <c r="L295" s="458">
        <v>1.7902813299232736</v>
      </c>
      <c r="M295" s="458"/>
      <c r="N295" s="458">
        <v>5.1150895140664963</v>
      </c>
      <c r="O295" s="458"/>
      <c r="P295" s="458">
        <v>80.110497237569049</v>
      </c>
      <c r="Q295" s="458">
        <v>12.154696132596685</v>
      </c>
      <c r="R295" s="458">
        <v>7.7348066298342539</v>
      </c>
      <c r="S295" s="72"/>
      <c r="T295" s="493">
        <v>371</v>
      </c>
      <c r="U295" s="493">
        <v>289</v>
      </c>
      <c r="V295" s="458">
        <v>77.897574123989216</v>
      </c>
    </row>
    <row r="296" spans="1:22" ht="14.25" x14ac:dyDescent="0.2">
      <c r="A296" s="104"/>
      <c r="B296" s="104"/>
      <c r="C296" s="72" t="s">
        <v>1773</v>
      </c>
      <c r="D296" s="72"/>
      <c r="E296" s="114"/>
      <c r="F296" s="72" t="s">
        <v>1774</v>
      </c>
      <c r="G296" s="72"/>
      <c r="H296" s="493">
        <v>114</v>
      </c>
      <c r="I296" s="72"/>
      <c r="J296" s="458">
        <v>91.228070175438589</v>
      </c>
      <c r="K296" s="458"/>
      <c r="L296" s="458">
        <v>1.7543859649122806</v>
      </c>
      <c r="M296" s="458"/>
      <c r="N296" s="458">
        <v>7.0175438596491224</v>
      </c>
      <c r="O296" s="458"/>
      <c r="P296" s="458">
        <v>81.308411214953267</v>
      </c>
      <c r="Q296" s="458">
        <v>14.018691588785046</v>
      </c>
      <c r="R296" s="458">
        <v>4.6728971962616823</v>
      </c>
      <c r="S296" s="72"/>
      <c r="T296" s="493">
        <v>106</v>
      </c>
      <c r="U296" s="493">
        <v>77</v>
      </c>
      <c r="V296" s="458">
        <v>72.641509433962256</v>
      </c>
    </row>
    <row r="297" spans="1:22" ht="14.25" x14ac:dyDescent="0.2">
      <c r="A297" s="104"/>
      <c r="B297" s="104"/>
      <c r="C297" s="72" t="s">
        <v>1776</v>
      </c>
      <c r="D297" s="72"/>
      <c r="E297" s="104"/>
      <c r="F297" s="72" t="s">
        <v>1777</v>
      </c>
      <c r="G297" s="72"/>
      <c r="H297" s="493">
        <v>279</v>
      </c>
      <c r="I297" s="72"/>
      <c r="J297" s="458">
        <v>45.878136200716845</v>
      </c>
      <c r="K297" s="458"/>
      <c r="L297" s="458">
        <v>52.688172043010752</v>
      </c>
      <c r="M297" s="458"/>
      <c r="N297" s="458">
        <v>1.4336917562724014</v>
      </c>
      <c r="O297" s="458"/>
      <c r="P297" s="458">
        <v>77.235772357723576</v>
      </c>
      <c r="Q297" s="458">
        <v>15.853658536585366</v>
      </c>
      <c r="R297" s="458">
        <v>6.9105691056910574</v>
      </c>
      <c r="S297" s="72"/>
      <c r="T297" s="493">
        <v>275</v>
      </c>
      <c r="U297" s="493">
        <v>207</v>
      </c>
      <c r="V297" s="458">
        <v>75.272727272727266</v>
      </c>
    </row>
    <row r="298" spans="1:22" ht="14.25" x14ac:dyDescent="0.2">
      <c r="A298" s="104"/>
      <c r="B298" s="104"/>
      <c r="C298" s="72" t="s">
        <v>1779</v>
      </c>
      <c r="D298" s="72"/>
      <c r="E298" s="104"/>
      <c r="F298" s="72" t="s">
        <v>1780</v>
      </c>
      <c r="G298" s="72"/>
      <c r="H298" s="493">
        <v>253</v>
      </c>
      <c r="I298" s="72"/>
      <c r="J298" s="458">
        <v>22.92490118577075</v>
      </c>
      <c r="K298" s="458"/>
      <c r="L298" s="458">
        <v>77.07509881422925</v>
      </c>
      <c r="M298" s="458"/>
      <c r="N298" s="458">
        <v>0</v>
      </c>
      <c r="O298" s="458"/>
      <c r="P298" s="458">
        <v>75.464684014869889</v>
      </c>
      <c r="Q298" s="458">
        <v>12.267657992565056</v>
      </c>
      <c r="R298" s="458">
        <v>12.267657992565056</v>
      </c>
      <c r="S298" s="72"/>
      <c r="T298" s="493">
        <v>253</v>
      </c>
      <c r="U298" s="493">
        <v>202</v>
      </c>
      <c r="V298" s="458">
        <v>79.841897233201593</v>
      </c>
    </row>
    <row r="299" spans="1:22" ht="14.25" x14ac:dyDescent="0.2">
      <c r="A299" s="104"/>
      <c r="B299" s="104"/>
      <c r="C299" s="72" t="s">
        <v>1733</v>
      </c>
      <c r="D299" s="72"/>
      <c r="E299" s="104"/>
      <c r="F299" s="72" t="s">
        <v>1734</v>
      </c>
      <c r="G299" s="72"/>
      <c r="H299" s="493">
        <v>421</v>
      </c>
      <c r="I299" s="72"/>
      <c r="J299" s="458">
        <v>8.5510688836104514</v>
      </c>
      <c r="K299" s="458"/>
      <c r="L299" s="458">
        <v>90.973871733966746</v>
      </c>
      <c r="M299" s="458"/>
      <c r="N299" s="458">
        <v>0.47505938242280288</v>
      </c>
      <c r="O299" s="458"/>
      <c r="P299" s="458">
        <v>73.219373219373225</v>
      </c>
      <c r="Q299" s="458">
        <v>18.233618233618234</v>
      </c>
      <c r="R299" s="458">
        <v>8.5470085470085468</v>
      </c>
      <c r="S299" s="72"/>
      <c r="T299" s="493">
        <v>419</v>
      </c>
      <c r="U299" s="493">
        <v>328</v>
      </c>
      <c r="V299" s="458">
        <v>78.281622911694512</v>
      </c>
    </row>
    <row r="300" spans="1:22" ht="14.25" x14ac:dyDescent="0.2">
      <c r="A300" s="104"/>
      <c r="B300" s="104"/>
      <c r="C300" s="72" t="s">
        <v>1735</v>
      </c>
      <c r="D300" s="72"/>
      <c r="E300" s="104"/>
      <c r="F300" s="72" t="s">
        <v>1736</v>
      </c>
      <c r="G300" s="72"/>
      <c r="H300" s="493">
        <v>282</v>
      </c>
      <c r="I300" s="72"/>
      <c r="J300" s="458">
        <v>43.262411347517734</v>
      </c>
      <c r="K300" s="458"/>
      <c r="L300" s="458">
        <v>55.673758865248224</v>
      </c>
      <c r="M300" s="458"/>
      <c r="N300" s="458">
        <v>1.0638297872340425</v>
      </c>
      <c r="O300" s="458"/>
      <c r="P300" s="458">
        <v>80.309423347398038</v>
      </c>
      <c r="Q300" s="458">
        <v>12.658227848101266</v>
      </c>
      <c r="R300" s="458">
        <v>7.0323488045007032</v>
      </c>
      <c r="S300" s="72"/>
      <c r="T300" s="493">
        <v>279</v>
      </c>
      <c r="U300" s="493">
        <v>206</v>
      </c>
      <c r="V300" s="458">
        <v>73.835125448028677</v>
      </c>
    </row>
    <row r="301" spans="1:22" ht="14.25" x14ac:dyDescent="0.2">
      <c r="A301" s="104"/>
      <c r="B301" s="104"/>
      <c r="C301" s="72" t="s">
        <v>1738</v>
      </c>
      <c r="D301" s="72"/>
      <c r="E301" s="104"/>
      <c r="F301" s="72" t="s">
        <v>223</v>
      </c>
      <c r="G301" s="72"/>
      <c r="H301" s="493">
        <v>176</v>
      </c>
      <c r="I301" s="72"/>
      <c r="J301" s="458">
        <v>91.477272727272734</v>
      </c>
      <c r="K301" s="458"/>
      <c r="L301" s="458">
        <v>0.56818181818181823</v>
      </c>
      <c r="M301" s="458"/>
      <c r="N301" s="458">
        <v>7.9545454545454541</v>
      </c>
      <c r="O301" s="458"/>
      <c r="P301" s="458">
        <v>81.564245810055866</v>
      </c>
      <c r="Q301" s="458">
        <v>14.52513966480447</v>
      </c>
      <c r="R301" s="458">
        <v>3.9106145251396649</v>
      </c>
      <c r="S301" s="72"/>
      <c r="T301" s="493">
        <v>162</v>
      </c>
      <c r="U301" s="493">
        <v>118</v>
      </c>
      <c r="V301" s="458">
        <v>72.839506172839506</v>
      </c>
    </row>
    <row r="302" spans="1:22" ht="14.25" x14ac:dyDescent="0.2">
      <c r="A302" s="104"/>
      <c r="B302" s="104"/>
      <c r="C302" s="72" t="s">
        <v>1727</v>
      </c>
      <c r="D302" s="72"/>
      <c r="E302" s="104"/>
      <c r="F302" s="72" t="s">
        <v>1728</v>
      </c>
      <c r="G302" s="72"/>
      <c r="H302" s="493">
        <v>156</v>
      </c>
      <c r="I302" s="72"/>
      <c r="J302" s="458">
        <v>78.205128205128204</v>
      </c>
      <c r="K302" s="458"/>
      <c r="L302" s="458">
        <v>16.666666666666664</v>
      </c>
      <c r="M302" s="458"/>
      <c r="N302" s="458">
        <v>5.1282051282051277</v>
      </c>
      <c r="O302" s="458"/>
      <c r="P302" s="458">
        <v>62.941176470588232</v>
      </c>
      <c r="Q302" s="458">
        <v>23.52941176470588</v>
      </c>
      <c r="R302" s="458">
        <v>13.529411764705882</v>
      </c>
      <c r="S302" s="72"/>
      <c r="T302" s="493">
        <v>148</v>
      </c>
      <c r="U302" s="493">
        <v>118</v>
      </c>
      <c r="V302" s="458">
        <v>79.729729729729726</v>
      </c>
    </row>
    <row r="303" spans="1:22" ht="14.25" x14ac:dyDescent="0.2">
      <c r="A303" s="104"/>
      <c r="B303" s="104"/>
      <c r="C303" s="72" t="s">
        <v>1740</v>
      </c>
      <c r="D303" s="72"/>
      <c r="E303" s="104"/>
      <c r="F303" s="72" t="s">
        <v>1741</v>
      </c>
      <c r="G303" s="72"/>
      <c r="H303" s="493">
        <v>362</v>
      </c>
      <c r="I303" s="72"/>
      <c r="J303" s="458">
        <v>93.922651933701658</v>
      </c>
      <c r="K303" s="458"/>
      <c r="L303" s="458">
        <v>1.9337016574585635</v>
      </c>
      <c r="M303" s="458"/>
      <c r="N303" s="458">
        <v>4.1436464088397784</v>
      </c>
      <c r="O303" s="458"/>
      <c r="P303" s="458">
        <v>76.245210727969351</v>
      </c>
      <c r="Q303" s="458">
        <v>15.325670498084291</v>
      </c>
      <c r="R303" s="458">
        <v>8.4291187739463602</v>
      </c>
      <c r="S303" s="72"/>
      <c r="T303" s="493">
        <v>347</v>
      </c>
      <c r="U303" s="493">
        <v>276</v>
      </c>
      <c r="V303" s="458">
        <v>79.538904899135446</v>
      </c>
    </row>
    <row r="304" spans="1:22" ht="14.25" x14ac:dyDescent="0.2">
      <c r="A304" s="104"/>
      <c r="B304" s="104"/>
      <c r="C304" s="72" t="s">
        <v>1743</v>
      </c>
      <c r="D304" s="72"/>
      <c r="E304" s="104"/>
      <c r="F304" s="72" t="s">
        <v>1744</v>
      </c>
      <c r="G304" s="72"/>
      <c r="H304" s="493">
        <v>428</v>
      </c>
      <c r="I304" s="72"/>
      <c r="J304" s="458">
        <v>72.89719626168224</v>
      </c>
      <c r="K304" s="458"/>
      <c r="L304" s="458">
        <v>18.457943925233643</v>
      </c>
      <c r="M304" s="458"/>
      <c r="N304" s="458">
        <v>8.6448598130841123</v>
      </c>
      <c r="O304" s="458"/>
      <c r="P304" s="458">
        <v>79.723502304147459</v>
      </c>
      <c r="Q304" s="458">
        <v>9.9078341013824893</v>
      </c>
      <c r="R304" s="458">
        <v>10.368663594470046</v>
      </c>
      <c r="S304" s="72"/>
      <c r="T304" s="493">
        <v>391</v>
      </c>
      <c r="U304" s="493">
        <v>313</v>
      </c>
      <c r="V304" s="458">
        <v>80.051150895140665</v>
      </c>
    </row>
    <row r="305" spans="1:22" ht="14.25" x14ac:dyDescent="0.2">
      <c r="A305" s="104"/>
      <c r="B305" s="104"/>
      <c r="C305" s="72" t="s">
        <v>1746</v>
      </c>
      <c r="D305" s="72"/>
      <c r="E305" s="104"/>
      <c r="F305" s="72" t="s">
        <v>1747</v>
      </c>
      <c r="G305" s="72"/>
      <c r="H305" s="493">
        <v>246</v>
      </c>
      <c r="I305" s="72"/>
      <c r="J305" s="458">
        <v>87.398373983739845</v>
      </c>
      <c r="K305" s="458"/>
      <c r="L305" s="458">
        <v>6.9105691056910574</v>
      </c>
      <c r="M305" s="458"/>
      <c r="N305" s="458">
        <v>5.6910569105691051</v>
      </c>
      <c r="O305" s="458"/>
      <c r="P305" s="458">
        <v>78.589420654911834</v>
      </c>
      <c r="Q305" s="458">
        <v>14.86146095717884</v>
      </c>
      <c r="R305" s="458">
        <v>6.5491183879093198</v>
      </c>
      <c r="S305" s="72"/>
      <c r="T305" s="493">
        <v>232</v>
      </c>
      <c r="U305" s="493">
        <v>176</v>
      </c>
      <c r="V305" s="458">
        <v>75.862068965517238</v>
      </c>
    </row>
    <row r="306" spans="1:22" ht="14.25" x14ac:dyDescent="0.2">
      <c r="A306" s="104"/>
      <c r="B306" s="104"/>
      <c r="C306" s="72" t="s">
        <v>1748</v>
      </c>
      <c r="D306" s="72"/>
      <c r="E306" s="104"/>
      <c r="F306" s="72" t="s">
        <v>225</v>
      </c>
      <c r="G306" s="72"/>
      <c r="H306" s="493">
        <v>269</v>
      </c>
      <c r="I306" s="72"/>
      <c r="J306" s="458">
        <v>39.405204460966544</v>
      </c>
      <c r="K306" s="458"/>
      <c r="L306" s="458">
        <v>59.479553903345725</v>
      </c>
      <c r="M306" s="458"/>
      <c r="N306" s="458">
        <v>1.1152416356877324</v>
      </c>
      <c r="O306" s="458"/>
      <c r="P306" s="458">
        <v>78.555304740406314</v>
      </c>
      <c r="Q306" s="458">
        <v>14.89841986455982</v>
      </c>
      <c r="R306" s="458">
        <v>6.5462753950338595</v>
      </c>
      <c r="S306" s="72"/>
      <c r="T306" s="493">
        <v>266</v>
      </c>
      <c r="U306" s="493">
        <v>200</v>
      </c>
      <c r="V306" s="458">
        <v>75.187969924812023</v>
      </c>
    </row>
    <row r="307" spans="1:22" ht="14.25" x14ac:dyDescent="0.2">
      <c r="A307" s="104"/>
      <c r="B307" s="104"/>
      <c r="C307" s="72" t="s">
        <v>1750</v>
      </c>
      <c r="D307" s="72"/>
      <c r="E307" s="104"/>
      <c r="F307" s="72" t="s">
        <v>1751</v>
      </c>
      <c r="G307" s="72"/>
      <c r="H307" s="493">
        <v>702</v>
      </c>
      <c r="I307" s="72"/>
      <c r="J307" s="458">
        <v>90.883190883190878</v>
      </c>
      <c r="K307" s="458"/>
      <c r="L307" s="458">
        <v>2.9914529914529915</v>
      </c>
      <c r="M307" s="458"/>
      <c r="N307" s="458">
        <v>6.1253561253561255</v>
      </c>
      <c r="O307" s="458"/>
      <c r="P307" s="458">
        <v>64.794303797468359</v>
      </c>
      <c r="Q307" s="458">
        <v>22.151898734177212</v>
      </c>
      <c r="R307" s="458">
        <v>13.05379746835443</v>
      </c>
      <c r="S307" s="72"/>
      <c r="T307" s="493">
        <v>659</v>
      </c>
      <c r="U307" s="493">
        <v>473</v>
      </c>
      <c r="V307" s="458">
        <v>71.775417298937782</v>
      </c>
    </row>
    <row r="308" spans="1:22" ht="14.25" x14ac:dyDescent="0.2">
      <c r="A308" s="104"/>
      <c r="B308" s="104"/>
      <c r="C308" s="72" t="s">
        <v>1753</v>
      </c>
      <c r="D308" s="72"/>
      <c r="E308" s="104"/>
      <c r="F308" s="72" t="s">
        <v>1754</v>
      </c>
      <c r="G308" s="72"/>
      <c r="H308" s="493">
        <v>711</v>
      </c>
      <c r="I308" s="72"/>
      <c r="J308" s="458">
        <v>96.202531645569621</v>
      </c>
      <c r="K308" s="458"/>
      <c r="L308" s="458">
        <v>1.2658227848101267</v>
      </c>
      <c r="M308" s="458"/>
      <c r="N308" s="458">
        <v>2.5316455696202533</v>
      </c>
      <c r="O308" s="458"/>
      <c r="P308" s="458">
        <v>78.516624040920718</v>
      </c>
      <c r="Q308" s="458">
        <v>13.810741687979538</v>
      </c>
      <c r="R308" s="458">
        <v>7.6726342710997448</v>
      </c>
      <c r="S308" s="72"/>
      <c r="T308" s="493">
        <v>693</v>
      </c>
      <c r="U308" s="493">
        <v>555</v>
      </c>
      <c r="V308" s="458">
        <v>80.086580086580085</v>
      </c>
    </row>
    <row r="309" spans="1:22" ht="14.25" x14ac:dyDescent="0.2">
      <c r="A309" s="114"/>
      <c r="B309" s="114"/>
      <c r="C309" s="72" t="s">
        <v>1758</v>
      </c>
      <c r="D309" s="72"/>
      <c r="E309" s="104"/>
      <c r="F309" s="72" t="s">
        <v>1759</v>
      </c>
      <c r="G309" s="72"/>
      <c r="H309" s="493">
        <v>340</v>
      </c>
      <c r="I309" s="72"/>
      <c r="J309" s="458">
        <v>82.941176470588246</v>
      </c>
      <c r="K309" s="458"/>
      <c r="L309" s="458">
        <v>6.1764705882352944</v>
      </c>
      <c r="M309" s="458"/>
      <c r="N309" s="458">
        <v>10.882352941176471</v>
      </c>
      <c r="O309" s="458"/>
      <c r="P309" s="458">
        <v>71.929824561403507</v>
      </c>
      <c r="Q309" s="458">
        <v>21.929824561403507</v>
      </c>
      <c r="R309" s="458">
        <v>6.140350877192982</v>
      </c>
      <c r="S309" s="72"/>
      <c r="T309" s="493">
        <v>303</v>
      </c>
      <c r="U309" s="493">
        <v>181</v>
      </c>
      <c r="V309" s="458">
        <v>59.735973597359738</v>
      </c>
    </row>
    <row r="310" spans="1:22" ht="14.25" x14ac:dyDescent="0.2">
      <c r="A310" s="104"/>
      <c r="B310" s="104"/>
      <c r="C310" s="72" t="s">
        <v>1761</v>
      </c>
      <c r="D310" s="72"/>
      <c r="E310" s="104"/>
      <c r="F310" s="72" t="s">
        <v>1762</v>
      </c>
      <c r="G310" s="72"/>
      <c r="H310" s="493">
        <v>261</v>
      </c>
      <c r="I310" s="72"/>
      <c r="J310" s="458">
        <v>75.862068965517238</v>
      </c>
      <c r="K310" s="458"/>
      <c r="L310" s="458">
        <v>19.157088122605366</v>
      </c>
      <c r="M310" s="458"/>
      <c r="N310" s="458">
        <v>4.980842911877394</v>
      </c>
      <c r="O310" s="458"/>
      <c r="P310" s="458">
        <v>75.268817204301072</v>
      </c>
      <c r="Q310" s="458">
        <v>14.336917562724013</v>
      </c>
      <c r="R310" s="458">
        <v>10.394265232974909</v>
      </c>
      <c r="S310" s="72"/>
      <c r="T310" s="493">
        <v>248</v>
      </c>
      <c r="U310" s="493">
        <v>187</v>
      </c>
      <c r="V310" s="458">
        <v>75.403225806451616</v>
      </c>
    </row>
    <row r="311" spans="1:22" ht="14.25" x14ac:dyDescent="0.2">
      <c r="A311" s="104"/>
      <c r="B311" s="104"/>
      <c r="C311" s="72" t="s">
        <v>1764</v>
      </c>
      <c r="D311" s="72"/>
      <c r="E311" s="104"/>
      <c r="F311" s="72" t="s">
        <v>1765</v>
      </c>
      <c r="G311" s="72"/>
      <c r="H311" s="493">
        <v>434</v>
      </c>
      <c r="I311" s="72"/>
      <c r="J311" s="458">
        <v>2.9953917050691241</v>
      </c>
      <c r="K311" s="458"/>
      <c r="L311" s="458">
        <v>96.082949308755758</v>
      </c>
      <c r="M311" s="458"/>
      <c r="N311" s="458">
        <v>0.92165898617511521</v>
      </c>
      <c r="O311" s="458"/>
      <c r="P311" s="458">
        <v>79.841897233201593</v>
      </c>
      <c r="Q311" s="458">
        <v>10.671936758893279</v>
      </c>
      <c r="R311" s="458">
        <v>9.4861660079051369</v>
      </c>
      <c r="S311" s="72"/>
      <c r="T311" s="493">
        <v>430</v>
      </c>
      <c r="U311" s="493">
        <v>344</v>
      </c>
      <c r="V311" s="458">
        <v>80</v>
      </c>
    </row>
    <row r="312" spans="1:22" x14ac:dyDescent="0.2">
      <c r="A312" s="168"/>
      <c r="B312" s="168"/>
      <c r="C312" s="168"/>
      <c r="D312" s="168"/>
      <c r="E312" s="168"/>
      <c r="F312" s="168"/>
      <c r="G312" s="168"/>
      <c r="H312" s="168"/>
      <c r="I312" s="314"/>
      <c r="J312" s="314"/>
      <c r="K312" s="314"/>
      <c r="L312" s="314"/>
      <c r="M312" s="314"/>
      <c r="N312" s="168"/>
      <c r="O312" s="314"/>
      <c r="P312" s="314"/>
      <c r="Q312" s="314"/>
      <c r="R312" s="314"/>
      <c r="S312" s="314"/>
      <c r="T312" s="314"/>
      <c r="U312" s="314"/>
      <c r="V312" s="314"/>
    </row>
    <row r="313" spans="1:22" x14ac:dyDescent="0.2">
      <c r="A313" s="96"/>
      <c r="B313" s="96"/>
      <c r="C313" s="92"/>
      <c r="D313" s="92"/>
      <c r="E313" s="92"/>
      <c r="F313" s="92"/>
      <c r="G313" s="92"/>
      <c r="H313" s="92"/>
      <c r="I313" s="315"/>
      <c r="J313" s="315"/>
      <c r="K313" s="315"/>
      <c r="L313" s="315"/>
      <c r="M313" s="315"/>
      <c r="N313" s="92"/>
      <c r="O313" s="315"/>
      <c r="P313" s="315"/>
      <c r="Q313" s="315"/>
      <c r="R313" s="315"/>
      <c r="S313" s="315"/>
      <c r="T313" s="315"/>
      <c r="U313" s="315"/>
      <c r="V313" s="315"/>
    </row>
    <row r="314" spans="1:22" x14ac:dyDescent="0.2">
      <c r="A314" s="96"/>
      <c r="B314" s="290" t="s">
        <v>202</v>
      </c>
      <c r="C314" s="92"/>
      <c r="D314" s="92"/>
      <c r="E314" s="92"/>
      <c r="F314" s="92"/>
      <c r="G314" s="92"/>
      <c r="H314" s="92"/>
      <c r="I314" s="315"/>
      <c r="J314" s="315"/>
      <c r="K314" s="315"/>
      <c r="L314" s="315"/>
      <c r="M314" s="315"/>
      <c r="N314" s="92"/>
      <c r="O314" s="315"/>
      <c r="P314" s="315"/>
      <c r="Q314" s="315"/>
      <c r="R314" s="315"/>
      <c r="S314" s="315"/>
      <c r="T314" s="315"/>
      <c r="U314" s="315"/>
      <c r="V314" s="315"/>
    </row>
    <row r="315" spans="1:22" x14ac:dyDescent="0.2">
      <c r="A315" s="96"/>
      <c r="B315" s="96"/>
      <c r="C315" s="92"/>
      <c r="D315" s="92"/>
      <c r="E315" s="92"/>
      <c r="F315" s="92"/>
      <c r="G315" s="92"/>
      <c r="H315" s="92"/>
      <c r="I315" s="315"/>
      <c r="J315" s="315"/>
      <c r="K315" s="315"/>
      <c r="L315" s="315"/>
      <c r="M315" s="315"/>
      <c r="N315" s="92"/>
      <c r="O315" s="315"/>
      <c r="P315" s="315"/>
      <c r="Q315" s="315"/>
      <c r="R315" s="315"/>
      <c r="S315" s="315"/>
      <c r="T315" s="315"/>
      <c r="U315" s="315"/>
      <c r="V315" s="315"/>
    </row>
  </sheetData>
  <sortState ref="C290:V311">
    <sortCondition ref="F290:F311"/>
  </sortState>
  <mergeCells count="2">
    <mergeCell ref="T7:V7"/>
    <mergeCell ref="J9:L9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3"/>
  <sheetViews>
    <sheetView workbookViewId="0"/>
  </sheetViews>
  <sheetFormatPr defaultRowHeight="12.75" x14ac:dyDescent="0.2"/>
  <cols>
    <col min="1" max="2" width="1.42578125" customWidth="1"/>
    <col min="3" max="3" width="13.42578125" customWidth="1"/>
    <col min="4" max="4" width="5" customWidth="1"/>
    <col min="5" max="5" width="3.42578125" customWidth="1"/>
    <col min="6" max="6" width="43.42578125" customWidth="1"/>
    <col min="7" max="7" width="1.140625" customWidth="1"/>
    <col min="8" max="8" width="9.85546875" style="553" customWidth="1"/>
    <col min="9" max="9" width="2.140625" customWidth="1"/>
    <col min="10" max="10" width="8.28515625" style="550" customWidth="1"/>
    <col min="11" max="11" width="1.28515625" customWidth="1"/>
    <col min="12" max="12" width="8.85546875" style="550"/>
    <col min="13" max="13" width="1.28515625" customWidth="1"/>
    <col min="14" max="14" width="10.28515625" style="550" customWidth="1"/>
    <col min="15" max="15" width="1.28515625" customWidth="1"/>
    <col min="16" max="16" width="11.7109375" style="550" customWidth="1"/>
    <col min="17" max="17" width="1.28515625" customWidth="1"/>
    <col min="18" max="18" width="13" style="550" customWidth="1"/>
  </cols>
  <sheetData>
    <row r="1" spans="1:18" s="50" customFormat="1" ht="15.75" x14ac:dyDescent="0.25">
      <c r="A1" s="71" t="s">
        <v>1882</v>
      </c>
      <c r="B1" s="84"/>
      <c r="C1" s="84"/>
      <c r="D1" s="84"/>
      <c r="E1" s="84"/>
      <c r="F1" s="84"/>
      <c r="G1" s="84"/>
      <c r="H1" s="440"/>
      <c r="I1" s="84"/>
      <c r="J1" s="87"/>
      <c r="K1" s="84"/>
      <c r="L1" s="87"/>
      <c r="M1" s="84"/>
      <c r="N1" s="85"/>
      <c r="O1" s="86"/>
      <c r="P1" s="87"/>
      <c r="Q1" s="86"/>
      <c r="R1" s="87"/>
    </row>
    <row r="2" spans="1:18" s="50" customFormat="1" ht="15.75" x14ac:dyDescent="0.25">
      <c r="A2" s="71" t="s">
        <v>1909</v>
      </c>
      <c r="B2" s="84"/>
      <c r="C2" s="84"/>
      <c r="D2" s="84"/>
      <c r="E2" s="84"/>
      <c r="F2" s="84"/>
      <c r="G2" s="84"/>
      <c r="H2" s="440"/>
      <c r="I2" s="84"/>
      <c r="J2" s="87"/>
      <c r="K2" s="84"/>
      <c r="L2" s="87"/>
      <c r="M2" s="84"/>
      <c r="N2" s="85"/>
      <c r="O2" s="86"/>
      <c r="P2" s="87"/>
      <c r="Q2" s="86"/>
      <c r="R2" s="87"/>
    </row>
    <row r="3" spans="1:18" s="3" customFormat="1" ht="5.25" customHeight="1" x14ac:dyDescent="0.2">
      <c r="A3" s="72"/>
      <c r="B3" s="72"/>
      <c r="C3" s="88"/>
      <c r="D3" s="88"/>
      <c r="E3" s="72"/>
      <c r="F3" s="72"/>
      <c r="G3" s="72"/>
      <c r="H3" s="440"/>
      <c r="I3" s="84"/>
      <c r="J3" s="87"/>
      <c r="K3" s="84"/>
      <c r="L3" s="87"/>
      <c r="M3" s="84"/>
      <c r="N3" s="89"/>
      <c r="O3" s="90"/>
      <c r="P3" s="87"/>
      <c r="Q3" s="90"/>
      <c r="R3" s="87"/>
    </row>
    <row r="4" spans="1:18" s="44" customFormat="1" ht="15" customHeight="1" x14ac:dyDescent="0.25">
      <c r="A4" s="178" t="s">
        <v>8</v>
      </c>
      <c r="B4" s="104"/>
      <c r="C4" s="104"/>
      <c r="D4" s="104"/>
      <c r="E4" s="104"/>
      <c r="F4" s="104"/>
      <c r="G4" s="104"/>
      <c r="H4" s="304"/>
      <c r="I4" s="104"/>
      <c r="J4" s="554"/>
      <c r="K4" s="104"/>
      <c r="L4" s="540"/>
      <c r="M4" s="104"/>
      <c r="N4" s="179"/>
      <c r="O4" s="180"/>
      <c r="P4" s="540"/>
      <c r="Q4" s="180"/>
      <c r="R4" s="540" t="s">
        <v>36</v>
      </c>
    </row>
    <row r="5" spans="1:18" s="44" customFormat="1" ht="4.5" customHeight="1" x14ac:dyDescent="0.2">
      <c r="A5" s="108"/>
      <c r="B5" s="108"/>
      <c r="C5" s="108"/>
      <c r="D5" s="108"/>
      <c r="E5" s="108"/>
      <c r="F5" s="108"/>
      <c r="G5" s="108"/>
      <c r="H5" s="583"/>
      <c r="I5" s="108"/>
      <c r="J5" s="109"/>
      <c r="K5" s="108"/>
      <c r="L5" s="109"/>
      <c r="M5" s="108"/>
      <c r="N5" s="109"/>
      <c r="O5" s="110"/>
      <c r="P5" s="109"/>
      <c r="Q5" s="110"/>
      <c r="R5" s="109"/>
    </row>
    <row r="6" spans="1:18" s="44" customFormat="1" ht="13.5" customHeight="1" x14ac:dyDescent="0.2">
      <c r="A6" s="104"/>
      <c r="B6" s="104"/>
      <c r="C6" s="104"/>
      <c r="D6" s="104"/>
      <c r="E6" s="104"/>
      <c r="F6" s="104"/>
      <c r="G6" s="104"/>
      <c r="H6" s="164"/>
      <c r="I6" s="104"/>
      <c r="J6" s="540"/>
      <c r="K6" s="104"/>
      <c r="L6" s="540"/>
      <c r="M6" s="104"/>
      <c r="N6" s="541"/>
      <c r="O6" s="114"/>
      <c r="P6" s="540"/>
      <c r="Q6" s="114"/>
      <c r="R6" s="540"/>
    </row>
    <row r="7" spans="1:18" s="44" customFormat="1" ht="14.25" x14ac:dyDescent="0.2">
      <c r="A7" s="104"/>
      <c r="B7" s="104"/>
      <c r="C7" s="104"/>
      <c r="D7" s="104"/>
      <c r="E7" s="104"/>
      <c r="F7" s="104"/>
      <c r="G7" s="540"/>
      <c r="H7" s="439"/>
      <c r="I7" s="540"/>
      <c r="J7" s="540"/>
      <c r="K7" s="540"/>
      <c r="L7" s="540"/>
      <c r="M7" s="540"/>
      <c r="N7" s="540" t="s">
        <v>265</v>
      </c>
      <c r="O7" s="112"/>
      <c r="P7" s="540" t="s">
        <v>265</v>
      </c>
      <c r="Q7" s="112"/>
      <c r="R7" s="540" t="s">
        <v>1150</v>
      </c>
    </row>
    <row r="8" spans="1:18" s="44" customFormat="1" ht="15" x14ac:dyDescent="0.25">
      <c r="A8" s="104"/>
      <c r="B8" s="104"/>
      <c r="C8" s="104"/>
      <c r="D8" s="104"/>
      <c r="E8" s="114"/>
      <c r="F8" s="114"/>
      <c r="G8" s="540"/>
      <c r="H8" s="304" t="s">
        <v>2</v>
      </c>
      <c r="I8" s="181"/>
      <c r="J8" s="835" t="s">
        <v>1123</v>
      </c>
      <c r="K8" s="835"/>
      <c r="L8" s="835"/>
      <c r="M8" s="540"/>
      <c r="N8" s="540" t="s">
        <v>110</v>
      </c>
      <c r="O8" s="106"/>
      <c r="P8" s="540" t="s">
        <v>110</v>
      </c>
      <c r="Q8" s="106"/>
      <c r="R8" s="540" t="s">
        <v>1149</v>
      </c>
    </row>
    <row r="9" spans="1:18" s="44" customFormat="1" ht="12" customHeight="1" x14ac:dyDescent="0.25">
      <c r="A9" s="104"/>
      <c r="B9" s="104" t="s">
        <v>1908</v>
      </c>
      <c r="C9" s="165"/>
      <c r="D9" s="104"/>
      <c r="E9" s="104"/>
      <c r="F9" s="104"/>
      <c r="G9" s="104"/>
      <c r="H9" s="304" t="s">
        <v>334</v>
      </c>
      <c r="I9" s="181"/>
      <c r="J9" s="109"/>
      <c r="K9" s="108"/>
      <c r="L9" s="109"/>
      <c r="M9" s="104"/>
      <c r="N9" s="540" t="s">
        <v>61</v>
      </c>
      <c r="O9" s="106"/>
      <c r="P9" s="540" t="s">
        <v>181</v>
      </c>
      <c r="Q9" s="106"/>
      <c r="R9" s="540" t="s">
        <v>181</v>
      </c>
    </row>
    <row r="10" spans="1:18" s="44" customFormat="1" ht="15" x14ac:dyDescent="0.25">
      <c r="A10" s="104"/>
      <c r="B10" s="104" t="s">
        <v>1114</v>
      </c>
      <c r="C10" s="165"/>
      <c r="D10" s="104"/>
      <c r="E10" s="540"/>
      <c r="F10" s="104"/>
      <c r="G10" s="104"/>
      <c r="H10" s="304" t="s">
        <v>109</v>
      </c>
      <c r="I10" s="104"/>
      <c r="J10" s="540"/>
      <c r="K10" s="104"/>
      <c r="L10" s="540"/>
      <c r="M10" s="104"/>
      <c r="N10" s="540" t="s">
        <v>1122</v>
      </c>
      <c r="O10" s="106"/>
      <c r="P10" s="540" t="s">
        <v>167</v>
      </c>
      <c r="Q10" s="106"/>
      <c r="R10" s="540" t="s">
        <v>167</v>
      </c>
    </row>
    <row r="11" spans="1:18" s="44" customFormat="1" ht="15" x14ac:dyDescent="0.25">
      <c r="A11" s="104"/>
      <c r="B11" s="104"/>
      <c r="C11" s="104"/>
      <c r="D11" s="104"/>
      <c r="E11" s="540"/>
      <c r="F11" s="104"/>
      <c r="G11" s="104"/>
      <c r="H11" s="310" t="s">
        <v>110</v>
      </c>
      <c r="I11" s="159"/>
      <c r="J11" s="159" t="s">
        <v>26</v>
      </c>
      <c r="K11" s="159"/>
      <c r="L11" s="159" t="s">
        <v>25</v>
      </c>
      <c r="M11" s="540"/>
      <c r="N11" s="540"/>
      <c r="O11" s="106"/>
      <c r="P11" s="540" t="s">
        <v>266</v>
      </c>
      <c r="Q11" s="106"/>
      <c r="R11" s="540" t="s">
        <v>1151</v>
      </c>
    </row>
    <row r="12" spans="1:18" s="177" customFormat="1" ht="7.5" customHeight="1" x14ac:dyDescent="0.25">
      <c r="A12" s="108"/>
      <c r="B12" s="108"/>
      <c r="C12" s="108"/>
      <c r="D12" s="108"/>
      <c r="E12" s="108"/>
      <c r="F12" s="108"/>
      <c r="G12" s="114"/>
      <c r="H12" s="583"/>
      <c r="I12" s="114"/>
      <c r="J12" s="109"/>
      <c r="K12" s="114"/>
      <c r="L12" s="109"/>
      <c r="M12" s="114"/>
      <c r="N12" s="109"/>
      <c r="O12" s="114"/>
      <c r="P12" s="109"/>
      <c r="Q12" s="114"/>
      <c r="R12" s="109"/>
    </row>
    <row r="13" spans="1:18" s="44" customFormat="1" ht="9.75" customHeight="1" x14ac:dyDescent="0.2">
      <c r="A13" s="104"/>
      <c r="B13" s="104"/>
      <c r="C13" s="104"/>
      <c r="D13" s="104"/>
      <c r="E13" s="104"/>
      <c r="F13" s="104"/>
      <c r="G13" s="104"/>
      <c r="H13" s="164"/>
      <c r="I13" s="104"/>
      <c r="J13" s="540"/>
      <c r="K13" s="104"/>
      <c r="L13" s="540"/>
      <c r="M13" s="104"/>
      <c r="N13" s="541"/>
      <c r="O13" s="114"/>
      <c r="P13" s="540"/>
      <c r="Q13" s="114"/>
      <c r="R13" s="540"/>
    </row>
    <row r="14" spans="1:18" ht="15" x14ac:dyDescent="0.25">
      <c r="A14" s="111" t="s">
        <v>401</v>
      </c>
      <c r="B14" s="111"/>
      <c r="C14" s="111"/>
      <c r="D14" s="111"/>
      <c r="E14" s="111"/>
      <c r="F14" s="111"/>
      <c r="G14" s="72"/>
      <c r="H14" s="438">
        <v>185824</v>
      </c>
      <c r="I14" s="94"/>
      <c r="J14" s="600">
        <v>54.932624418804885</v>
      </c>
      <c r="K14" s="602"/>
      <c r="L14" s="600">
        <v>45.067375581195108</v>
      </c>
      <c r="M14" s="602"/>
      <c r="N14" s="600">
        <v>37.828267608059242</v>
      </c>
      <c r="O14" s="602"/>
      <c r="P14" s="600">
        <v>26.272091855780243</v>
      </c>
      <c r="Q14" s="602"/>
      <c r="R14" s="600">
        <v>46.130371658174354</v>
      </c>
    </row>
    <row r="15" spans="1:18" ht="15" x14ac:dyDescent="0.25">
      <c r="A15" s="111"/>
      <c r="B15" s="111"/>
      <c r="C15" s="111"/>
      <c r="D15" s="111"/>
      <c r="E15" s="111"/>
      <c r="F15" s="111"/>
      <c r="G15" s="72"/>
      <c r="H15" s="438"/>
      <c r="I15" s="94"/>
      <c r="J15" s="600"/>
      <c r="K15" s="602"/>
      <c r="L15" s="600"/>
      <c r="M15" s="602"/>
      <c r="N15" s="600"/>
      <c r="O15" s="602"/>
      <c r="P15" s="600"/>
      <c r="Q15" s="602"/>
      <c r="R15" s="600"/>
    </row>
    <row r="16" spans="1:18" ht="15" x14ac:dyDescent="0.25">
      <c r="A16" s="111"/>
      <c r="B16" s="111" t="s">
        <v>402</v>
      </c>
      <c r="C16" s="111"/>
      <c r="D16" s="111"/>
      <c r="E16" s="111"/>
      <c r="F16" s="111"/>
      <c r="G16" s="72"/>
      <c r="H16" s="438">
        <v>177535</v>
      </c>
      <c r="I16" s="94"/>
      <c r="J16" s="600">
        <v>54.17241670656491</v>
      </c>
      <c r="K16" s="602"/>
      <c r="L16" s="600">
        <v>45.827583293435097</v>
      </c>
      <c r="M16" s="602"/>
      <c r="N16" s="600">
        <v>38.042639479539247</v>
      </c>
      <c r="O16" s="602"/>
      <c r="P16" s="600">
        <v>26.510512625988948</v>
      </c>
      <c r="Q16" s="602"/>
      <c r="R16" s="600">
        <v>46.249963844618634</v>
      </c>
    </row>
    <row r="17" spans="1:20" ht="14.25" x14ac:dyDescent="0.2">
      <c r="A17" s="104"/>
      <c r="B17" s="104"/>
      <c r="C17" s="104"/>
      <c r="D17" s="104"/>
      <c r="E17" s="104"/>
      <c r="F17" s="104"/>
      <c r="G17" s="72"/>
      <c r="H17" s="438"/>
      <c r="I17" s="94"/>
      <c r="J17" s="601"/>
      <c r="K17" s="603"/>
      <c r="L17" s="601"/>
      <c r="M17" s="603"/>
      <c r="N17" s="601"/>
      <c r="O17" s="603"/>
      <c r="P17" s="601"/>
      <c r="Q17" s="603"/>
      <c r="R17" s="601"/>
    </row>
    <row r="18" spans="1:20" ht="15" x14ac:dyDescent="0.25">
      <c r="A18" s="111"/>
      <c r="B18" s="111"/>
      <c r="C18" s="111" t="s">
        <v>403</v>
      </c>
      <c r="D18" s="111" t="s">
        <v>404</v>
      </c>
      <c r="E18" s="111" t="s">
        <v>405</v>
      </c>
      <c r="F18" s="111"/>
      <c r="G18" s="72"/>
      <c r="H18" s="438">
        <v>47357</v>
      </c>
      <c r="I18" s="94"/>
      <c r="J18" s="601">
        <v>67.745000739067081</v>
      </c>
      <c r="K18" s="603"/>
      <c r="L18" s="601">
        <v>32.254999260932912</v>
      </c>
      <c r="M18" s="603"/>
      <c r="N18" s="601">
        <v>37.027261017378635</v>
      </c>
      <c r="O18" s="603"/>
      <c r="P18" s="601">
        <v>25.51341698388082</v>
      </c>
      <c r="Q18" s="603"/>
      <c r="R18" s="601">
        <v>46.422271646598666</v>
      </c>
    </row>
    <row r="19" spans="1:20" ht="14.25" x14ac:dyDescent="0.2">
      <c r="A19" s="104"/>
      <c r="B19" s="104"/>
      <c r="C19" s="104"/>
      <c r="D19" s="104"/>
      <c r="E19" s="104"/>
      <c r="F19" s="104"/>
      <c r="G19" s="72"/>
      <c r="H19" s="438"/>
      <c r="I19" s="94"/>
      <c r="J19" s="601"/>
      <c r="K19" s="603"/>
      <c r="L19" s="601"/>
      <c r="M19" s="603"/>
      <c r="N19" s="601"/>
      <c r="O19" s="603"/>
      <c r="P19" s="601"/>
      <c r="Q19" s="603"/>
      <c r="R19" s="601"/>
    </row>
    <row r="20" spans="1:20" ht="14.25" x14ac:dyDescent="0.2">
      <c r="A20" s="104"/>
      <c r="B20" s="104"/>
      <c r="C20" s="104" t="s">
        <v>406</v>
      </c>
      <c r="D20" s="104" t="s">
        <v>407</v>
      </c>
      <c r="E20" s="104" t="s">
        <v>408</v>
      </c>
      <c r="F20" s="104"/>
      <c r="G20" s="72"/>
      <c r="H20" s="438">
        <v>3587</v>
      </c>
      <c r="I20" s="94"/>
      <c r="J20" s="601">
        <v>50.069696124895458</v>
      </c>
      <c r="K20" s="603"/>
      <c r="L20" s="601">
        <v>49.930303875104542</v>
      </c>
      <c r="M20" s="603"/>
      <c r="N20" s="601">
        <v>35.210482297184278</v>
      </c>
      <c r="O20" s="603"/>
      <c r="P20" s="601">
        <v>23.413431916204562</v>
      </c>
      <c r="Q20" s="603"/>
      <c r="R20" s="601">
        <v>44.959266802443992</v>
      </c>
    </row>
    <row r="21" spans="1:20" ht="14.25" x14ac:dyDescent="0.2">
      <c r="A21" s="104"/>
      <c r="B21" s="104"/>
      <c r="C21" s="104" t="s">
        <v>409</v>
      </c>
      <c r="D21" s="104" t="s">
        <v>410</v>
      </c>
      <c r="E21" s="104"/>
      <c r="F21" s="104" t="s">
        <v>411</v>
      </c>
      <c r="G21" s="72"/>
      <c r="H21" s="438">
        <v>430</v>
      </c>
      <c r="I21" s="72"/>
      <c r="J21" s="458">
        <v>40.930232558139537</v>
      </c>
      <c r="K21" s="242"/>
      <c r="L21" s="458">
        <v>59.069767441860463</v>
      </c>
      <c r="M21" s="242"/>
      <c r="N21" s="458">
        <v>31.627906976744185</v>
      </c>
      <c r="O21" s="242"/>
      <c r="P21" s="458">
        <v>17.341040462427745</v>
      </c>
      <c r="Q21" s="242"/>
      <c r="R21" s="458">
        <v>41.245136186770424</v>
      </c>
      <c r="T21" s="83"/>
    </row>
    <row r="22" spans="1:20" ht="14.25" x14ac:dyDescent="0.2">
      <c r="A22" s="104"/>
      <c r="B22" s="104"/>
      <c r="C22" s="104" t="s">
        <v>412</v>
      </c>
      <c r="D22" s="104" t="s">
        <v>413</v>
      </c>
      <c r="E22" s="104"/>
      <c r="F22" s="104" t="s">
        <v>414</v>
      </c>
      <c r="G22" s="72"/>
      <c r="H22" s="438">
        <v>440</v>
      </c>
      <c r="I22" s="72"/>
      <c r="J22" s="458">
        <v>46.136363636363633</v>
      </c>
      <c r="K22" s="242"/>
      <c r="L22" s="458">
        <v>53.863636363636367</v>
      </c>
      <c r="M22" s="242"/>
      <c r="N22" s="458">
        <v>28.40909090909091</v>
      </c>
      <c r="O22" s="242"/>
      <c r="P22" s="458">
        <v>20.588235294117645</v>
      </c>
      <c r="Q22" s="242"/>
      <c r="R22" s="458">
        <v>35.16949152542373</v>
      </c>
      <c r="T22" s="83"/>
    </row>
    <row r="23" spans="1:20" ht="14.25" x14ac:dyDescent="0.2">
      <c r="A23" s="104"/>
      <c r="B23" s="104"/>
      <c r="C23" s="104" t="s">
        <v>415</v>
      </c>
      <c r="D23" s="104" t="s">
        <v>416</v>
      </c>
      <c r="E23" s="104"/>
      <c r="F23" s="104" t="s">
        <v>417</v>
      </c>
      <c r="G23" s="72"/>
      <c r="H23" s="438">
        <v>244</v>
      </c>
      <c r="I23" s="72"/>
      <c r="J23" s="458">
        <v>47.131147540983612</v>
      </c>
      <c r="K23" s="242"/>
      <c r="L23" s="458">
        <v>52.868852459016388</v>
      </c>
      <c r="M23" s="242"/>
      <c r="N23" s="458">
        <v>31.557377049180328</v>
      </c>
      <c r="O23" s="242"/>
      <c r="P23" s="458">
        <v>23.008849557522122</v>
      </c>
      <c r="Q23" s="242"/>
      <c r="R23" s="458">
        <v>38.931297709923662</v>
      </c>
      <c r="T23" s="83"/>
    </row>
    <row r="24" spans="1:20" ht="14.25" x14ac:dyDescent="0.2">
      <c r="A24" s="104"/>
      <c r="B24" s="104"/>
      <c r="C24" s="104" t="s">
        <v>418</v>
      </c>
      <c r="D24" s="104" t="s">
        <v>419</v>
      </c>
      <c r="E24" s="104"/>
      <c r="F24" s="104" t="s">
        <v>420</v>
      </c>
      <c r="G24" s="72"/>
      <c r="H24" s="438">
        <v>661</v>
      </c>
      <c r="I24" s="72"/>
      <c r="J24" s="458">
        <v>26.323751891074131</v>
      </c>
      <c r="K24" s="242"/>
      <c r="L24" s="458">
        <v>73.676248108925861</v>
      </c>
      <c r="M24" s="242"/>
      <c r="N24" s="458">
        <v>34.644478063540092</v>
      </c>
      <c r="O24" s="242"/>
      <c r="P24" s="458">
        <v>21.201413427561839</v>
      </c>
      <c r="Q24" s="242"/>
      <c r="R24" s="458">
        <v>44.708994708994709</v>
      </c>
      <c r="T24" s="83"/>
    </row>
    <row r="25" spans="1:20" ht="14.25" x14ac:dyDescent="0.2">
      <c r="A25" s="104"/>
      <c r="B25" s="104"/>
      <c r="C25" s="104" t="s">
        <v>421</v>
      </c>
      <c r="D25" s="104" t="s">
        <v>422</v>
      </c>
      <c r="E25" s="104"/>
      <c r="F25" s="104" t="s">
        <v>423</v>
      </c>
      <c r="G25" s="72"/>
      <c r="H25" s="438">
        <v>667</v>
      </c>
      <c r="I25" s="72"/>
      <c r="J25" s="458">
        <v>51.424287856071956</v>
      </c>
      <c r="K25" s="242"/>
      <c r="L25" s="458">
        <v>48.575712143928037</v>
      </c>
      <c r="M25" s="242"/>
      <c r="N25" s="458">
        <v>33.883058470764617</v>
      </c>
      <c r="O25" s="242"/>
      <c r="P25" s="458">
        <v>21.23076923076923</v>
      </c>
      <c r="Q25" s="242"/>
      <c r="R25" s="458">
        <v>45.906432748538009</v>
      </c>
      <c r="T25" s="83"/>
    </row>
    <row r="26" spans="1:20" ht="14.25" x14ac:dyDescent="0.2">
      <c r="A26" s="104"/>
      <c r="B26" s="104"/>
      <c r="C26" s="104" t="s">
        <v>424</v>
      </c>
      <c r="D26" s="104" t="s">
        <v>425</v>
      </c>
      <c r="E26" s="104"/>
      <c r="F26" s="104" t="s">
        <v>426</v>
      </c>
      <c r="G26" s="72"/>
      <c r="H26" s="438">
        <v>1145</v>
      </c>
      <c r="I26" s="72"/>
      <c r="J26" s="458">
        <v>68.558951965065503</v>
      </c>
      <c r="K26" s="242"/>
      <c r="L26" s="458">
        <v>31.4410480349345</v>
      </c>
      <c r="M26" s="242"/>
      <c r="N26" s="458">
        <v>41.048034934497821</v>
      </c>
      <c r="O26" s="242"/>
      <c r="P26" s="458">
        <v>29.142857142857142</v>
      </c>
      <c r="Q26" s="242"/>
      <c r="R26" s="458">
        <v>51.129032258064512</v>
      </c>
      <c r="T26" s="83"/>
    </row>
    <row r="27" spans="1:20" ht="14.25" x14ac:dyDescent="0.2">
      <c r="A27" s="104"/>
      <c r="B27" s="104"/>
      <c r="C27" s="104"/>
      <c r="D27" s="104"/>
      <c r="E27" s="104"/>
      <c r="F27" s="104"/>
      <c r="G27" s="72"/>
      <c r="H27" s="438"/>
      <c r="I27" s="72"/>
      <c r="J27" s="458"/>
      <c r="K27" s="242"/>
      <c r="L27" s="458"/>
      <c r="M27" s="242"/>
      <c r="N27" s="458"/>
      <c r="O27" s="242"/>
      <c r="P27" s="458"/>
      <c r="Q27" s="242"/>
      <c r="R27" s="458"/>
    </row>
    <row r="28" spans="1:20" ht="14.25" x14ac:dyDescent="0.2">
      <c r="A28" s="104"/>
      <c r="B28" s="104"/>
      <c r="C28" s="104" t="s">
        <v>427</v>
      </c>
      <c r="D28" s="104" t="s">
        <v>428</v>
      </c>
      <c r="E28" s="104" t="s">
        <v>429</v>
      </c>
      <c r="F28" s="104"/>
      <c r="G28" s="72"/>
      <c r="H28" s="438">
        <v>3082</v>
      </c>
      <c r="I28" s="94"/>
      <c r="J28" s="601">
        <v>92.86177806619078</v>
      </c>
      <c r="K28" s="603"/>
      <c r="L28" s="601">
        <v>7.1382219338092145</v>
      </c>
      <c r="M28" s="603"/>
      <c r="N28" s="601">
        <v>37.670343932511358</v>
      </c>
      <c r="O28" s="603"/>
      <c r="P28" s="601">
        <v>24.450744153082919</v>
      </c>
      <c r="Q28" s="603"/>
      <c r="R28" s="601">
        <v>48.833034111310589</v>
      </c>
    </row>
    <row r="29" spans="1:20" ht="14.25" x14ac:dyDescent="0.2">
      <c r="A29" s="104"/>
      <c r="B29" s="104"/>
      <c r="C29" s="104" t="s">
        <v>430</v>
      </c>
      <c r="D29" s="104" t="s">
        <v>431</v>
      </c>
      <c r="E29" s="104"/>
      <c r="F29" s="104" t="s">
        <v>432</v>
      </c>
      <c r="G29" s="72"/>
      <c r="H29" s="438">
        <v>294</v>
      </c>
      <c r="I29" s="72"/>
      <c r="J29" s="458">
        <v>89.115646258503403</v>
      </c>
      <c r="K29" s="242"/>
      <c r="L29" s="458">
        <v>10.884353741496598</v>
      </c>
      <c r="M29" s="242"/>
      <c r="N29" s="458">
        <v>36.054421768707485</v>
      </c>
      <c r="O29" s="242"/>
      <c r="P29" s="458">
        <v>23.966942148760332</v>
      </c>
      <c r="Q29" s="242"/>
      <c r="R29" s="458">
        <v>44.508670520231213</v>
      </c>
      <c r="T29" s="83"/>
    </row>
    <row r="30" spans="1:20" ht="14.25" x14ac:dyDescent="0.2">
      <c r="A30" s="104"/>
      <c r="B30" s="104"/>
      <c r="C30" s="104" t="s">
        <v>433</v>
      </c>
      <c r="D30" s="104" t="s">
        <v>434</v>
      </c>
      <c r="E30" s="104"/>
      <c r="F30" s="104" t="s">
        <v>435</v>
      </c>
      <c r="G30" s="72"/>
      <c r="H30" s="438">
        <v>639</v>
      </c>
      <c r="I30" s="72"/>
      <c r="J30" s="458">
        <v>89.358372456964005</v>
      </c>
      <c r="K30" s="242"/>
      <c r="L30" s="458">
        <v>10.641627543035993</v>
      </c>
      <c r="M30" s="242"/>
      <c r="N30" s="458">
        <v>35.524256651017218</v>
      </c>
      <c r="O30" s="242"/>
      <c r="P30" s="458">
        <v>21.768707482993197</v>
      </c>
      <c r="Q30" s="242"/>
      <c r="R30" s="458">
        <v>47.246376811594203</v>
      </c>
      <c r="T30" s="83"/>
    </row>
    <row r="31" spans="1:20" ht="14.25" x14ac:dyDescent="0.2">
      <c r="A31" s="104"/>
      <c r="B31" s="104"/>
      <c r="C31" s="104" t="s">
        <v>436</v>
      </c>
      <c r="D31" s="104" t="s">
        <v>437</v>
      </c>
      <c r="E31" s="104"/>
      <c r="F31" s="104" t="s">
        <v>438</v>
      </c>
      <c r="G31" s="72"/>
      <c r="H31" s="438">
        <v>819</v>
      </c>
      <c r="I31" s="72"/>
      <c r="J31" s="458">
        <v>97.313797313797309</v>
      </c>
      <c r="K31" s="242"/>
      <c r="L31" s="458">
        <v>2.6862026862026864</v>
      </c>
      <c r="M31" s="242"/>
      <c r="N31" s="458">
        <v>37.362637362637365</v>
      </c>
      <c r="O31" s="242"/>
      <c r="P31" s="458">
        <v>25.857519788918204</v>
      </c>
      <c r="Q31" s="242"/>
      <c r="R31" s="458">
        <v>47.272727272727273</v>
      </c>
      <c r="T31" s="83"/>
    </row>
    <row r="32" spans="1:20" ht="14.25" x14ac:dyDescent="0.2">
      <c r="A32" s="104"/>
      <c r="B32" s="104"/>
      <c r="C32" s="104" t="s">
        <v>439</v>
      </c>
      <c r="D32" s="104" t="s">
        <v>440</v>
      </c>
      <c r="E32" s="104"/>
      <c r="F32" s="104" t="s">
        <v>441</v>
      </c>
      <c r="G32" s="72"/>
      <c r="H32" s="438">
        <v>504</v>
      </c>
      <c r="I32" s="72"/>
      <c r="J32" s="458">
        <v>84.523809523809518</v>
      </c>
      <c r="K32" s="242"/>
      <c r="L32" s="458">
        <v>15.476190476190476</v>
      </c>
      <c r="M32" s="242"/>
      <c r="N32" s="458">
        <v>36.706349206349202</v>
      </c>
      <c r="O32" s="242"/>
      <c r="P32" s="458">
        <v>22.907488986784141</v>
      </c>
      <c r="Q32" s="242"/>
      <c r="R32" s="458">
        <v>48.014440433212997</v>
      </c>
      <c r="T32" s="83"/>
    </row>
    <row r="33" spans="1:20" ht="14.25" x14ac:dyDescent="0.2">
      <c r="A33" s="104"/>
      <c r="B33" s="104"/>
      <c r="C33" s="104" t="s">
        <v>442</v>
      </c>
      <c r="D33" s="104" t="s">
        <v>443</v>
      </c>
      <c r="E33" s="104"/>
      <c r="F33" s="104" t="s">
        <v>444</v>
      </c>
      <c r="G33" s="72"/>
      <c r="H33" s="438">
        <v>826</v>
      </c>
      <c r="I33" s="72"/>
      <c r="J33" s="458">
        <v>97.578692493946733</v>
      </c>
      <c r="K33" s="242"/>
      <c r="L33" s="458">
        <v>2.4213075060532687</v>
      </c>
      <c r="M33" s="242"/>
      <c r="N33" s="458">
        <v>40.799031476997577</v>
      </c>
      <c r="O33" s="242"/>
      <c r="P33" s="458">
        <v>26.153846153846157</v>
      </c>
      <c r="Q33" s="242"/>
      <c r="R33" s="458">
        <v>53.899082568807344</v>
      </c>
      <c r="T33" s="83"/>
    </row>
    <row r="34" spans="1:20" ht="14.25" x14ac:dyDescent="0.2">
      <c r="A34" s="104"/>
      <c r="B34" s="104"/>
      <c r="C34" s="104"/>
      <c r="D34" s="104"/>
      <c r="E34" s="104"/>
      <c r="F34" s="104"/>
      <c r="G34" s="72"/>
      <c r="H34" s="438"/>
      <c r="I34" s="72"/>
      <c r="J34" s="458"/>
      <c r="K34" s="242"/>
      <c r="L34" s="458"/>
      <c r="M34" s="242"/>
      <c r="N34" s="458"/>
      <c r="O34" s="242"/>
      <c r="P34" s="458"/>
      <c r="Q34" s="242"/>
      <c r="R34" s="458"/>
    </row>
    <row r="35" spans="1:20" ht="14.25" x14ac:dyDescent="0.2">
      <c r="A35" s="104"/>
      <c r="B35" s="104"/>
      <c r="C35" s="104" t="s">
        <v>445</v>
      </c>
      <c r="D35" s="104" t="s">
        <v>446</v>
      </c>
      <c r="E35" s="104" t="s">
        <v>447</v>
      </c>
      <c r="F35" s="104"/>
      <c r="G35" s="72"/>
      <c r="H35" s="438">
        <v>10971</v>
      </c>
      <c r="I35" s="94"/>
      <c r="J35" s="601">
        <v>64.433506517181655</v>
      </c>
      <c r="K35" s="603"/>
      <c r="L35" s="601">
        <v>35.566493482818338</v>
      </c>
      <c r="M35" s="603"/>
      <c r="N35" s="601">
        <v>38.957250934281284</v>
      </c>
      <c r="O35" s="603"/>
      <c r="P35" s="601">
        <v>27.765631832094446</v>
      </c>
      <c r="Q35" s="242"/>
      <c r="R35" s="601">
        <v>46.959512271377207</v>
      </c>
    </row>
    <row r="36" spans="1:20" ht="14.25" x14ac:dyDescent="0.2">
      <c r="A36" s="104"/>
      <c r="B36" s="104"/>
      <c r="C36" s="104" t="s">
        <v>448</v>
      </c>
      <c r="D36" s="104" t="s">
        <v>449</v>
      </c>
      <c r="E36" s="104"/>
      <c r="F36" s="104" t="s">
        <v>450</v>
      </c>
      <c r="G36" s="72"/>
      <c r="H36" s="438">
        <v>1091</v>
      </c>
      <c r="I36" s="72"/>
      <c r="J36" s="458">
        <v>72.77726856095326</v>
      </c>
      <c r="K36" s="242"/>
      <c r="L36" s="458">
        <v>27.222731439046743</v>
      </c>
      <c r="M36" s="242"/>
      <c r="N36" s="458">
        <v>36.755270394133824</v>
      </c>
      <c r="O36" s="242"/>
      <c r="P36" s="458">
        <v>27.608695652173914</v>
      </c>
      <c r="Q36" s="242"/>
      <c r="R36" s="458">
        <v>43.423137876386683</v>
      </c>
      <c r="T36" s="83"/>
    </row>
    <row r="37" spans="1:20" ht="14.25" x14ac:dyDescent="0.2">
      <c r="A37" s="104"/>
      <c r="B37" s="104"/>
      <c r="C37" s="104" t="s">
        <v>451</v>
      </c>
      <c r="D37" s="104" t="s">
        <v>452</v>
      </c>
      <c r="E37" s="104"/>
      <c r="F37" s="104" t="s">
        <v>453</v>
      </c>
      <c r="G37" s="72"/>
      <c r="H37" s="438">
        <v>694</v>
      </c>
      <c r="I37" s="72"/>
      <c r="J37" s="458">
        <v>68.731988472622476</v>
      </c>
      <c r="K37" s="242"/>
      <c r="L37" s="458">
        <v>31.268011527377521</v>
      </c>
      <c r="M37" s="242"/>
      <c r="N37" s="458">
        <v>45.244956772334291</v>
      </c>
      <c r="O37" s="242"/>
      <c r="P37" s="458">
        <v>28.125</v>
      </c>
      <c r="Q37" s="242"/>
      <c r="R37" s="458">
        <v>57.389162561576356</v>
      </c>
      <c r="T37" s="83"/>
    </row>
    <row r="38" spans="1:20" ht="14.25" x14ac:dyDescent="0.2">
      <c r="A38" s="104"/>
      <c r="B38" s="104"/>
      <c r="C38" s="104" t="s">
        <v>454</v>
      </c>
      <c r="D38" s="104" t="s">
        <v>455</v>
      </c>
      <c r="E38" s="104"/>
      <c r="F38" s="104" t="s">
        <v>456</v>
      </c>
      <c r="G38" s="72"/>
      <c r="H38" s="438">
        <v>932</v>
      </c>
      <c r="I38" s="72"/>
      <c r="J38" s="458">
        <v>62.660944206008587</v>
      </c>
      <c r="K38" s="242"/>
      <c r="L38" s="458">
        <v>37.339055793991413</v>
      </c>
      <c r="M38" s="242"/>
      <c r="N38" s="458">
        <v>37.553648068669524</v>
      </c>
      <c r="O38" s="242"/>
      <c r="P38" s="458">
        <v>27.970297029702973</v>
      </c>
      <c r="Q38" s="242"/>
      <c r="R38" s="458">
        <v>44.886363636363633</v>
      </c>
      <c r="T38" s="83"/>
    </row>
    <row r="39" spans="1:20" ht="14.25" x14ac:dyDescent="0.2">
      <c r="A39" s="104"/>
      <c r="B39" s="104"/>
      <c r="C39" s="104" t="s">
        <v>457</v>
      </c>
      <c r="D39" s="104" t="s">
        <v>458</v>
      </c>
      <c r="E39" s="104"/>
      <c r="F39" s="104" t="s">
        <v>459</v>
      </c>
      <c r="G39" s="72"/>
      <c r="H39" s="438">
        <v>866</v>
      </c>
      <c r="I39" s="72"/>
      <c r="J39" s="458">
        <v>65.935334872979212</v>
      </c>
      <c r="K39" s="242"/>
      <c r="L39" s="458">
        <v>34.064665127020788</v>
      </c>
      <c r="M39" s="242"/>
      <c r="N39" s="458">
        <v>38.914549653579677</v>
      </c>
      <c r="O39" s="242"/>
      <c r="P39" s="458">
        <v>26.170798898071624</v>
      </c>
      <c r="Q39" s="242"/>
      <c r="R39" s="458">
        <v>48.111332007952285</v>
      </c>
      <c r="T39" s="83"/>
    </row>
    <row r="40" spans="1:20" ht="14.25" x14ac:dyDescent="0.2">
      <c r="A40" s="104"/>
      <c r="B40" s="104"/>
      <c r="C40" s="104" t="s">
        <v>460</v>
      </c>
      <c r="D40" s="104" t="s">
        <v>461</v>
      </c>
      <c r="E40" s="104"/>
      <c r="F40" s="104" t="s">
        <v>462</v>
      </c>
      <c r="G40" s="72"/>
      <c r="H40" s="438">
        <v>1087</v>
      </c>
      <c r="I40" s="72"/>
      <c r="J40" s="458">
        <v>69.273229070837161</v>
      </c>
      <c r="K40" s="242"/>
      <c r="L40" s="458">
        <v>30.726770929162832</v>
      </c>
      <c r="M40" s="242"/>
      <c r="N40" s="458">
        <v>40.570377184912601</v>
      </c>
      <c r="O40" s="242"/>
      <c r="P40" s="458">
        <v>29.629629629629626</v>
      </c>
      <c r="Q40" s="242"/>
      <c r="R40" s="458">
        <v>47.067448680351909</v>
      </c>
      <c r="T40" s="83"/>
    </row>
    <row r="41" spans="1:20" ht="14.25" x14ac:dyDescent="0.2">
      <c r="A41" s="104"/>
      <c r="B41" s="104"/>
      <c r="C41" s="104" t="s">
        <v>463</v>
      </c>
      <c r="D41" s="104" t="s">
        <v>464</v>
      </c>
      <c r="E41" s="104"/>
      <c r="F41" s="104" t="s">
        <v>465</v>
      </c>
      <c r="G41" s="72"/>
      <c r="H41" s="438">
        <v>854</v>
      </c>
      <c r="I41" s="72"/>
      <c r="J41" s="458">
        <v>70.725995316159256</v>
      </c>
      <c r="K41" s="242"/>
      <c r="L41" s="458">
        <v>29.274004683840747</v>
      </c>
      <c r="M41" s="242"/>
      <c r="N41" s="458">
        <v>37.704918032786885</v>
      </c>
      <c r="O41" s="242"/>
      <c r="P41" s="458">
        <v>26.612903225806448</v>
      </c>
      <c r="Q41" s="242"/>
      <c r="R41" s="458">
        <v>46.265560165975103</v>
      </c>
      <c r="T41" s="83"/>
    </row>
    <row r="42" spans="1:20" ht="14.25" x14ac:dyDescent="0.2">
      <c r="A42" s="104"/>
      <c r="B42" s="104"/>
      <c r="C42" s="104" t="s">
        <v>466</v>
      </c>
      <c r="D42" s="104" t="s">
        <v>467</v>
      </c>
      <c r="E42" s="104"/>
      <c r="F42" s="104" t="s">
        <v>468</v>
      </c>
      <c r="G42" s="72"/>
      <c r="H42" s="438">
        <v>1151</v>
      </c>
      <c r="I42" s="72"/>
      <c r="J42" s="458">
        <v>66.290182450043446</v>
      </c>
      <c r="K42" s="242"/>
      <c r="L42" s="458">
        <v>33.709817549956561</v>
      </c>
      <c r="M42" s="242"/>
      <c r="N42" s="458">
        <v>37.793223284100783</v>
      </c>
      <c r="O42" s="242"/>
      <c r="P42" s="458">
        <v>27.217741935483868</v>
      </c>
      <c r="Q42" s="242"/>
      <c r="R42" s="458">
        <v>45.801526717557252</v>
      </c>
      <c r="T42" s="83"/>
    </row>
    <row r="43" spans="1:20" ht="14.25" x14ac:dyDescent="0.2">
      <c r="A43" s="104"/>
      <c r="B43" s="104"/>
      <c r="C43" s="104" t="s">
        <v>469</v>
      </c>
      <c r="D43" s="104" t="s">
        <v>470</v>
      </c>
      <c r="E43" s="104"/>
      <c r="F43" s="104" t="s">
        <v>471</v>
      </c>
      <c r="G43" s="72"/>
      <c r="H43" s="438">
        <v>745</v>
      </c>
      <c r="I43" s="72"/>
      <c r="J43" s="458">
        <v>57.181208053691279</v>
      </c>
      <c r="K43" s="242"/>
      <c r="L43" s="458">
        <v>42.818791946308728</v>
      </c>
      <c r="M43" s="242"/>
      <c r="N43" s="458">
        <v>39.597315436241608</v>
      </c>
      <c r="O43" s="242"/>
      <c r="P43" s="458">
        <v>28.807947019867548</v>
      </c>
      <c r="Q43" s="242"/>
      <c r="R43" s="458">
        <v>46.95259593679458</v>
      </c>
      <c r="T43" s="83"/>
    </row>
    <row r="44" spans="1:20" ht="14.25" x14ac:dyDescent="0.2">
      <c r="A44" s="104"/>
      <c r="B44" s="104"/>
      <c r="C44" s="104" t="s">
        <v>472</v>
      </c>
      <c r="D44" s="104" t="s">
        <v>473</v>
      </c>
      <c r="E44" s="104"/>
      <c r="F44" s="104" t="s">
        <v>474</v>
      </c>
      <c r="G44" s="72"/>
      <c r="H44" s="438">
        <v>903</v>
      </c>
      <c r="I44" s="72"/>
      <c r="J44" s="458">
        <v>49.944629014396455</v>
      </c>
      <c r="K44" s="242"/>
      <c r="L44" s="458">
        <v>50.055370985603545</v>
      </c>
      <c r="M44" s="242"/>
      <c r="N44" s="458">
        <v>41.085271317829459</v>
      </c>
      <c r="O44" s="242"/>
      <c r="P44" s="458">
        <v>27.472527472527474</v>
      </c>
      <c r="Q44" s="242"/>
      <c r="R44" s="458">
        <v>50.278293135435995</v>
      </c>
      <c r="T44" s="83"/>
    </row>
    <row r="45" spans="1:20" ht="14.25" x14ac:dyDescent="0.2">
      <c r="A45" s="104"/>
      <c r="B45" s="104"/>
      <c r="C45" s="104" t="s">
        <v>475</v>
      </c>
      <c r="D45" s="104" t="s">
        <v>476</v>
      </c>
      <c r="E45" s="104"/>
      <c r="F45" s="104" t="s">
        <v>477</v>
      </c>
      <c r="G45" s="72"/>
      <c r="H45" s="438">
        <v>965</v>
      </c>
      <c r="I45" s="72"/>
      <c r="J45" s="458">
        <v>67.875647668393782</v>
      </c>
      <c r="K45" s="242"/>
      <c r="L45" s="458">
        <v>32.124352331606218</v>
      </c>
      <c r="M45" s="242"/>
      <c r="N45" s="458">
        <v>40.518134715025909</v>
      </c>
      <c r="O45" s="242"/>
      <c r="P45" s="458">
        <v>30.073349633251834</v>
      </c>
      <c r="Q45" s="242"/>
      <c r="R45" s="458">
        <v>48.201438848920866</v>
      </c>
      <c r="T45" s="83"/>
    </row>
    <row r="46" spans="1:20" ht="14.25" x14ac:dyDescent="0.2">
      <c r="A46" s="104"/>
      <c r="B46" s="104"/>
      <c r="C46" s="104" t="s">
        <v>478</v>
      </c>
      <c r="D46" s="104" t="s">
        <v>479</v>
      </c>
      <c r="E46" s="104"/>
      <c r="F46" s="104" t="s">
        <v>480</v>
      </c>
      <c r="G46" s="72"/>
      <c r="H46" s="438">
        <v>717</v>
      </c>
      <c r="I46" s="72"/>
      <c r="J46" s="458">
        <v>62.482566248256624</v>
      </c>
      <c r="K46" s="242"/>
      <c r="L46" s="458">
        <v>37.517433751743376</v>
      </c>
      <c r="M46" s="242"/>
      <c r="N46" s="458">
        <v>38.772663877266389</v>
      </c>
      <c r="O46" s="242"/>
      <c r="P46" s="458">
        <v>30.181818181818183</v>
      </c>
      <c r="Q46" s="242"/>
      <c r="R46" s="458">
        <v>44.117647058823529</v>
      </c>
      <c r="T46" s="83"/>
    </row>
    <row r="47" spans="1:20" ht="14.25" x14ac:dyDescent="0.2">
      <c r="A47" s="104"/>
      <c r="B47" s="104"/>
      <c r="C47" s="104" t="s">
        <v>481</v>
      </c>
      <c r="D47" s="104" t="s">
        <v>482</v>
      </c>
      <c r="E47" s="104"/>
      <c r="F47" s="104" t="s">
        <v>483</v>
      </c>
      <c r="G47" s="72"/>
      <c r="H47" s="438">
        <v>966</v>
      </c>
      <c r="I47" s="72"/>
      <c r="J47" s="458">
        <v>56.211180124223603</v>
      </c>
      <c r="K47" s="242"/>
      <c r="L47" s="458">
        <v>43.788819875776397</v>
      </c>
      <c r="M47" s="242"/>
      <c r="N47" s="458">
        <v>35.093167701863351</v>
      </c>
      <c r="O47" s="242"/>
      <c r="P47" s="458">
        <v>24.541284403669724</v>
      </c>
      <c r="Q47" s="242"/>
      <c r="R47" s="458">
        <v>43.773584905660378</v>
      </c>
      <c r="T47" s="83"/>
    </row>
    <row r="48" spans="1:20" ht="14.25" x14ac:dyDescent="0.2">
      <c r="A48" s="104"/>
      <c r="B48" s="104"/>
      <c r="C48" s="104"/>
      <c r="D48" s="104"/>
      <c r="E48" s="104"/>
      <c r="F48" s="104"/>
      <c r="G48" s="72"/>
      <c r="H48" s="438"/>
      <c r="I48" s="72"/>
      <c r="J48" s="458"/>
      <c r="K48" s="242"/>
      <c r="L48" s="458"/>
      <c r="M48" s="242"/>
      <c r="N48" s="458"/>
      <c r="O48" s="242"/>
      <c r="P48" s="458"/>
      <c r="Q48" s="242"/>
      <c r="R48" s="458"/>
    </row>
    <row r="49" spans="1:20" ht="14.25" x14ac:dyDescent="0.2">
      <c r="A49" s="104"/>
      <c r="B49" s="104"/>
      <c r="C49" s="104" t="s">
        <v>484</v>
      </c>
      <c r="D49" s="104" t="s">
        <v>485</v>
      </c>
      <c r="E49" s="104" t="s">
        <v>486</v>
      </c>
      <c r="F49" s="104"/>
      <c r="G49" s="72"/>
      <c r="H49" s="438">
        <v>4663</v>
      </c>
      <c r="I49" s="94"/>
      <c r="J49" s="601">
        <v>75.12331117306455</v>
      </c>
      <c r="K49" s="603"/>
      <c r="L49" s="601">
        <v>24.87668882693545</v>
      </c>
      <c r="M49" s="603"/>
      <c r="N49" s="601">
        <v>36.564443491314606</v>
      </c>
      <c r="O49" s="603"/>
      <c r="P49" s="601">
        <v>25.52320291173794</v>
      </c>
      <c r="Q49" s="603"/>
      <c r="R49" s="601">
        <v>46.409736308316432</v>
      </c>
    </row>
    <row r="50" spans="1:20" ht="14.25" x14ac:dyDescent="0.2">
      <c r="A50" s="104"/>
      <c r="B50" s="104"/>
      <c r="C50" s="104" t="s">
        <v>487</v>
      </c>
      <c r="D50" s="104" t="s">
        <v>488</v>
      </c>
      <c r="E50" s="104"/>
      <c r="F50" s="104" t="s">
        <v>489</v>
      </c>
      <c r="G50" s="72"/>
      <c r="H50" s="438">
        <v>539</v>
      </c>
      <c r="I50" s="72"/>
      <c r="J50" s="458">
        <v>89.053803339517629</v>
      </c>
      <c r="K50" s="242"/>
      <c r="L50" s="458">
        <v>10.946196660482375</v>
      </c>
      <c r="M50" s="242"/>
      <c r="N50" s="458">
        <v>34.879406307977732</v>
      </c>
      <c r="O50" s="242"/>
      <c r="P50" s="458">
        <v>22.368421052631579</v>
      </c>
      <c r="Q50" s="242"/>
      <c r="R50" s="458">
        <v>44.051446945337617</v>
      </c>
      <c r="T50" s="83"/>
    </row>
    <row r="51" spans="1:20" ht="14.25" x14ac:dyDescent="0.2">
      <c r="A51" s="104"/>
      <c r="B51" s="104"/>
      <c r="C51" s="104" t="s">
        <v>490</v>
      </c>
      <c r="D51" s="104" t="s">
        <v>491</v>
      </c>
      <c r="E51" s="104"/>
      <c r="F51" s="104" t="s">
        <v>492</v>
      </c>
      <c r="G51" s="72"/>
      <c r="H51" s="438">
        <v>531</v>
      </c>
      <c r="I51" s="72"/>
      <c r="J51" s="458">
        <v>70.244821092278727</v>
      </c>
      <c r="K51" s="242"/>
      <c r="L51" s="458">
        <v>29.75517890772128</v>
      </c>
      <c r="M51" s="242"/>
      <c r="N51" s="458">
        <v>37.664783427495294</v>
      </c>
      <c r="O51" s="242"/>
      <c r="P51" s="458">
        <v>24.615384615384617</v>
      </c>
      <c r="Q51" s="242"/>
      <c r="R51" s="458">
        <v>50.184501845018445</v>
      </c>
      <c r="T51" s="83"/>
    </row>
    <row r="52" spans="1:20" ht="14.25" x14ac:dyDescent="0.2">
      <c r="A52" s="104"/>
      <c r="B52" s="104"/>
      <c r="C52" s="104" t="s">
        <v>493</v>
      </c>
      <c r="D52" s="104" t="s">
        <v>494</v>
      </c>
      <c r="E52" s="104"/>
      <c r="F52" s="104" t="s">
        <v>495</v>
      </c>
      <c r="G52" s="72"/>
      <c r="H52" s="438">
        <v>485</v>
      </c>
      <c r="I52" s="72"/>
      <c r="J52" s="458">
        <v>61.443298969072167</v>
      </c>
      <c r="K52" s="242"/>
      <c r="L52" s="458">
        <v>38.55670103092784</v>
      </c>
      <c r="M52" s="242"/>
      <c r="N52" s="458">
        <v>42.886597938144327</v>
      </c>
      <c r="O52" s="242"/>
      <c r="P52" s="458">
        <v>31.799163179916317</v>
      </c>
      <c r="Q52" s="242"/>
      <c r="R52" s="458">
        <v>53.658536585365859</v>
      </c>
      <c r="T52" s="83"/>
    </row>
    <row r="53" spans="1:20" ht="14.25" x14ac:dyDescent="0.2">
      <c r="A53" s="104"/>
      <c r="B53" s="104"/>
      <c r="C53" s="104" t="s">
        <v>496</v>
      </c>
      <c r="D53" s="104" t="s">
        <v>497</v>
      </c>
      <c r="E53" s="104"/>
      <c r="F53" s="104" t="s">
        <v>498</v>
      </c>
      <c r="G53" s="72"/>
      <c r="H53" s="438">
        <v>1307</v>
      </c>
      <c r="I53" s="72"/>
      <c r="J53" s="458">
        <v>88.370313695485848</v>
      </c>
      <c r="K53" s="242"/>
      <c r="L53" s="458">
        <v>11.629686304514154</v>
      </c>
      <c r="M53" s="242"/>
      <c r="N53" s="458">
        <v>35.118592195868402</v>
      </c>
      <c r="O53" s="242"/>
      <c r="P53" s="458">
        <v>25</v>
      </c>
      <c r="Q53" s="242"/>
      <c r="R53" s="458">
        <v>44.138929088277855</v>
      </c>
      <c r="T53" s="83"/>
    </row>
    <row r="54" spans="1:20" ht="14.25" x14ac:dyDescent="0.2">
      <c r="A54" s="104"/>
      <c r="B54" s="104"/>
      <c r="C54" s="104" t="s">
        <v>499</v>
      </c>
      <c r="D54" s="104" t="s">
        <v>500</v>
      </c>
      <c r="E54" s="104"/>
      <c r="F54" s="104" t="s">
        <v>501</v>
      </c>
      <c r="G54" s="72"/>
      <c r="H54" s="438">
        <v>413</v>
      </c>
      <c r="I54" s="72"/>
      <c r="J54" s="458">
        <v>75.544794188861985</v>
      </c>
      <c r="K54" s="242"/>
      <c r="L54" s="458">
        <v>24.455205811138015</v>
      </c>
      <c r="M54" s="242"/>
      <c r="N54" s="458">
        <v>37.772397094430993</v>
      </c>
      <c r="O54" s="242"/>
      <c r="P54" s="458">
        <v>28.888888888888886</v>
      </c>
      <c r="Q54" s="242"/>
      <c r="R54" s="458">
        <v>44.63519313304721</v>
      </c>
      <c r="T54" s="83"/>
    </row>
    <row r="55" spans="1:20" ht="14.25" x14ac:dyDescent="0.2">
      <c r="A55" s="104"/>
      <c r="B55" s="104"/>
      <c r="C55" s="104" t="s">
        <v>502</v>
      </c>
      <c r="D55" s="104" t="s">
        <v>503</v>
      </c>
      <c r="E55" s="104"/>
      <c r="F55" s="104" t="s">
        <v>504</v>
      </c>
      <c r="G55" s="72"/>
      <c r="H55" s="438">
        <v>718</v>
      </c>
      <c r="I55" s="72"/>
      <c r="J55" s="458">
        <v>69.220055710306411</v>
      </c>
      <c r="K55" s="242"/>
      <c r="L55" s="458">
        <v>30.779944289693596</v>
      </c>
      <c r="M55" s="242"/>
      <c r="N55" s="458">
        <v>40.111420612813369</v>
      </c>
      <c r="O55" s="242"/>
      <c r="P55" s="458">
        <v>30.239520958083833</v>
      </c>
      <c r="Q55" s="242"/>
      <c r="R55" s="458">
        <v>48.697916666666671</v>
      </c>
      <c r="T55" s="83"/>
    </row>
    <row r="56" spans="1:20" ht="14.25" x14ac:dyDescent="0.2">
      <c r="A56" s="104"/>
      <c r="B56" s="104"/>
      <c r="C56" s="104" t="s">
        <v>505</v>
      </c>
      <c r="D56" s="104" t="s">
        <v>506</v>
      </c>
      <c r="E56" s="104"/>
      <c r="F56" s="104" t="s">
        <v>507</v>
      </c>
      <c r="G56" s="72"/>
      <c r="H56" s="438">
        <v>361</v>
      </c>
      <c r="I56" s="72"/>
      <c r="J56" s="458">
        <v>56.232686980609415</v>
      </c>
      <c r="K56" s="242"/>
      <c r="L56" s="458">
        <v>43.767313019390578</v>
      </c>
      <c r="M56" s="242"/>
      <c r="N56" s="458">
        <v>27.977839335180054</v>
      </c>
      <c r="O56" s="242"/>
      <c r="P56" s="458">
        <v>17.525773195876287</v>
      </c>
      <c r="Q56" s="242"/>
      <c r="R56" s="458">
        <v>40.119760479041915</v>
      </c>
      <c r="T56" s="83"/>
    </row>
    <row r="57" spans="1:20" ht="14.25" x14ac:dyDescent="0.2">
      <c r="A57" s="104"/>
      <c r="B57" s="104"/>
      <c r="C57" s="104" t="s">
        <v>508</v>
      </c>
      <c r="D57" s="104" t="s">
        <v>509</v>
      </c>
      <c r="E57" s="104"/>
      <c r="F57" s="104" t="s">
        <v>510</v>
      </c>
      <c r="G57" s="72"/>
      <c r="H57" s="438">
        <v>309</v>
      </c>
      <c r="I57" s="72"/>
      <c r="J57" s="458">
        <v>59.870550161812297</v>
      </c>
      <c r="K57" s="242"/>
      <c r="L57" s="458">
        <v>40.129449838187703</v>
      </c>
      <c r="M57" s="242"/>
      <c r="N57" s="458">
        <v>33.980582524271846</v>
      </c>
      <c r="O57" s="242"/>
      <c r="P57" s="458">
        <v>19.727891156462583</v>
      </c>
      <c r="Q57" s="242"/>
      <c r="R57" s="458">
        <v>46.913580246913575</v>
      </c>
      <c r="T57" s="83"/>
    </row>
    <row r="58" spans="1:20" ht="14.25" x14ac:dyDescent="0.2">
      <c r="A58" s="104"/>
      <c r="B58" s="104"/>
      <c r="C58" s="104"/>
      <c r="D58" s="104"/>
      <c r="E58" s="104"/>
      <c r="F58" s="104"/>
      <c r="G58" s="72"/>
      <c r="H58" s="438"/>
      <c r="I58" s="72"/>
      <c r="J58" s="458"/>
      <c r="K58" s="242"/>
      <c r="L58" s="458"/>
      <c r="M58" s="242"/>
      <c r="N58" s="458"/>
      <c r="O58" s="242"/>
      <c r="P58" s="458"/>
      <c r="Q58" s="242"/>
      <c r="R58" s="458"/>
    </row>
    <row r="59" spans="1:20" ht="14.25" x14ac:dyDescent="0.2">
      <c r="A59" s="104"/>
      <c r="B59" s="104"/>
      <c r="C59" s="104" t="s">
        <v>511</v>
      </c>
      <c r="D59" s="104" t="s">
        <v>512</v>
      </c>
      <c r="E59" s="104" t="s">
        <v>513</v>
      </c>
      <c r="F59" s="104"/>
      <c r="G59" s="72"/>
      <c r="H59" s="438">
        <v>5084</v>
      </c>
      <c r="I59" s="94"/>
      <c r="J59" s="601">
        <v>60.306845003933908</v>
      </c>
      <c r="K59" s="603"/>
      <c r="L59" s="601">
        <v>39.693154996066085</v>
      </c>
      <c r="M59" s="603"/>
      <c r="N59" s="601">
        <v>39.201416207710466</v>
      </c>
      <c r="O59" s="603"/>
      <c r="P59" s="601">
        <v>28.141135972461274</v>
      </c>
      <c r="Q59" s="603"/>
      <c r="R59" s="601">
        <v>48.514492753623188</v>
      </c>
    </row>
    <row r="60" spans="1:20" ht="14.25" x14ac:dyDescent="0.2">
      <c r="A60" s="104"/>
      <c r="B60" s="104"/>
      <c r="C60" s="104" t="s">
        <v>514</v>
      </c>
      <c r="D60" s="104" t="s">
        <v>515</v>
      </c>
      <c r="E60" s="104"/>
      <c r="F60" s="104" t="s">
        <v>516</v>
      </c>
      <c r="G60" s="72"/>
      <c r="H60" s="438">
        <v>487</v>
      </c>
      <c r="I60" s="72"/>
      <c r="J60" s="458">
        <v>42.094455852156059</v>
      </c>
      <c r="K60" s="242"/>
      <c r="L60" s="458">
        <v>57.905544147843948</v>
      </c>
      <c r="M60" s="242"/>
      <c r="N60" s="458">
        <v>41.067761806981515</v>
      </c>
      <c r="O60" s="242"/>
      <c r="P60" s="458">
        <v>31.73076923076923</v>
      </c>
      <c r="Q60" s="242"/>
      <c r="R60" s="458">
        <v>48.028673835125446</v>
      </c>
      <c r="T60" s="83"/>
    </row>
    <row r="61" spans="1:20" ht="14.25" x14ac:dyDescent="0.2">
      <c r="A61" s="104"/>
      <c r="B61" s="104"/>
      <c r="C61" s="104" t="s">
        <v>517</v>
      </c>
      <c r="D61" s="104" t="s">
        <v>518</v>
      </c>
      <c r="E61" s="104"/>
      <c r="F61" s="104" t="s">
        <v>519</v>
      </c>
      <c r="G61" s="72"/>
      <c r="H61" s="438">
        <v>721</v>
      </c>
      <c r="I61" s="72"/>
      <c r="J61" s="458">
        <v>64.632454923717063</v>
      </c>
      <c r="K61" s="242"/>
      <c r="L61" s="458">
        <v>35.367545076282944</v>
      </c>
      <c r="M61" s="242"/>
      <c r="N61" s="458">
        <v>42.302357836338416</v>
      </c>
      <c r="O61" s="242"/>
      <c r="P61" s="458">
        <v>28.481012658227851</v>
      </c>
      <c r="Q61" s="242"/>
      <c r="R61" s="458">
        <v>53.086419753086425</v>
      </c>
      <c r="T61" s="83"/>
    </row>
    <row r="62" spans="1:20" ht="14.25" x14ac:dyDescent="0.2">
      <c r="A62" s="104"/>
      <c r="B62" s="104"/>
      <c r="C62" s="104" t="s">
        <v>520</v>
      </c>
      <c r="D62" s="104" t="s">
        <v>521</v>
      </c>
      <c r="E62" s="104"/>
      <c r="F62" s="104" t="s">
        <v>522</v>
      </c>
      <c r="G62" s="72"/>
      <c r="H62" s="438">
        <v>2408</v>
      </c>
      <c r="I62" s="72"/>
      <c r="J62" s="458">
        <v>64.867109634551497</v>
      </c>
      <c r="K62" s="242"/>
      <c r="L62" s="458">
        <v>35.132890365448503</v>
      </c>
      <c r="M62" s="242"/>
      <c r="N62" s="458">
        <v>39.784053156146179</v>
      </c>
      <c r="O62" s="242"/>
      <c r="P62" s="458">
        <v>28.043282236248874</v>
      </c>
      <c r="Q62" s="242"/>
      <c r="R62" s="458">
        <v>49.807544264819093</v>
      </c>
      <c r="T62" s="83"/>
    </row>
    <row r="63" spans="1:20" ht="14.25" x14ac:dyDescent="0.2">
      <c r="A63" s="104"/>
      <c r="B63" s="104"/>
      <c r="C63" s="104" t="s">
        <v>523</v>
      </c>
      <c r="D63" s="104" t="s">
        <v>524</v>
      </c>
      <c r="E63" s="104"/>
      <c r="F63" s="104" t="s">
        <v>525</v>
      </c>
      <c r="G63" s="72"/>
      <c r="H63" s="438">
        <v>598</v>
      </c>
      <c r="I63" s="72"/>
      <c r="J63" s="458">
        <v>66.053511705685622</v>
      </c>
      <c r="K63" s="242"/>
      <c r="L63" s="458">
        <v>33.946488294314378</v>
      </c>
      <c r="M63" s="242"/>
      <c r="N63" s="458">
        <v>38.127090301003349</v>
      </c>
      <c r="O63" s="242"/>
      <c r="P63" s="458">
        <v>29.09090909090909</v>
      </c>
      <c r="Q63" s="242"/>
      <c r="R63" s="458">
        <v>45.820433436532511</v>
      </c>
      <c r="T63" s="83"/>
    </row>
    <row r="64" spans="1:20" ht="14.25" x14ac:dyDescent="0.2">
      <c r="A64" s="104"/>
      <c r="B64" s="104"/>
      <c r="C64" s="104" t="s">
        <v>526</v>
      </c>
      <c r="D64" s="104" t="s">
        <v>527</v>
      </c>
      <c r="E64" s="104"/>
      <c r="F64" s="104" t="s">
        <v>528</v>
      </c>
      <c r="G64" s="72"/>
      <c r="H64" s="438">
        <v>292</v>
      </c>
      <c r="I64" s="72"/>
      <c r="J64" s="458">
        <v>64.041095890410958</v>
      </c>
      <c r="K64" s="242"/>
      <c r="L64" s="458">
        <v>35.958904109589042</v>
      </c>
      <c r="M64" s="242"/>
      <c r="N64" s="458">
        <v>33.219178082191782</v>
      </c>
      <c r="O64" s="242"/>
      <c r="P64" s="458">
        <v>23.076923076923077</v>
      </c>
      <c r="Q64" s="242"/>
      <c r="R64" s="458">
        <v>41.358024691358025</v>
      </c>
      <c r="T64" s="83"/>
    </row>
    <row r="65" spans="1:20" ht="14.25" x14ac:dyDescent="0.2">
      <c r="A65" s="104"/>
      <c r="B65" s="104"/>
      <c r="C65" s="104" t="s">
        <v>529</v>
      </c>
      <c r="D65" s="104" t="s">
        <v>530</v>
      </c>
      <c r="E65" s="104"/>
      <c r="F65" s="104" t="s">
        <v>531</v>
      </c>
      <c r="G65" s="72"/>
      <c r="H65" s="438">
        <v>578</v>
      </c>
      <c r="I65" s="72"/>
      <c r="J65" s="458">
        <v>43.425605536332178</v>
      </c>
      <c r="K65" s="242"/>
      <c r="L65" s="458">
        <v>56.574394463667822</v>
      </c>
      <c r="M65" s="242"/>
      <c r="N65" s="458">
        <v>35.46712802768166</v>
      </c>
      <c r="O65" s="242"/>
      <c r="P65" s="458">
        <v>26.923076923076923</v>
      </c>
      <c r="Q65" s="242"/>
      <c r="R65" s="458">
        <v>43.835616438356162</v>
      </c>
      <c r="T65" s="83"/>
    </row>
    <row r="66" spans="1:20" ht="14.25" x14ac:dyDescent="0.2">
      <c r="A66" s="104"/>
      <c r="B66" s="104"/>
      <c r="C66" s="104"/>
      <c r="D66" s="104"/>
      <c r="E66" s="104"/>
      <c r="F66" s="104"/>
      <c r="G66" s="72"/>
      <c r="H66" s="438"/>
      <c r="I66" s="72"/>
      <c r="J66" s="458"/>
      <c r="K66" s="242"/>
      <c r="L66" s="458"/>
      <c r="M66" s="242"/>
      <c r="N66" s="458"/>
      <c r="O66" s="242"/>
      <c r="P66" s="458"/>
      <c r="Q66" s="242"/>
      <c r="R66" s="458"/>
    </row>
    <row r="67" spans="1:20" ht="14.25" x14ac:dyDescent="0.2">
      <c r="A67" s="104"/>
      <c r="B67" s="104"/>
      <c r="C67" s="104" t="s">
        <v>532</v>
      </c>
      <c r="D67" s="104" t="s">
        <v>533</v>
      </c>
      <c r="E67" s="104" t="s">
        <v>534</v>
      </c>
      <c r="F67" s="104"/>
      <c r="G67" s="72"/>
      <c r="H67" s="438">
        <v>4857</v>
      </c>
      <c r="I67" s="72"/>
      <c r="J67" s="458">
        <v>85.917232859789991</v>
      </c>
      <c r="K67" s="242"/>
      <c r="L67" s="458">
        <v>14.082767140210006</v>
      </c>
      <c r="M67" s="242"/>
      <c r="N67" s="458">
        <v>33.456866378422895</v>
      </c>
      <c r="O67" s="242"/>
      <c r="P67" s="458">
        <v>22.702943800178414</v>
      </c>
      <c r="Q67" s="242"/>
      <c r="R67" s="458">
        <v>42.676864244741871</v>
      </c>
    </row>
    <row r="68" spans="1:20" ht="14.25" x14ac:dyDescent="0.2">
      <c r="A68" s="104"/>
      <c r="B68" s="104"/>
      <c r="C68" s="104" t="s">
        <v>535</v>
      </c>
      <c r="D68" s="104" t="s">
        <v>536</v>
      </c>
      <c r="E68" s="104"/>
      <c r="F68" s="104" t="s">
        <v>537</v>
      </c>
      <c r="G68" s="72"/>
      <c r="H68" s="438">
        <v>1000</v>
      </c>
      <c r="I68" s="72"/>
      <c r="J68" s="458">
        <v>87</v>
      </c>
      <c r="K68" s="242"/>
      <c r="L68" s="458">
        <v>13</v>
      </c>
      <c r="M68" s="242"/>
      <c r="N68" s="458">
        <v>29.9</v>
      </c>
      <c r="O68" s="242"/>
      <c r="P68" s="458">
        <v>19.03765690376569</v>
      </c>
      <c r="Q68" s="242"/>
      <c r="R68" s="458">
        <v>39.846743295019152</v>
      </c>
      <c r="T68" s="83"/>
    </row>
    <row r="69" spans="1:20" ht="14.25" x14ac:dyDescent="0.2">
      <c r="A69" s="104"/>
      <c r="B69" s="104"/>
      <c r="C69" s="104"/>
      <c r="D69" s="104" t="s">
        <v>1648</v>
      </c>
      <c r="E69" s="104"/>
      <c r="F69" s="104" t="s">
        <v>1649</v>
      </c>
      <c r="G69" s="72"/>
      <c r="H69" s="438">
        <v>1550</v>
      </c>
      <c r="I69" s="72"/>
      <c r="J69" s="458">
        <v>78.838709677419345</v>
      </c>
      <c r="K69" s="242"/>
      <c r="L69" s="458">
        <v>21.161290322580644</v>
      </c>
      <c r="M69" s="242"/>
      <c r="N69" s="458">
        <v>31.096774193548388</v>
      </c>
      <c r="O69" s="242"/>
      <c r="P69" s="458">
        <v>20.916905444126073</v>
      </c>
      <c r="Q69" s="242"/>
      <c r="R69" s="458">
        <v>39.436619718309856</v>
      </c>
      <c r="T69" s="83"/>
    </row>
    <row r="70" spans="1:20" ht="14.25" x14ac:dyDescent="0.2">
      <c r="A70" s="104"/>
      <c r="B70" s="104"/>
      <c r="C70" s="104" t="s">
        <v>538</v>
      </c>
      <c r="D70" s="104" t="s">
        <v>539</v>
      </c>
      <c r="E70" s="104"/>
      <c r="F70" s="104" t="s">
        <v>540</v>
      </c>
      <c r="G70" s="72"/>
      <c r="H70" s="438">
        <v>494</v>
      </c>
      <c r="I70" s="72"/>
      <c r="J70" s="458">
        <v>91.295546558704459</v>
      </c>
      <c r="K70" s="242"/>
      <c r="L70" s="458">
        <v>8.7044534412955468</v>
      </c>
      <c r="M70" s="242"/>
      <c r="N70" s="458">
        <v>41.093117408906885</v>
      </c>
      <c r="O70" s="242"/>
      <c r="P70" s="458">
        <v>33.039647577092509</v>
      </c>
      <c r="Q70" s="242"/>
      <c r="R70" s="458">
        <v>47.940074906367045</v>
      </c>
      <c r="T70" s="83"/>
    </row>
    <row r="71" spans="1:20" ht="14.25" x14ac:dyDescent="0.2">
      <c r="A71" s="104"/>
      <c r="B71" s="104"/>
      <c r="C71" s="104" t="s">
        <v>541</v>
      </c>
      <c r="D71" s="104" t="s">
        <v>542</v>
      </c>
      <c r="E71" s="104"/>
      <c r="F71" s="104" t="s">
        <v>543</v>
      </c>
      <c r="G71" s="72"/>
      <c r="H71" s="438">
        <v>607</v>
      </c>
      <c r="I71" s="72"/>
      <c r="J71" s="458">
        <v>93.245469522240526</v>
      </c>
      <c r="K71" s="242"/>
      <c r="L71" s="458">
        <v>6.7545304777594728</v>
      </c>
      <c r="M71" s="242"/>
      <c r="N71" s="458">
        <v>35.749588138385505</v>
      </c>
      <c r="O71" s="242"/>
      <c r="P71" s="458">
        <v>23.247232472324722</v>
      </c>
      <c r="Q71" s="242"/>
      <c r="R71" s="458">
        <v>45.833333333333329</v>
      </c>
      <c r="T71" s="83"/>
    </row>
    <row r="72" spans="1:20" ht="14.25" x14ac:dyDescent="0.2">
      <c r="A72" s="104"/>
      <c r="B72" s="104"/>
      <c r="C72" s="104" t="s">
        <v>544</v>
      </c>
      <c r="D72" s="104" t="s">
        <v>545</v>
      </c>
      <c r="E72" s="104"/>
      <c r="F72" s="104" t="s">
        <v>546</v>
      </c>
      <c r="G72" s="72"/>
      <c r="H72" s="438">
        <v>401</v>
      </c>
      <c r="I72" s="72"/>
      <c r="J72" s="458">
        <v>82.793017456359095</v>
      </c>
      <c r="K72" s="242"/>
      <c r="L72" s="458">
        <v>17.206982543640898</v>
      </c>
      <c r="M72" s="242"/>
      <c r="N72" s="458">
        <v>30.673316708229425</v>
      </c>
      <c r="O72" s="242"/>
      <c r="P72" s="458">
        <v>18.07909604519774</v>
      </c>
      <c r="Q72" s="242"/>
      <c r="R72" s="458">
        <v>40.625</v>
      </c>
      <c r="T72" s="83"/>
    </row>
    <row r="73" spans="1:20" ht="14.25" x14ac:dyDescent="0.2">
      <c r="A73" s="104"/>
      <c r="B73" s="104"/>
      <c r="C73" s="104" t="s">
        <v>547</v>
      </c>
      <c r="D73" s="104" t="s">
        <v>548</v>
      </c>
      <c r="E73" s="104"/>
      <c r="F73" s="104" t="s">
        <v>549</v>
      </c>
      <c r="G73" s="72"/>
      <c r="H73" s="438">
        <v>805</v>
      </c>
      <c r="I73" s="72"/>
      <c r="J73" s="458">
        <v>90.931677018633536</v>
      </c>
      <c r="K73" s="242"/>
      <c r="L73" s="458">
        <v>9.0683229813664603</v>
      </c>
      <c r="M73" s="242"/>
      <c r="N73" s="458">
        <v>37.391304347826086</v>
      </c>
      <c r="O73" s="242"/>
      <c r="P73" s="458">
        <v>26.086956521739129</v>
      </c>
      <c r="Q73" s="242"/>
      <c r="R73" s="458">
        <v>48.067632850241552</v>
      </c>
      <c r="T73" s="83"/>
    </row>
    <row r="74" spans="1:20" ht="14.25" x14ac:dyDescent="0.2">
      <c r="A74" s="104"/>
      <c r="B74" s="104"/>
      <c r="C74" s="104"/>
      <c r="D74" s="104"/>
      <c r="E74" s="104"/>
      <c r="F74" s="104"/>
      <c r="G74" s="72"/>
      <c r="H74" s="438"/>
      <c r="I74" s="72"/>
      <c r="J74" s="458"/>
      <c r="K74" s="242"/>
      <c r="L74" s="458"/>
      <c r="M74" s="242"/>
      <c r="N74" s="458"/>
      <c r="O74" s="242"/>
      <c r="P74" s="458"/>
      <c r="Q74" s="242"/>
      <c r="R74" s="458"/>
    </row>
    <row r="75" spans="1:20" ht="14.25" x14ac:dyDescent="0.2">
      <c r="A75" s="104"/>
      <c r="B75" s="104"/>
      <c r="C75" s="104" t="s">
        <v>550</v>
      </c>
      <c r="D75" s="104" t="s">
        <v>551</v>
      </c>
      <c r="E75" s="104" t="s">
        <v>552</v>
      </c>
      <c r="F75" s="104"/>
      <c r="G75" s="72"/>
      <c r="H75" s="438">
        <v>3823</v>
      </c>
      <c r="I75" s="94"/>
      <c r="J75" s="601">
        <v>63.641119539628562</v>
      </c>
      <c r="K75" s="603"/>
      <c r="L75" s="601">
        <v>36.358880460371438</v>
      </c>
      <c r="M75" s="603"/>
      <c r="N75" s="601">
        <v>34.135495684017783</v>
      </c>
      <c r="O75" s="603"/>
      <c r="P75" s="601">
        <v>21.144139091418957</v>
      </c>
      <c r="Q75" s="603"/>
      <c r="R75" s="601">
        <v>45.490196078431374</v>
      </c>
    </row>
    <row r="76" spans="1:20" ht="14.25" x14ac:dyDescent="0.2">
      <c r="A76" s="104"/>
      <c r="B76" s="104"/>
      <c r="C76" s="104" t="s">
        <v>553</v>
      </c>
      <c r="D76" s="104" t="s">
        <v>554</v>
      </c>
      <c r="E76" s="104"/>
      <c r="F76" s="104" t="s">
        <v>555</v>
      </c>
      <c r="G76" s="72"/>
      <c r="H76" s="438">
        <v>563</v>
      </c>
      <c r="I76" s="72"/>
      <c r="J76" s="458">
        <v>54.706927175843688</v>
      </c>
      <c r="K76" s="242"/>
      <c r="L76" s="458">
        <v>45.293072824156305</v>
      </c>
      <c r="M76" s="242"/>
      <c r="N76" s="458">
        <v>31.793960923623445</v>
      </c>
      <c r="O76" s="242"/>
      <c r="P76" s="458">
        <v>18.978102189781019</v>
      </c>
      <c r="Q76" s="242"/>
      <c r="R76" s="458">
        <v>43.944636678200695</v>
      </c>
      <c r="T76" s="83"/>
    </row>
    <row r="77" spans="1:20" ht="14.25" x14ac:dyDescent="0.2">
      <c r="A77" s="104"/>
      <c r="B77" s="104"/>
      <c r="C77" s="104" t="s">
        <v>556</v>
      </c>
      <c r="D77" s="104" t="s">
        <v>557</v>
      </c>
      <c r="E77" s="104"/>
      <c r="F77" s="104" t="s">
        <v>558</v>
      </c>
      <c r="G77" s="72"/>
      <c r="H77" s="438">
        <v>281</v>
      </c>
      <c r="I77" s="72"/>
      <c r="J77" s="458">
        <v>85.765124555160142</v>
      </c>
      <c r="K77" s="242"/>
      <c r="L77" s="458">
        <v>14.23487544483986</v>
      </c>
      <c r="M77" s="242"/>
      <c r="N77" s="458">
        <v>31.316725978647685</v>
      </c>
      <c r="O77" s="242"/>
      <c r="P77" s="458">
        <v>18.181818181818183</v>
      </c>
      <c r="Q77" s="242"/>
      <c r="R77" s="458">
        <v>41.25</v>
      </c>
      <c r="T77" s="83"/>
    </row>
    <row r="78" spans="1:20" ht="14.25" x14ac:dyDescent="0.2">
      <c r="A78" s="104"/>
      <c r="B78" s="104"/>
      <c r="C78" s="104" t="s">
        <v>559</v>
      </c>
      <c r="D78" s="104" t="s">
        <v>560</v>
      </c>
      <c r="E78" s="104"/>
      <c r="F78" s="104" t="s">
        <v>561</v>
      </c>
      <c r="G78" s="72"/>
      <c r="H78" s="438">
        <v>256</v>
      </c>
      <c r="I78" s="72"/>
      <c r="J78" s="458">
        <v>55.859375</v>
      </c>
      <c r="K78" s="242"/>
      <c r="L78" s="458">
        <v>44.140625</v>
      </c>
      <c r="M78" s="242"/>
      <c r="N78" s="458">
        <v>28.515625</v>
      </c>
      <c r="O78" s="242"/>
      <c r="P78" s="458">
        <v>21.238938053097346</v>
      </c>
      <c r="Q78" s="242"/>
      <c r="R78" s="458">
        <v>34.265734265734267</v>
      </c>
      <c r="T78" s="83"/>
    </row>
    <row r="79" spans="1:20" ht="14.25" x14ac:dyDescent="0.2">
      <c r="A79" s="104"/>
      <c r="B79" s="104"/>
      <c r="C79" s="104" t="s">
        <v>562</v>
      </c>
      <c r="D79" s="104" t="s">
        <v>563</v>
      </c>
      <c r="E79" s="104"/>
      <c r="F79" s="104" t="s">
        <v>564</v>
      </c>
      <c r="G79" s="72"/>
      <c r="H79" s="438">
        <v>914</v>
      </c>
      <c r="I79" s="72"/>
      <c r="J79" s="458">
        <v>48.796498905908095</v>
      </c>
      <c r="K79" s="242"/>
      <c r="L79" s="458">
        <v>51.203501094091905</v>
      </c>
      <c r="M79" s="242"/>
      <c r="N79" s="458">
        <v>33.479212253829324</v>
      </c>
      <c r="O79" s="242"/>
      <c r="P79" s="458">
        <v>19.124423963133641</v>
      </c>
      <c r="Q79" s="242"/>
      <c r="R79" s="458">
        <v>46.458333333333336</v>
      </c>
      <c r="T79" s="83"/>
    </row>
    <row r="80" spans="1:20" ht="14.25" x14ac:dyDescent="0.2">
      <c r="A80" s="104"/>
      <c r="B80" s="104"/>
      <c r="C80" s="104" t="s">
        <v>565</v>
      </c>
      <c r="D80" s="104" t="s">
        <v>566</v>
      </c>
      <c r="E80" s="104"/>
      <c r="F80" s="104" t="s">
        <v>567</v>
      </c>
      <c r="G80" s="72"/>
      <c r="H80" s="438">
        <v>502</v>
      </c>
      <c r="I80" s="72"/>
      <c r="J80" s="458">
        <v>91.035856573705175</v>
      </c>
      <c r="K80" s="242"/>
      <c r="L80" s="458">
        <v>8.9641434262948216</v>
      </c>
      <c r="M80" s="242"/>
      <c r="N80" s="458">
        <v>40.637450199203187</v>
      </c>
      <c r="O80" s="242"/>
      <c r="P80" s="458">
        <v>25.925925925925924</v>
      </c>
      <c r="Q80" s="242"/>
      <c r="R80" s="458">
        <v>54.440154440154444</v>
      </c>
      <c r="T80" s="83"/>
    </row>
    <row r="81" spans="1:20" ht="14.25" x14ac:dyDescent="0.2">
      <c r="A81" s="104"/>
      <c r="B81" s="104"/>
      <c r="C81" s="104" t="s">
        <v>568</v>
      </c>
      <c r="D81" s="104" t="s">
        <v>569</v>
      </c>
      <c r="E81" s="104"/>
      <c r="F81" s="104" t="s">
        <v>570</v>
      </c>
      <c r="G81" s="72"/>
      <c r="H81" s="438">
        <v>386</v>
      </c>
      <c r="I81" s="72"/>
      <c r="J81" s="458">
        <v>84.715025906735747</v>
      </c>
      <c r="K81" s="242"/>
      <c r="L81" s="458">
        <v>15.284974093264248</v>
      </c>
      <c r="M81" s="242"/>
      <c r="N81" s="458">
        <v>37.564766839378237</v>
      </c>
      <c r="O81" s="242"/>
      <c r="P81" s="458">
        <v>25.862068965517242</v>
      </c>
      <c r="Q81" s="242"/>
      <c r="R81" s="458">
        <v>47.169811320754718</v>
      </c>
      <c r="T81" s="83"/>
    </row>
    <row r="82" spans="1:20" ht="14.25" x14ac:dyDescent="0.2">
      <c r="A82" s="104"/>
      <c r="B82" s="104"/>
      <c r="C82" s="104" t="s">
        <v>571</v>
      </c>
      <c r="D82" s="104" t="s">
        <v>572</v>
      </c>
      <c r="E82" s="104"/>
      <c r="F82" s="104" t="s">
        <v>573</v>
      </c>
      <c r="G82" s="72"/>
      <c r="H82" s="438">
        <v>226</v>
      </c>
      <c r="I82" s="72"/>
      <c r="J82" s="458">
        <v>47.345132743362832</v>
      </c>
      <c r="K82" s="242"/>
      <c r="L82" s="458">
        <v>52.654867256637175</v>
      </c>
      <c r="M82" s="242"/>
      <c r="N82" s="458">
        <v>41.150442477876105</v>
      </c>
      <c r="O82" s="242"/>
      <c r="P82" s="458">
        <v>30.909090909090907</v>
      </c>
      <c r="Q82" s="242"/>
      <c r="R82" s="458">
        <v>50.862068965517238</v>
      </c>
      <c r="T82" s="83"/>
    </row>
    <row r="83" spans="1:20" ht="14.25" x14ac:dyDescent="0.2">
      <c r="A83" s="104"/>
      <c r="B83" s="104"/>
      <c r="C83" s="104" t="s">
        <v>574</v>
      </c>
      <c r="D83" s="104" t="s">
        <v>575</v>
      </c>
      <c r="E83" s="104"/>
      <c r="F83" s="104" t="s">
        <v>576</v>
      </c>
      <c r="G83" s="72"/>
      <c r="H83" s="438">
        <v>695</v>
      </c>
      <c r="I83" s="72"/>
      <c r="J83" s="458">
        <v>58.129496402877699</v>
      </c>
      <c r="K83" s="242"/>
      <c r="L83" s="458">
        <v>41.870503597122301</v>
      </c>
      <c r="M83" s="242"/>
      <c r="N83" s="458">
        <v>31.223021582733811</v>
      </c>
      <c r="O83" s="242"/>
      <c r="P83" s="458">
        <v>17.197452229299362</v>
      </c>
      <c r="Q83" s="242"/>
      <c r="R83" s="458">
        <v>42.782152230971128</v>
      </c>
      <c r="T83" s="83"/>
    </row>
    <row r="84" spans="1:20" ht="14.25" x14ac:dyDescent="0.2">
      <c r="A84" s="104"/>
      <c r="B84" s="104"/>
      <c r="C84" s="104"/>
      <c r="D84" s="104"/>
      <c r="E84" s="104"/>
      <c r="F84" s="104"/>
      <c r="G84" s="72"/>
      <c r="H84" s="438"/>
      <c r="I84" s="72"/>
      <c r="J84" s="458"/>
      <c r="K84" s="242"/>
      <c r="L84" s="458"/>
      <c r="M84" s="242"/>
      <c r="N84" s="458"/>
      <c r="O84" s="242"/>
      <c r="P84" s="458"/>
      <c r="Q84" s="242"/>
      <c r="R84" s="458"/>
    </row>
    <row r="85" spans="1:20" ht="14.25" x14ac:dyDescent="0.2">
      <c r="A85" s="104"/>
      <c r="B85" s="104"/>
      <c r="C85" s="104" t="s">
        <v>577</v>
      </c>
      <c r="D85" s="104" t="s">
        <v>578</v>
      </c>
      <c r="E85" s="104" t="s">
        <v>579</v>
      </c>
      <c r="F85" s="104"/>
      <c r="G85" s="72"/>
      <c r="H85" s="438">
        <v>4003</v>
      </c>
      <c r="I85" s="94"/>
      <c r="J85" s="601">
        <v>68.723457406944789</v>
      </c>
      <c r="K85" s="603"/>
      <c r="L85" s="601">
        <v>31.276542593055208</v>
      </c>
      <c r="M85" s="603"/>
      <c r="N85" s="601">
        <v>36.697476892330748</v>
      </c>
      <c r="O85" s="603"/>
      <c r="P85" s="601">
        <v>24.706510138740661</v>
      </c>
      <c r="Q85" s="603"/>
      <c r="R85" s="601">
        <v>47.252231094410526</v>
      </c>
    </row>
    <row r="86" spans="1:20" ht="14.25" x14ac:dyDescent="0.2">
      <c r="A86" s="104"/>
      <c r="B86" s="104"/>
      <c r="C86" s="104" t="s">
        <v>580</v>
      </c>
      <c r="D86" s="104" t="s">
        <v>581</v>
      </c>
      <c r="E86" s="104"/>
      <c r="F86" s="104" t="s">
        <v>582</v>
      </c>
      <c r="G86" s="72"/>
      <c r="H86" s="438">
        <v>624</v>
      </c>
      <c r="I86" s="72"/>
      <c r="J86" s="458">
        <v>75.320512820512818</v>
      </c>
      <c r="K86" s="242"/>
      <c r="L86" s="458">
        <v>24.679487179487182</v>
      </c>
      <c r="M86" s="242"/>
      <c r="N86" s="458">
        <v>37.339743589743591</v>
      </c>
      <c r="O86" s="242"/>
      <c r="P86" s="458">
        <v>23.355263157894736</v>
      </c>
      <c r="Q86" s="242"/>
      <c r="R86" s="458">
        <v>50.625</v>
      </c>
      <c r="T86" s="83"/>
    </row>
    <row r="87" spans="1:20" ht="14.25" x14ac:dyDescent="0.2">
      <c r="A87" s="104"/>
      <c r="B87" s="104"/>
      <c r="C87" s="104" t="s">
        <v>583</v>
      </c>
      <c r="D87" s="104" t="s">
        <v>584</v>
      </c>
      <c r="E87" s="104"/>
      <c r="F87" s="104" t="s">
        <v>585</v>
      </c>
      <c r="G87" s="72"/>
      <c r="H87" s="438">
        <v>218</v>
      </c>
      <c r="I87" s="72"/>
      <c r="J87" s="458">
        <v>64.22018348623854</v>
      </c>
      <c r="K87" s="242"/>
      <c r="L87" s="458">
        <v>35.779816513761467</v>
      </c>
      <c r="M87" s="242"/>
      <c r="N87" s="458">
        <v>29.357798165137616</v>
      </c>
      <c r="O87" s="242"/>
      <c r="P87" s="458">
        <v>17.142857142857142</v>
      </c>
      <c r="Q87" s="242"/>
      <c r="R87" s="458">
        <v>40.707964601769916</v>
      </c>
      <c r="T87" s="83"/>
    </row>
    <row r="88" spans="1:20" ht="14.25" x14ac:dyDescent="0.2">
      <c r="A88" s="104"/>
      <c r="B88" s="104"/>
      <c r="C88" s="104" t="s">
        <v>586</v>
      </c>
      <c r="D88" s="104" t="s">
        <v>587</v>
      </c>
      <c r="E88" s="104"/>
      <c r="F88" s="104" t="s">
        <v>588</v>
      </c>
      <c r="G88" s="72"/>
      <c r="H88" s="438">
        <v>1001</v>
      </c>
      <c r="I88" s="72"/>
      <c r="J88" s="458">
        <v>52.547452547452544</v>
      </c>
      <c r="K88" s="242"/>
      <c r="L88" s="458">
        <v>47.452547452547449</v>
      </c>
      <c r="M88" s="242"/>
      <c r="N88" s="458">
        <v>39.560439560439562</v>
      </c>
      <c r="O88" s="242"/>
      <c r="P88" s="458">
        <v>27.602905569007262</v>
      </c>
      <c r="Q88" s="242"/>
      <c r="R88" s="458">
        <v>47.959183673469383</v>
      </c>
      <c r="T88" s="83"/>
    </row>
    <row r="89" spans="1:20" ht="14.25" x14ac:dyDescent="0.2">
      <c r="A89" s="104"/>
      <c r="B89" s="104"/>
      <c r="C89" s="104" t="s">
        <v>589</v>
      </c>
      <c r="D89" s="104" t="s">
        <v>590</v>
      </c>
      <c r="E89" s="104"/>
      <c r="F89" s="104" t="s">
        <v>591</v>
      </c>
      <c r="G89" s="72"/>
      <c r="H89" s="438">
        <v>580</v>
      </c>
      <c r="I89" s="72"/>
      <c r="J89" s="458">
        <v>73.275862068965509</v>
      </c>
      <c r="K89" s="242"/>
      <c r="L89" s="458">
        <v>26.72413793103448</v>
      </c>
      <c r="M89" s="242"/>
      <c r="N89" s="458">
        <v>31.896551724137932</v>
      </c>
      <c r="O89" s="242"/>
      <c r="P89" s="458">
        <v>20</v>
      </c>
      <c r="Q89" s="242"/>
      <c r="R89" s="458">
        <v>43</v>
      </c>
      <c r="T89" s="83"/>
    </row>
    <row r="90" spans="1:20" ht="14.25" x14ac:dyDescent="0.2">
      <c r="A90" s="104"/>
      <c r="B90" s="104"/>
      <c r="C90" s="104" t="s">
        <v>592</v>
      </c>
      <c r="D90" s="104" t="s">
        <v>593</v>
      </c>
      <c r="E90" s="104"/>
      <c r="F90" s="104" t="s">
        <v>594</v>
      </c>
      <c r="G90" s="72"/>
      <c r="H90" s="438">
        <v>1580</v>
      </c>
      <c r="I90" s="72"/>
      <c r="J90" s="458">
        <v>75.316455696202539</v>
      </c>
      <c r="K90" s="242"/>
      <c r="L90" s="458">
        <v>24.683544303797468</v>
      </c>
      <c r="M90" s="242"/>
      <c r="N90" s="458">
        <v>37.405063291139243</v>
      </c>
      <c r="O90" s="242"/>
      <c r="P90" s="458">
        <v>26.424870466321241</v>
      </c>
      <c r="Q90" s="242"/>
      <c r="R90" s="458">
        <v>47.896039603960396</v>
      </c>
      <c r="T90" s="83"/>
    </row>
    <row r="91" spans="1:20" ht="14.25" x14ac:dyDescent="0.2">
      <c r="A91" s="104"/>
      <c r="B91" s="104"/>
      <c r="C91" s="104"/>
      <c r="D91" s="104"/>
      <c r="E91" s="104"/>
      <c r="F91" s="104"/>
      <c r="G91" s="72"/>
      <c r="H91" s="438"/>
      <c r="I91" s="72"/>
      <c r="J91" s="458"/>
      <c r="K91" s="242"/>
      <c r="L91" s="458"/>
      <c r="M91" s="242"/>
      <c r="N91" s="458"/>
      <c r="O91" s="242"/>
      <c r="P91" s="458"/>
      <c r="Q91" s="242"/>
      <c r="R91" s="458"/>
    </row>
    <row r="92" spans="1:20" ht="14.25" x14ac:dyDescent="0.2">
      <c r="A92" s="104"/>
      <c r="B92" s="104"/>
      <c r="C92" s="104" t="s">
        <v>595</v>
      </c>
      <c r="D92" s="104" t="s">
        <v>596</v>
      </c>
      <c r="E92" s="104" t="s">
        <v>597</v>
      </c>
      <c r="F92" s="104"/>
      <c r="G92" s="72"/>
      <c r="H92" s="438">
        <v>7287</v>
      </c>
      <c r="I92" s="94"/>
      <c r="J92" s="601">
        <v>60.779470289556748</v>
      </c>
      <c r="K92" s="603"/>
      <c r="L92" s="601">
        <v>39.220529710443252</v>
      </c>
      <c r="M92" s="603"/>
      <c r="N92" s="601">
        <v>37.601207630026074</v>
      </c>
      <c r="O92" s="603"/>
      <c r="P92" s="601">
        <v>26.769230769230766</v>
      </c>
      <c r="Q92" s="603"/>
      <c r="R92" s="601">
        <v>46.321525885558586</v>
      </c>
    </row>
    <row r="93" spans="1:20" ht="14.25" x14ac:dyDescent="0.2">
      <c r="A93" s="104"/>
      <c r="B93" s="104"/>
      <c r="C93" s="104" t="s">
        <v>598</v>
      </c>
      <c r="D93" s="104" t="s">
        <v>599</v>
      </c>
      <c r="E93" s="104"/>
      <c r="F93" s="104" t="s">
        <v>600</v>
      </c>
      <c r="G93" s="72"/>
      <c r="H93" s="438">
        <v>376</v>
      </c>
      <c r="I93" s="72"/>
      <c r="J93" s="458">
        <v>45.744680851063826</v>
      </c>
      <c r="K93" s="242"/>
      <c r="L93" s="458">
        <v>54.255319148936167</v>
      </c>
      <c r="M93" s="242"/>
      <c r="N93" s="458">
        <v>32.978723404255319</v>
      </c>
      <c r="O93" s="242"/>
      <c r="P93" s="458">
        <v>30.107526881720432</v>
      </c>
      <c r="Q93" s="242"/>
      <c r="R93" s="458">
        <v>35.789473684210527</v>
      </c>
      <c r="T93" s="83"/>
    </row>
    <row r="94" spans="1:20" ht="14.25" x14ac:dyDescent="0.2">
      <c r="A94" s="104"/>
      <c r="B94" s="104"/>
      <c r="C94" s="104" t="s">
        <v>601</v>
      </c>
      <c r="D94" s="104" t="s">
        <v>602</v>
      </c>
      <c r="E94" s="104"/>
      <c r="F94" s="104" t="s">
        <v>603</v>
      </c>
      <c r="G94" s="72"/>
      <c r="H94" s="438">
        <v>335</v>
      </c>
      <c r="I94" s="72"/>
      <c r="J94" s="458">
        <v>66.567164179104481</v>
      </c>
      <c r="K94" s="242"/>
      <c r="L94" s="458">
        <v>33.432835820895527</v>
      </c>
      <c r="M94" s="242"/>
      <c r="N94" s="458">
        <v>31.64179104477612</v>
      </c>
      <c r="O94" s="242"/>
      <c r="P94" s="458">
        <v>25.517241379310345</v>
      </c>
      <c r="Q94" s="242"/>
      <c r="R94" s="458">
        <v>36.315789473684212</v>
      </c>
      <c r="T94" s="83"/>
    </row>
    <row r="95" spans="1:20" ht="14.25" x14ac:dyDescent="0.2">
      <c r="A95" s="104"/>
      <c r="B95" s="104"/>
      <c r="C95" s="104" t="s">
        <v>604</v>
      </c>
      <c r="D95" s="104" t="s">
        <v>605</v>
      </c>
      <c r="E95" s="104"/>
      <c r="F95" s="104" t="s">
        <v>606</v>
      </c>
      <c r="G95" s="72"/>
      <c r="H95" s="438">
        <v>1111</v>
      </c>
      <c r="I95" s="72"/>
      <c r="J95" s="458">
        <v>71.827182718271828</v>
      </c>
      <c r="K95" s="242"/>
      <c r="L95" s="458">
        <v>28.172817281728175</v>
      </c>
      <c r="M95" s="242"/>
      <c r="N95" s="458">
        <v>37.983798379837985</v>
      </c>
      <c r="O95" s="242"/>
      <c r="P95" s="458">
        <v>30.284552845528456</v>
      </c>
      <c r="Q95" s="242"/>
      <c r="R95" s="458">
        <v>44.103392568659125</v>
      </c>
      <c r="T95" s="83"/>
    </row>
    <row r="96" spans="1:20" ht="14.25" x14ac:dyDescent="0.2">
      <c r="A96" s="104"/>
      <c r="B96" s="104"/>
      <c r="C96" s="104" t="s">
        <v>607</v>
      </c>
      <c r="D96" s="104" t="s">
        <v>608</v>
      </c>
      <c r="E96" s="104"/>
      <c r="F96" s="104" t="s">
        <v>609</v>
      </c>
      <c r="G96" s="72"/>
      <c r="H96" s="438">
        <v>591</v>
      </c>
      <c r="I96" s="72"/>
      <c r="J96" s="458">
        <v>86.294416243654823</v>
      </c>
      <c r="K96" s="242"/>
      <c r="L96" s="458">
        <v>13.705583756345177</v>
      </c>
      <c r="M96" s="242"/>
      <c r="N96" s="458">
        <v>39.086294416243653</v>
      </c>
      <c r="O96" s="242"/>
      <c r="P96" s="458">
        <v>21.739130434782609</v>
      </c>
      <c r="Q96" s="242"/>
      <c r="R96" s="458">
        <v>52.071005917159766</v>
      </c>
      <c r="T96" s="83"/>
    </row>
    <row r="97" spans="1:20" ht="14.25" x14ac:dyDescent="0.2">
      <c r="A97" s="104"/>
      <c r="B97" s="104"/>
      <c r="C97" s="104" t="s">
        <v>610</v>
      </c>
      <c r="D97" s="104" t="s">
        <v>611</v>
      </c>
      <c r="E97" s="104"/>
      <c r="F97" s="104" t="s">
        <v>612</v>
      </c>
      <c r="G97" s="72"/>
      <c r="H97" s="438">
        <v>677</v>
      </c>
      <c r="I97" s="72"/>
      <c r="J97" s="458">
        <v>63.367799113737078</v>
      </c>
      <c r="K97" s="242"/>
      <c r="L97" s="458">
        <v>36.632200886262922</v>
      </c>
      <c r="M97" s="242"/>
      <c r="N97" s="458">
        <v>39.586410635155097</v>
      </c>
      <c r="O97" s="242"/>
      <c r="P97" s="458">
        <v>28.391167192429023</v>
      </c>
      <c r="Q97" s="242"/>
      <c r="R97" s="458">
        <v>49.444444444444443</v>
      </c>
      <c r="T97" s="83"/>
    </row>
    <row r="98" spans="1:20" ht="14.25" x14ac:dyDescent="0.2">
      <c r="A98" s="104"/>
      <c r="B98" s="104"/>
      <c r="C98" s="104" t="s">
        <v>613</v>
      </c>
      <c r="D98" s="104" t="s">
        <v>614</v>
      </c>
      <c r="E98" s="104"/>
      <c r="F98" s="104" t="s">
        <v>615</v>
      </c>
      <c r="G98" s="72"/>
      <c r="H98" s="438">
        <v>579</v>
      </c>
      <c r="I98" s="72"/>
      <c r="J98" s="458">
        <v>47.841105354058719</v>
      </c>
      <c r="K98" s="242"/>
      <c r="L98" s="458">
        <v>52.158894645941281</v>
      </c>
      <c r="M98" s="242"/>
      <c r="N98" s="458">
        <v>43.177892918825563</v>
      </c>
      <c r="O98" s="242"/>
      <c r="P98" s="458">
        <v>33.480176211453745</v>
      </c>
      <c r="Q98" s="242"/>
      <c r="R98" s="458">
        <v>49.43181818181818</v>
      </c>
      <c r="T98" s="83"/>
    </row>
    <row r="99" spans="1:20" ht="14.25" x14ac:dyDescent="0.2">
      <c r="A99" s="104"/>
      <c r="B99" s="104"/>
      <c r="C99" s="104" t="s">
        <v>616</v>
      </c>
      <c r="D99" s="104" t="s">
        <v>617</v>
      </c>
      <c r="E99" s="104"/>
      <c r="F99" s="104" t="s">
        <v>618</v>
      </c>
      <c r="G99" s="72"/>
      <c r="H99" s="438">
        <v>989</v>
      </c>
      <c r="I99" s="72"/>
      <c r="J99" s="458">
        <v>54.297269969666331</v>
      </c>
      <c r="K99" s="242"/>
      <c r="L99" s="458">
        <v>45.702730030333669</v>
      </c>
      <c r="M99" s="242"/>
      <c r="N99" s="458">
        <v>36.602628918099086</v>
      </c>
      <c r="O99" s="242"/>
      <c r="P99" s="458">
        <v>23.956043956043956</v>
      </c>
      <c r="Q99" s="242"/>
      <c r="R99" s="458">
        <v>47.378277153558052</v>
      </c>
      <c r="T99" s="83"/>
    </row>
    <row r="100" spans="1:20" ht="14.25" x14ac:dyDescent="0.2">
      <c r="A100" s="104"/>
      <c r="B100" s="104"/>
      <c r="C100" s="104" t="s">
        <v>619</v>
      </c>
      <c r="D100" s="104" t="s">
        <v>620</v>
      </c>
      <c r="E100" s="104"/>
      <c r="F100" s="104" t="s">
        <v>621</v>
      </c>
      <c r="G100" s="72"/>
      <c r="H100" s="438">
        <v>1139</v>
      </c>
      <c r="I100" s="72"/>
      <c r="J100" s="458">
        <v>53.643546971027213</v>
      </c>
      <c r="K100" s="242"/>
      <c r="L100" s="458">
        <v>46.35645302897278</v>
      </c>
      <c r="M100" s="242"/>
      <c r="N100" s="458">
        <v>35.733099209833185</v>
      </c>
      <c r="O100" s="242"/>
      <c r="P100" s="458">
        <v>22.616822429906541</v>
      </c>
      <c r="Q100" s="242"/>
      <c r="R100" s="458">
        <v>47.350993377483441</v>
      </c>
      <c r="T100" s="83"/>
    </row>
    <row r="101" spans="1:20" ht="14.25" x14ac:dyDescent="0.2">
      <c r="A101" s="104"/>
      <c r="B101" s="104"/>
      <c r="C101" s="104" t="s">
        <v>622</v>
      </c>
      <c r="D101" s="104" t="s">
        <v>623</v>
      </c>
      <c r="E101" s="104"/>
      <c r="F101" s="104" t="s">
        <v>624</v>
      </c>
      <c r="G101" s="72"/>
      <c r="H101" s="438">
        <v>548</v>
      </c>
      <c r="I101" s="72"/>
      <c r="J101" s="458">
        <v>58.029197080291972</v>
      </c>
      <c r="K101" s="242"/>
      <c r="L101" s="458">
        <v>41.970802919708028</v>
      </c>
      <c r="M101" s="242"/>
      <c r="N101" s="458">
        <v>36.313868613138681</v>
      </c>
      <c r="O101" s="242"/>
      <c r="P101" s="458">
        <v>29.411764705882355</v>
      </c>
      <c r="Q101" s="242"/>
      <c r="R101" s="458">
        <v>42.320819112627987</v>
      </c>
      <c r="T101" s="83"/>
    </row>
    <row r="102" spans="1:20" ht="14.25" x14ac:dyDescent="0.2">
      <c r="A102" s="104"/>
      <c r="B102" s="104"/>
      <c r="C102" s="104" t="s">
        <v>625</v>
      </c>
      <c r="D102" s="104" t="s">
        <v>626</v>
      </c>
      <c r="E102" s="104"/>
      <c r="F102" s="104" t="s">
        <v>627</v>
      </c>
      <c r="G102" s="72"/>
      <c r="H102" s="438">
        <v>942</v>
      </c>
      <c r="I102" s="72"/>
      <c r="J102" s="458">
        <v>58.811040339702757</v>
      </c>
      <c r="K102" s="242"/>
      <c r="L102" s="458">
        <v>41.188959660297243</v>
      </c>
      <c r="M102" s="242"/>
      <c r="N102" s="458">
        <v>39.384288747346076</v>
      </c>
      <c r="O102" s="242"/>
      <c r="P102" s="458">
        <v>26.493506493506491</v>
      </c>
      <c r="Q102" s="242"/>
      <c r="R102" s="458">
        <v>48.29443447037702</v>
      </c>
      <c r="T102" s="83"/>
    </row>
    <row r="103" spans="1:20" ht="14.25" x14ac:dyDescent="0.2">
      <c r="A103" s="104"/>
      <c r="B103" s="104"/>
      <c r="C103" s="104"/>
      <c r="D103" s="104"/>
      <c r="E103" s="104"/>
      <c r="F103" s="104"/>
      <c r="G103" s="72"/>
      <c r="H103" s="438"/>
      <c r="I103" s="72"/>
      <c r="J103" s="458"/>
      <c r="K103" s="242"/>
      <c r="L103" s="458"/>
      <c r="M103" s="242"/>
      <c r="N103" s="458"/>
      <c r="O103" s="242"/>
      <c r="P103" s="458"/>
      <c r="Q103" s="242"/>
      <c r="R103" s="458"/>
    </row>
    <row r="104" spans="1:20" ht="15" x14ac:dyDescent="0.25">
      <c r="A104" s="111"/>
      <c r="B104" s="111"/>
      <c r="C104" s="111" t="s">
        <v>628</v>
      </c>
      <c r="D104" s="111" t="s">
        <v>629</v>
      </c>
      <c r="E104" s="111" t="s">
        <v>630</v>
      </c>
      <c r="F104" s="111"/>
      <c r="G104" s="72"/>
      <c r="H104" s="438">
        <v>49245</v>
      </c>
      <c r="I104" s="94"/>
      <c r="J104" s="601">
        <v>54.301959589806067</v>
      </c>
      <c r="K104" s="603"/>
      <c r="L104" s="601">
        <v>45.698040410193933</v>
      </c>
      <c r="M104" s="603"/>
      <c r="N104" s="601">
        <v>37.181439740075135</v>
      </c>
      <c r="O104" s="603"/>
      <c r="P104" s="601">
        <v>26.176013561237465</v>
      </c>
      <c r="Q104" s="603"/>
      <c r="R104" s="601">
        <v>45.526278206226792</v>
      </c>
    </row>
    <row r="105" spans="1:20" ht="14.25" x14ac:dyDescent="0.2">
      <c r="A105" s="104"/>
      <c r="B105" s="104"/>
      <c r="C105" s="104"/>
      <c r="D105" s="104"/>
      <c r="E105" s="104"/>
      <c r="F105" s="104"/>
      <c r="G105" s="72"/>
      <c r="H105" s="438"/>
      <c r="I105" s="72"/>
      <c r="J105" s="458"/>
      <c r="K105" s="242"/>
      <c r="L105" s="458"/>
      <c r="M105" s="242"/>
      <c r="N105" s="458"/>
      <c r="O105" s="242"/>
      <c r="P105" s="458"/>
      <c r="Q105" s="242"/>
      <c r="R105" s="458"/>
    </row>
    <row r="106" spans="1:20" ht="14.25" x14ac:dyDescent="0.2">
      <c r="A106" s="104"/>
      <c r="B106" s="104"/>
      <c r="C106" s="104" t="s">
        <v>631</v>
      </c>
      <c r="D106" s="104" t="s">
        <v>632</v>
      </c>
      <c r="E106" s="104" t="s">
        <v>633</v>
      </c>
      <c r="F106" s="104"/>
      <c r="G106" s="72"/>
      <c r="H106" s="438">
        <v>4976</v>
      </c>
      <c r="I106" s="94"/>
      <c r="J106" s="601">
        <v>53.295819935691313</v>
      </c>
      <c r="K106" s="603"/>
      <c r="L106" s="601">
        <v>46.70418006430868</v>
      </c>
      <c r="M106" s="603"/>
      <c r="N106" s="601">
        <v>39.10771704180064</v>
      </c>
      <c r="O106" s="603"/>
      <c r="P106" s="601">
        <v>27.87712058688675</v>
      </c>
      <c r="Q106" s="603"/>
      <c r="R106" s="601">
        <v>47.871198568872984</v>
      </c>
    </row>
    <row r="107" spans="1:20" ht="14.25" x14ac:dyDescent="0.2">
      <c r="A107" s="104"/>
      <c r="B107" s="104"/>
      <c r="C107" s="104" t="s">
        <v>634</v>
      </c>
      <c r="D107" s="104" t="s">
        <v>635</v>
      </c>
      <c r="E107" s="104"/>
      <c r="F107" s="104" t="s">
        <v>636</v>
      </c>
      <c r="G107" s="72"/>
      <c r="H107" s="438">
        <v>2024</v>
      </c>
      <c r="I107" s="72"/>
      <c r="J107" s="458">
        <v>50.642292490118578</v>
      </c>
      <c r="K107" s="242"/>
      <c r="L107" s="458">
        <v>49.357707509881422</v>
      </c>
      <c r="M107" s="242"/>
      <c r="N107" s="458">
        <v>42.045454545454547</v>
      </c>
      <c r="O107" s="242"/>
      <c r="P107" s="458">
        <v>32.052689352360041</v>
      </c>
      <c r="Q107" s="242"/>
      <c r="R107" s="458">
        <v>50.224618149146451</v>
      </c>
      <c r="T107" s="83"/>
    </row>
    <row r="108" spans="1:20" ht="14.25" x14ac:dyDescent="0.2">
      <c r="A108" s="104"/>
      <c r="B108" s="104"/>
      <c r="C108" s="104" t="s">
        <v>637</v>
      </c>
      <c r="D108" s="104" t="s">
        <v>638</v>
      </c>
      <c r="E108" s="104"/>
      <c r="F108" s="104" t="s">
        <v>639</v>
      </c>
      <c r="G108" s="72"/>
      <c r="H108" s="438">
        <v>404</v>
      </c>
      <c r="I108" s="72"/>
      <c r="J108" s="458">
        <v>81.683168316831683</v>
      </c>
      <c r="K108" s="242"/>
      <c r="L108" s="458">
        <v>18.316831683168317</v>
      </c>
      <c r="M108" s="242"/>
      <c r="N108" s="458">
        <v>35.64356435643564</v>
      </c>
      <c r="O108" s="242"/>
      <c r="P108" s="458">
        <v>25.581395348837212</v>
      </c>
      <c r="Q108" s="242"/>
      <c r="R108" s="458">
        <v>43.103448275862064</v>
      </c>
      <c r="T108" s="83"/>
    </row>
    <row r="109" spans="1:20" ht="14.25" x14ac:dyDescent="0.2">
      <c r="A109" s="104"/>
      <c r="B109" s="104"/>
      <c r="C109" s="104" t="s">
        <v>640</v>
      </c>
      <c r="D109" s="104" t="s">
        <v>641</v>
      </c>
      <c r="E109" s="104"/>
      <c r="F109" s="104" t="s">
        <v>642</v>
      </c>
      <c r="G109" s="72"/>
      <c r="H109" s="438">
        <v>413</v>
      </c>
      <c r="I109" s="72"/>
      <c r="J109" s="458">
        <v>53.510895883777245</v>
      </c>
      <c r="K109" s="242"/>
      <c r="L109" s="458">
        <v>46.489104116222762</v>
      </c>
      <c r="M109" s="242"/>
      <c r="N109" s="458">
        <v>33.898305084745758</v>
      </c>
      <c r="O109" s="242"/>
      <c r="P109" s="458">
        <v>22.598870056497177</v>
      </c>
      <c r="Q109" s="242"/>
      <c r="R109" s="458">
        <v>42.372881355932201</v>
      </c>
      <c r="T109" s="83"/>
    </row>
    <row r="110" spans="1:20" ht="14.25" x14ac:dyDescent="0.2">
      <c r="A110" s="104"/>
      <c r="B110" s="104"/>
      <c r="C110" s="104" t="s">
        <v>643</v>
      </c>
      <c r="D110" s="104" t="s">
        <v>644</v>
      </c>
      <c r="E110" s="104"/>
      <c r="F110" s="104" t="s">
        <v>645</v>
      </c>
      <c r="G110" s="72"/>
      <c r="H110" s="438">
        <v>636</v>
      </c>
      <c r="I110" s="72"/>
      <c r="J110" s="458">
        <v>34.74842767295597</v>
      </c>
      <c r="K110" s="242"/>
      <c r="L110" s="458">
        <v>65.25157232704403</v>
      </c>
      <c r="M110" s="242"/>
      <c r="N110" s="458">
        <v>38.522012578616355</v>
      </c>
      <c r="O110" s="242"/>
      <c r="P110" s="458">
        <v>25.757575757575758</v>
      </c>
      <c r="Q110" s="242"/>
      <c r="R110" s="458">
        <v>47.580645161290327</v>
      </c>
      <c r="T110" s="83"/>
    </row>
    <row r="111" spans="1:20" ht="14.25" x14ac:dyDescent="0.2">
      <c r="A111" s="104"/>
      <c r="B111" s="104"/>
      <c r="C111" s="104" t="s">
        <v>646</v>
      </c>
      <c r="D111" s="104" t="s">
        <v>647</v>
      </c>
      <c r="E111" s="104"/>
      <c r="F111" s="104" t="s">
        <v>648</v>
      </c>
      <c r="G111" s="72"/>
      <c r="H111" s="438">
        <v>637</v>
      </c>
      <c r="I111" s="72"/>
      <c r="J111" s="458">
        <v>61.852433281004714</v>
      </c>
      <c r="K111" s="242"/>
      <c r="L111" s="458">
        <v>38.147566718995293</v>
      </c>
      <c r="M111" s="242"/>
      <c r="N111" s="458">
        <v>36.577708006279437</v>
      </c>
      <c r="O111" s="242"/>
      <c r="P111" s="458">
        <v>25.724637681159418</v>
      </c>
      <c r="Q111" s="242"/>
      <c r="R111" s="458">
        <v>44.875346260387808</v>
      </c>
      <c r="T111" s="83"/>
    </row>
    <row r="112" spans="1:20" ht="14.25" x14ac:dyDescent="0.2">
      <c r="A112" s="104"/>
      <c r="B112" s="104"/>
      <c r="C112" s="104" t="s">
        <v>649</v>
      </c>
      <c r="D112" s="104" t="s">
        <v>650</v>
      </c>
      <c r="E112" s="104"/>
      <c r="F112" s="104" t="s">
        <v>651</v>
      </c>
      <c r="G112" s="72"/>
      <c r="H112" s="438">
        <v>658</v>
      </c>
      <c r="I112" s="72"/>
      <c r="J112" s="458">
        <v>54.711246200607903</v>
      </c>
      <c r="K112" s="242"/>
      <c r="L112" s="458">
        <v>45.288753799392097</v>
      </c>
      <c r="M112" s="242"/>
      <c r="N112" s="458">
        <v>40.121580547112465</v>
      </c>
      <c r="O112" s="242"/>
      <c r="P112" s="458">
        <v>25.342465753424658</v>
      </c>
      <c r="Q112" s="242"/>
      <c r="R112" s="458">
        <v>51.912568306010932</v>
      </c>
      <c r="T112" s="83"/>
    </row>
    <row r="113" spans="1:20" ht="14.25" x14ac:dyDescent="0.2">
      <c r="A113" s="104"/>
      <c r="B113" s="104"/>
      <c r="C113" s="104" t="s">
        <v>652</v>
      </c>
      <c r="D113" s="104" t="s">
        <v>653</v>
      </c>
      <c r="E113" s="104"/>
      <c r="F113" s="104" t="s">
        <v>654</v>
      </c>
      <c r="G113" s="72"/>
      <c r="H113" s="438">
        <v>204</v>
      </c>
      <c r="I113" s="72"/>
      <c r="J113" s="458">
        <v>49.509803921568633</v>
      </c>
      <c r="K113" s="242"/>
      <c r="L113" s="458">
        <v>50.490196078431367</v>
      </c>
      <c r="M113" s="242"/>
      <c r="N113" s="458">
        <v>33.82352941176471</v>
      </c>
      <c r="O113" s="242"/>
      <c r="P113" s="458">
        <v>21.348314606741571</v>
      </c>
      <c r="Q113" s="242"/>
      <c r="R113" s="458">
        <v>43.478260869565219</v>
      </c>
      <c r="T113" s="83"/>
    </row>
    <row r="114" spans="1:20" ht="14.25" x14ac:dyDescent="0.2">
      <c r="A114" s="104"/>
      <c r="B114" s="104"/>
      <c r="C114" s="104"/>
      <c r="D114" s="104"/>
      <c r="E114" s="104"/>
      <c r="F114" s="104"/>
      <c r="G114" s="72"/>
      <c r="H114" s="438"/>
      <c r="I114" s="72"/>
      <c r="J114" s="458"/>
      <c r="K114" s="242"/>
      <c r="L114" s="458"/>
      <c r="M114" s="242"/>
      <c r="N114" s="458"/>
      <c r="O114" s="242"/>
      <c r="P114" s="458"/>
      <c r="Q114" s="242"/>
      <c r="R114" s="458"/>
    </row>
    <row r="115" spans="1:20" ht="14.25" x14ac:dyDescent="0.2">
      <c r="A115" s="104"/>
      <c r="B115" s="104"/>
      <c r="C115" s="104" t="s">
        <v>655</v>
      </c>
      <c r="D115" s="104" t="s">
        <v>656</v>
      </c>
      <c r="E115" s="104" t="s">
        <v>657</v>
      </c>
      <c r="F115" s="104"/>
      <c r="G115" s="72"/>
      <c r="H115" s="438">
        <v>10642</v>
      </c>
      <c r="I115" s="94"/>
      <c r="J115" s="601">
        <v>52.809622251456489</v>
      </c>
      <c r="K115" s="603"/>
      <c r="L115" s="601">
        <v>47.190377748543504</v>
      </c>
      <c r="M115" s="603"/>
      <c r="N115" s="601">
        <v>41.204660778049238</v>
      </c>
      <c r="O115" s="603"/>
      <c r="P115" s="601">
        <v>29.797429753866261</v>
      </c>
      <c r="Q115" s="603"/>
      <c r="R115" s="601">
        <v>49.859527350851103</v>
      </c>
    </row>
    <row r="116" spans="1:20" ht="14.25" x14ac:dyDescent="0.2">
      <c r="A116" s="104"/>
      <c r="B116" s="104"/>
      <c r="C116" s="104" t="s">
        <v>658</v>
      </c>
      <c r="D116" s="104" t="s">
        <v>659</v>
      </c>
      <c r="E116" s="104"/>
      <c r="F116" s="104" t="s">
        <v>660</v>
      </c>
      <c r="G116" s="72"/>
      <c r="H116" s="438">
        <v>3282</v>
      </c>
      <c r="I116" s="72"/>
      <c r="J116" s="458">
        <v>52.407068860450948</v>
      </c>
      <c r="K116" s="242"/>
      <c r="L116" s="458">
        <v>47.592931139549052</v>
      </c>
      <c r="M116" s="242"/>
      <c r="N116" s="458">
        <v>41.895185862279099</v>
      </c>
      <c r="O116" s="242"/>
      <c r="P116" s="458">
        <v>30.610844200411808</v>
      </c>
      <c r="Q116" s="242"/>
      <c r="R116" s="458">
        <v>50.904109589041092</v>
      </c>
      <c r="T116" s="83"/>
    </row>
    <row r="117" spans="1:20" ht="14.25" x14ac:dyDescent="0.2">
      <c r="A117" s="104"/>
      <c r="B117" s="104"/>
      <c r="C117" s="104" t="s">
        <v>661</v>
      </c>
      <c r="D117" s="104" t="s">
        <v>662</v>
      </c>
      <c r="E117" s="104"/>
      <c r="F117" s="104" t="s">
        <v>663</v>
      </c>
      <c r="G117" s="72"/>
      <c r="H117" s="438">
        <v>840</v>
      </c>
      <c r="I117" s="72"/>
      <c r="J117" s="458">
        <v>53.80952380952381</v>
      </c>
      <c r="K117" s="242"/>
      <c r="L117" s="458">
        <v>46.19047619047619</v>
      </c>
      <c r="M117" s="242"/>
      <c r="N117" s="458">
        <v>39.047619047619051</v>
      </c>
      <c r="O117" s="242"/>
      <c r="P117" s="458">
        <v>28.490028490028489</v>
      </c>
      <c r="Q117" s="242"/>
      <c r="R117" s="458">
        <v>46.625766871165638</v>
      </c>
      <c r="T117" s="83"/>
    </row>
    <row r="118" spans="1:20" ht="14.25" x14ac:dyDescent="0.2">
      <c r="A118" s="104"/>
      <c r="B118" s="104"/>
      <c r="C118" s="104" t="s">
        <v>664</v>
      </c>
      <c r="D118" s="104" t="s">
        <v>665</v>
      </c>
      <c r="E118" s="104"/>
      <c r="F118" s="104" t="s">
        <v>666</v>
      </c>
      <c r="G118" s="72"/>
      <c r="H118" s="438">
        <v>1071</v>
      </c>
      <c r="I118" s="72"/>
      <c r="J118" s="458">
        <v>56.022408963585434</v>
      </c>
      <c r="K118" s="242"/>
      <c r="L118" s="458">
        <v>43.977591036414566</v>
      </c>
      <c r="M118" s="242"/>
      <c r="N118" s="458">
        <v>40.802987861811388</v>
      </c>
      <c r="O118" s="242"/>
      <c r="P118" s="458">
        <v>26.337448559670783</v>
      </c>
      <c r="Q118" s="242"/>
      <c r="R118" s="458">
        <v>52.820512820512825</v>
      </c>
      <c r="T118" s="83"/>
    </row>
    <row r="119" spans="1:20" ht="14.25" x14ac:dyDescent="0.2">
      <c r="A119" s="104"/>
      <c r="B119" s="104"/>
      <c r="C119" s="104" t="s">
        <v>667</v>
      </c>
      <c r="D119" s="104" t="s">
        <v>668</v>
      </c>
      <c r="E119" s="104"/>
      <c r="F119" s="104" t="s">
        <v>669</v>
      </c>
      <c r="G119" s="72"/>
      <c r="H119" s="438">
        <v>2534</v>
      </c>
      <c r="I119" s="72"/>
      <c r="J119" s="458">
        <v>50.118389897395424</v>
      </c>
      <c r="K119" s="242"/>
      <c r="L119" s="458">
        <v>49.881610102604576</v>
      </c>
      <c r="M119" s="242"/>
      <c r="N119" s="458">
        <v>41.397000789265981</v>
      </c>
      <c r="O119" s="242"/>
      <c r="P119" s="458">
        <v>32.649071358748778</v>
      </c>
      <c r="Q119" s="242"/>
      <c r="R119" s="458">
        <v>47.319655857048318</v>
      </c>
      <c r="T119" s="83"/>
    </row>
    <row r="120" spans="1:20" ht="14.25" x14ac:dyDescent="0.2">
      <c r="A120" s="104"/>
      <c r="B120" s="104"/>
      <c r="C120" s="104" t="s">
        <v>670</v>
      </c>
      <c r="D120" s="104" t="s">
        <v>671</v>
      </c>
      <c r="E120" s="104"/>
      <c r="F120" s="104" t="s">
        <v>672</v>
      </c>
      <c r="G120" s="72"/>
      <c r="H120" s="438">
        <v>708</v>
      </c>
      <c r="I120" s="72"/>
      <c r="J120" s="458">
        <v>51.129943502824858</v>
      </c>
      <c r="K120" s="242"/>
      <c r="L120" s="458">
        <v>48.870056497175142</v>
      </c>
      <c r="M120" s="242"/>
      <c r="N120" s="458">
        <v>41.242937853107343</v>
      </c>
      <c r="O120" s="242"/>
      <c r="P120" s="458">
        <v>24.770642201834864</v>
      </c>
      <c r="Q120" s="242"/>
      <c r="R120" s="458">
        <v>55.380577427821521</v>
      </c>
      <c r="T120" s="83"/>
    </row>
    <row r="121" spans="1:20" ht="14.25" x14ac:dyDescent="0.2">
      <c r="A121" s="104"/>
      <c r="B121" s="104"/>
      <c r="C121" s="104" t="s">
        <v>673</v>
      </c>
      <c r="D121" s="104" t="s">
        <v>674</v>
      </c>
      <c r="E121" s="104"/>
      <c r="F121" s="104" t="s">
        <v>675</v>
      </c>
      <c r="G121" s="72"/>
      <c r="H121" s="438">
        <v>1034</v>
      </c>
      <c r="I121" s="72"/>
      <c r="J121" s="458">
        <v>57.446808510638306</v>
      </c>
      <c r="K121" s="242"/>
      <c r="L121" s="458">
        <v>42.553191489361701</v>
      </c>
      <c r="M121" s="242"/>
      <c r="N121" s="458">
        <v>43.230174081237912</v>
      </c>
      <c r="O121" s="242"/>
      <c r="P121" s="458">
        <v>33.630289532293986</v>
      </c>
      <c r="Q121" s="242"/>
      <c r="R121" s="458">
        <v>50.598290598290596</v>
      </c>
      <c r="T121" s="83"/>
    </row>
    <row r="122" spans="1:20" ht="14.25" x14ac:dyDescent="0.2">
      <c r="A122" s="104"/>
      <c r="B122" s="104"/>
      <c r="C122" s="104" t="s">
        <v>676</v>
      </c>
      <c r="D122" s="104" t="s">
        <v>677</v>
      </c>
      <c r="E122" s="104"/>
      <c r="F122" s="104" t="s">
        <v>678</v>
      </c>
      <c r="G122" s="72"/>
      <c r="H122" s="438">
        <v>1173</v>
      </c>
      <c r="I122" s="72"/>
      <c r="J122" s="458">
        <v>53.026427962489343</v>
      </c>
      <c r="K122" s="242"/>
      <c r="L122" s="458">
        <v>46.973572037510657</v>
      </c>
      <c r="M122" s="242"/>
      <c r="N122" s="458">
        <v>38.95993179880648</v>
      </c>
      <c r="O122" s="242"/>
      <c r="P122" s="458">
        <v>25.702811244979916</v>
      </c>
      <c r="Q122" s="242"/>
      <c r="R122" s="458">
        <v>48.74074074074074</v>
      </c>
      <c r="T122" s="83"/>
    </row>
    <row r="123" spans="1:20" ht="14.25" x14ac:dyDescent="0.2">
      <c r="A123" s="104"/>
      <c r="B123" s="104"/>
      <c r="C123" s="104"/>
      <c r="D123" s="104"/>
      <c r="E123" s="104"/>
      <c r="F123" s="104"/>
      <c r="G123" s="72"/>
      <c r="H123" s="438"/>
      <c r="I123" s="72"/>
      <c r="J123" s="458"/>
      <c r="K123" s="242"/>
      <c r="L123" s="458"/>
      <c r="M123" s="242"/>
      <c r="N123" s="458"/>
      <c r="O123" s="242"/>
      <c r="P123" s="458"/>
      <c r="Q123" s="242"/>
      <c r="R123" s="458"/>
    </row>
    <row r="124" spans="1:20" ht="14.25" x14ac:dyDescent="0.2">
      <c r="A124" s="104"/>
      <c r="B124" s="104"/>
      <c r="C124" s="104" t="s">
        <v>679</v>
      </c>
      <c r="D124" s="104" t="s">
        <v>680</v>
      </c>
      <c r="E124" s="104" t="s">
        <v>681</v>
      </c>
      <c r="F124" s="104"/>
      <c r="G124" s="72"/>
      <c r="H124" s="438">
        <v>4831</v>
      </c>
      <c r="I124" s="94"/>
      <c r="J124" s="601">
        <v>49.968950527841031</v>
      </c>
      <c r="K124" s="603"/>
      <c r="L124" s="601">
        <v>50.031049472158969</v>
      </c>
      <c r="M124" s="603"/>
      <c r="N124" s="601">
        <v>33.16083626578348</v>
      </c>
      <c r="O124" s="603"/>
      <c r="P124" s="601">
        <v>23.941674506114769</v>
      </c>
      <c r="Q124" s="603"/>
      <c r="R124" s="601">
        <v>40.406654343807766</v>
      </c>
    </row>
    <row r="125" spans="1:20" ht="14.25" x14ac:dyDescent="0.2">
      <c r="A125" s="104"/>
      <c r="B125" s="104"/>
      <c r="C125" s="104" t="s">
        <v>682</v>
      </c>
      <c r="D125" s="104" t="s">
        <v>683</v>
      </c>
      <c r="E125" s="104"/>
      <c r="F125" s="104" t="s">
        <v>684</v>
      </c>
      <c r="G125" s="72"/>
      <c r="H125" s="438">
        <v>201</v>
      </c>
      <c r="I125" s="72"/>
      <c r="J125" s="458">
        <v>34.328358208955223</v>
      </c>
      <c r="K125" s="242"/>
      <c r="L125" s="458">
        <v>65.671641791044777</v>
      </c>
      <c r="M125" s="242"/>
      <c r="N125" s="458">
        <v>30.348258706467661</v>
      </c>
      <c r="O125" s="242"/>
      <c r="P125" s="458">
        <v>19.17808219178082</v>
      </c>
      <c r="Q125" s="242"/>
      <c r="R125" s="458">
        <v>36.71875</v>
      </c>
      <c r="T125" s="83"/>
    </row>
    <row r="126" spans="1:20" ht="14.25" x14ac:dyDescent="0.2">
      <c r="A126" s="104"/>
      <c r="B126" s="104"/>
      <c r="C126" s="104" t="s">
        <v>685</v>
      </c>
      <c r="D126" s="104" t="s">
        <v>686</v>
      </c>
      <c r="E126" s="104"/>
      <c r="F126" s="104" t="s">
        <v>687</v>
      </c>
      <c r="G126" s="72"/>
      <c r="H126" s="438">
        <v>143</v>
      </c>
      <c r="I126" s="72"/>
      <c r="J126" s="458">
        <v>60.839160839160847</v>
      </c>
      <c r="K126" s="242"/>
      <c r="L126" s="458">
        <v>39.16083916083916</v>
      </c>
      <c r="M126" s="242"/>
      <c r="N126" s="458">
        <v>29.37062937062937</v>
      </c>
      <c r="O126" s="242"/>
      <c r="P126" s="458">
        <v>27.27272727272727</v>
      </c>
      <c r="Q126" s="242"/>
      <c r="R126" s="458">
        <v>31.168831168831169</v>
      </c>
      <c r="T126" s="83"/>
    </row>
    <row r="127" spans="1:20" ht="14.25" x14ac:dyDescent="0.2">
      <c r="A127" s="104"/>
      <c r="B127" s="104"/>
      <c r="C127" s="104" t="s">
        <v>688</v>
      </c>
      <c r="D127" s="104" t="s">
        <v>689</v>
      </c>
      <c r="E127" s="104"/>
      <c r="F127" s="104" t="s">
        <v>690</v>
      </c>
      <c r="G127" s="72"/>
      <c r="H127" s="438">
        <v>518</v>
      </c>
      <c r="I127" s="72"/>
      <c r="J127" s="458">
        <v>65.83011583011583</v>
      </c>
      <c r="K127" s="242"/>
      <c r="L127" s="458">
        <v>34.16988416988417</v>
      </c>
      <c r="M127" s="242"/>
      <c r="N127" s="458">
        <v>36.100386100386103</v>
      </c>
      <c r="O127" s="242"/>
      <c r="P127" s="458">
        <v>25.327510917030565</v>
      </c>
      <c r="Q127" s="242"/>
      <c r="R127" s="458">
        <v>44.636678200692046</v>
      </c>
      <c r="T127" s="83"/>
    </row>
    <row r="128" spans="1:20" ht="14.25" x14ac:dyDescent="0.2">
      <c r="A128" s="104"/>
      <c r="B128" s="104"/>
      <c r="C128" s="104" t="s">
        <v>691</v>
      </c>
      <c r="D128" s="104" t="s">
        <v>692</v>
      </c>
      <c r="E128" s="104"/>
      <c r="F128" s="104" t="s">
        <v>693</v>
      </c>
      <c r="G128" s="72"/>
      <c r="H128" s="438">
        <v>263</v>
      </c>
      <c r="I128" s="72"/>
      <c r="J128" s="458">
        <v>72.623574144486696</v>
      </c>
      <c r="K128" s="242"/>
      <c r="L128" s="458">
        <v>27.376425855513308</v>
      </c>
      <c r="M128" s="242"/>
      <c r="N128" s="458">
        <v>34.980988593155892</v>
      </c>
      <c r="O128" s="242"/>
      <c r="P128" s="458">
        <v>30.4</v>
      </c>
      <c r="Q128" s="242"/>
      <c r="R128" s="458">
        <v>39.130434782608695</v>
      </c>
      <c r="T128" s="83"/>
    </row>
    <row r="129" spans="1:20" ht="14.25" x14ac:dyDescent="0.2">
      <c r="A129" s="104"/>
      <c r="B129" s="104"/>
      <c r="C129" s="104" t="s">
        <v>694</v>
      </c>
      <c r="D129" s="104" t="s">
        <v>695</v>
      </c>
      <c r="E129" s="104"/>
      <c r="F129" s="104" t="s">
        <v>696</v>
      </c>
      <c r="G129" s="72"/>
      <c r="H129" s="438">
        <v>360</v>
      </c>
      <c r="I129" s="72"/>
      <c r="J129" s="458">
        <v>55.277777777777779</v>
      </c>
      <c r="K129" s="242"/>
      <c r="L129" s="458">
        <v>44.722222222222221</v>
      </c>
      <c r="M129" s="242"/>
      <c r="N129" s="458">
        <v>32.5</v>
      </c>
      <c r="O129" s="242"/>
      <c r="P129" s="458">
        <v>23.668639053254438</v>
      </c>
      <c r="Q129" s="242"/>
      <c r="R129" s="458">
        <v>40.31413612565445</v>
      </c>
      <c r="T129" s="83"/>
    </row>
    <row r="130" spans="1:20" ht="14.25" x14ac:dyDescent="0.2">
      <c r="A130" s="104"/>
      <c r="B130" s="104"/>
      <c r="C130" s="104" t="s">
        <v>697</v>
      </c>
      <c r="D130" s="104" t="s">
        <v>698</v>
      </c>
      <c r="E130" s="104"/>
      <c r="F130" s="104" t="s">
        <v>699</v>
      </c>
      <c r="G130" s="72"/>
      <c r="H130" s="438">
        <v>1206</v>
      </c>
      <c r="I130" s="72"/>
      <c r="J130" s="458">
        <v>46.849087893864009</v>
      </c>
      <c r="K130" s="242"/>
      <c r="L130" s="458">
        <v>53.150912106135983</v>
      </c>
      <c r="M130" s="242"/>
      <c r="N130" s="458">
        <v>32.421227197346603</v>
      </c>
      <c r="O130" s="242"/>
      <c r="P130" s="458">
        <v>23.333333333333332</v>
      </c>
      <c r="Q130" s="242"/>
      <c r="R130" s="458">
        <v>39.789789789789793</v>
      </c>
      <c r="T130" s="83"/>
    </row>
    <row r="131" spans="1:20" ht="14.25" x14ac:dyDescent="0.2">
      <c r="A131" s="104"/>
      <c r="B131" s="104"/>
      <c r="C131" s="104" t="s">
        <v>700</v>
      </c>
      <c r="D131" s="104" t="s">
        <v>701</v>
      </c>
      <c r="E131" s="104"/>
      <c r="F131" s="104" t="s">
        <v>702</v>
      </c>
      <c r="G131" s="72"/>
      <c r="H131" s="438">
        <v>414</v>
      </c>
      <c r="I131" s="72"/>
      <c r="J131" s="458">
        <v>60.628019323671502</v>
      </c>
      <c r="K131" s="242"/>
      <c r="L131" s="458">
        <v>39.371980676328505</v>
      </c>
      <c r="M131" s="242"/>
      <c r="N131" s="458">
        <v>40.338164251207729</v>
      </c>
      <c r="O131" s="242"/>
      <c r="P131" s="458">
        <v>29.069767441860467</v>
      </c>
      <c r="Q131" s="242"/>
      <c r="R131" s="458">
        <v>48.347107438016529</v>
      </c>
      <c r="T131" s="83"/>
    </row>
    <row r="132" spans="1:20" ht="14.25" x14ac:dyDescent="0.2">
      <c r="A132" s="104"/>
      <c r="B132" s="104"/>
      <c r="C132" s="104" t="s">
        <v>703</v>
      </c>
      <c r="D132" s="104" t="s">
        <v>704</v>
      </c>
      <c r="E132" s="104"/>
      <c r="F132" s="104" t="s">
        <v>705</v>
      </c>
      <c r="G132" s="72"/>
      <c r="H132" s="438">
        <v>246</v>
      </c>
      <c r="I132" s="72"/>
      <c r="J132" s="458">
        <v>55.691056910569102</v>
      </c>
      <c r="K132" s="242"/>
      <c r="L132" s="458">
        <v>44.308943089430898</v>
      </c>
      <c r="M132" s="242"/>
      <c r="N132" s="458">
        <v>31.707317073170731</v>
      </c>
      <c r="O132" s="242"/>
      <c r="P132" s="458">
        <v>22.033898305084744</v>
      </c>
      <c r="Q132" s="242"/>
      <c r="R132" s="458">
        <v>40.625</v>
      </c>
      <c r="T132" s="83"/>
    </row>
    <row r="133" spans="1:20" ht="14.25" x14ac:dyDescent="0.2">
      <c r="A133" s="104"/>
      <c r="B133" s="104"/>
      <c r="C133" s="104" t="s">
        <v>706</v>
      </c>
      <c r="D133" s="104" t="s">
        <v>707</v>
      </c>
      <c r="E133" s="104"/>
      <c r="F133" s="104" t="s">
        <v>708</v>
      </c>
      <c r="G133" s="72"/>
      <c r="H133" s="438">
        <v>185</v>
      </c>
      <c r="I133" s="72"/>
      <c r="J133" s="458">
        <v>64.324324324324323</v>
      </c>
      <c r="K133" s="242"/>
      <c r="L133" s="458">
        <v>35.675675675675677</v>
      </c>
      <c r="M133" s="242"/>
      <c r="N133" s="458">
        <v>35.135135135135137</v>
      </c>
      <c r="O133" s="242"/>
      <c r="P133" s="458">
        <v>28.571428571428569</v>
      </c>
      <c r="Q133" s="242"/>
      <c r="R133" s="458">
        <v>39.814814814814817</v>
      </c>
      <c r="T133" s="83"/>
    </row>
    <row r="134" spans="1:20" ht="14.25" x14ac:dyDescent="0.2">
      <c r="A134" s="104"/>
      <c r="B134" s="104"/>
      <c r="C134" s="104" t="s">
        <v>709</v>
      </c>
      <c r="D134" s="104" t="s">
        <v>710</v>
      </c>
      <c r="E134" s="104"/>
      <c r="F134" s="104" t="s">
        <v>711</v>
      </c>
      <c r="G134" s="72"/>
      <c r="H134" s="438">
        <v>1295</v>
      </c>
      <c r="I134" s="72"/>
      <c r="J134" s="458">
        <v>35.135135135135137</v>
      </c>
      <c r="K134" s="242"/>
      <c r="L134" s="458">
        <v>64.86486486486487</v>
      </c>
      <c r="M134" s="242"/>
      <c r="N134" s="458">
        <v>31.042471042471043</v>
      </c>
      <c r="O134" s="242"/>
      <c r="P134" s="458">
        <v>21.005385996409338</v>
      </c>
      <c r="Q134" s="242"/>
      <c r="R134" s="458">
        <v>38.617886178861788</v>
      </c>
      <c r="T134" s="83"/>
    </row>
    <row r="135" spans="1:20" ht="14.25" x14ac:dyDescent="0.2">
      <c r="A135" s="104"/>
      <c r="B135" s="104"/>
      <c r="C135" s="104"/>
      <c r="D135" s="104"/>
      <c r="E135" s="104"/>
      <c r="F135" s="104"/>
      <c r="G135" s="72"/>
      <c r="H135" s="438"/>
      <c r="I135" s="72"/>
      <c r="J135" s="458"/>
      <c r="K135" s="242"/>
      <c r="L135" s="458"/>
      <c r="M135" s="242"/>
      <c r="N135" s="458"/>
      <c r="O135" s="242"/>
      <c r="P135" s="458"/>
      <c r="Q135" s="242"/>
      <c r="R135" s="458"/>
    </row>
    <row r="136" spans="1:20" ht="14.25" x14ac:dyDescent="0.2">
      <c r="A136" s="104"/>
      <c r="B136" s="104"/>
      <c r="C136" s="104" t="s">
        <v>712</v>
      </c>
      <c r="D136" s="104" t="s">
        <v>713</v>
      </c>
      <c r="E136" s="104" t="s">
        <v>714</v>
      </c>
      <c r="F136" s="104"/>
      <c r="G136" s="72"/>
      <c r="H136" s="438">
        <v>5480</v>
      </c>
      <c r="I136" s="94"/>
      <c r="J136" s="601">
        <v>61.751824817518255</v>
      </c>
      <c r="K136" s="603"/>
      <c r="L136" s="601">
        <v>38.248175182481752</v>
      </c>
      <c r="M136" s="603"/>
      <c r="N136" s="601">
        <v>32.846715328467155</v>
      </c>
      <c r="O136" s="603"/>
      <c r="P136" s="601">
        <v>21.768999570631173</v>
      </c>
      <c r="Q136" s="603"/>
      <c r="R136" s="601">
        <v>41.034592192954619</v>
      </c>
    </row>
    <row r="137" spans="1:20" ht="14.25" x14ac:dyDescent="0.2">
      <c r="A137" s="104"/>
      <c r="B137" s="104"/>
      <c r="C137" s="104" t="s">
        <v>715</v>
      </c>
      <c r="D137" s="104" t="s">
        <v>716</v>
      </c>
      <c r="E137" s="104"/>
      <c r="F137" s="104" t="s">
        <v>717</v>
      </c>
      <c r="G137" s="72"/>
      <c r="H137" s="438">
        <v>2138</v>
      </c>
      <c r="I137" s="72"/>
      <c r="J137" s="458">
        <v>70.018709073900837</v>
      </c>
      <c r="K137" s="242"/>
      <c r="L137" s="458">
        <v>29.981290926099156</v>
      </c>
      <c r="M137" s="242"/>
      <c r="N137" s="458">
        <v>31.010289990645461</v>
      </c>
      <c r="O137" s="242"/>
      <c r="P137" s="458">
        <v>21.570926143024618</v>
      </c>
      <c r="Q137" s="242"/>
      <c r="R137" s="458">
        <v>37.276264591439691</v>
      </c>
      <c r="T137" s="83"/>
    </row>
    <row r="138" spans="1:20" ht="14.25" x14ac:dyDescent="0.2">
      <c r="A138" s="104"/>
      <c r="B138" s="104"/>
      <c r="C138" s="104" t="s">
        <v>718</v>
      </c>
      <c r="D138" s="104" t="s">
        <v>719</v>
      </c>
      <c r="E138" s="104"/>
      <c r="F138" s="104" t="s">
        <v>720</v>
      </c>
      <c r="G138" s="72"/>
      <c r="H138" s="438">
        <v>525</v>
      </c>
      <c r="I138" s="72"/>
      <c r="J138" s="458">
        <v>64.761904761904759</v>
      </c>
      <c r="K138" s="242"/>
      <c r="L138" s="458">
        <v>35.238095238095241</v>
      </c>
      <c r="M138" s="242"/>
      <c r="N138" s="458">
        <v>38.666666666666664</v>
      </c>
      <c r="O138" s="242"/>
      <c r="P138" s="458">
        <v>21.171171171171171</v>
      </c>
      <c r="Q138" s="242"/>
      <c r="R138" s="458">
        <v>51.485148514851488</v>
      </c>
      <c r="T138" s="83"/>
    </row>
    <row r="139" spans="1:20" ht="14.25" x14ac:dyDescent="0.2">
      <c r="A139" s="104"/>
      <c r="B139" s="104"/>
      <c r="C139" s="104" t="s">
        <v>721</v>
      </c>
      <c r="D139" s="104" t="s">
        <v>722</v>
      </c>
      <c r="E139" s="104"/>
      <c r="F139" s="104" t="s">
        <v>723</v>
      </c>
      <c r="G139" s="72"/>
      <c r="H139" s="438">
        <v>794</v>
      </c>
      <c r="I139" s="72"/>
      <c r="J139" s="458">
        <v>45.340050377833748</v>
      </c>
      <c r="K139" s="242"/>
      <c r="L139" s="458">
        <v>54.659949622166252</v>
      </c>
      <c r="M139" s="242"/>
      <c r="N139" s="458">
        <v>33.123425692695214</v>
      </c>
      <c r="O139" s="242"/>
      <c r="P139" s="458">
        <v>22.946175637393768</v>
      </c>
      <c r="Q139" s="242"/>
      <c r="R139" s="458">
        <v>41.269841269841265</v>
      </c>
      <c r="T139" s="83"/>
    </row>
    <row r="140" spans="1:20" ht="14.25" x14ac:dyDescent="0.2">
      <c r="A140" s="104"/>
      <c r="B140" s="104"/>
      <c r="C140" s="104" t="s">
        <v>724</v>
      </c>
      <c r="D140" s="104" t="s">
        <v>725</v>
      </c>
      <c r="E140" s="104"/>
      <c r="F140" s="104" t="s">
        <v>726</v>
      </c>
      <c r="G140" s="72"/>
      <c r="H140" s="438">
        <v>253</v>
      </c>
      <c r="I140" s="72"/>
      <c r="J140" s="458">
        <v>50.59288537549407</v>
      </c>
      <c r="K140" s="242"/>
      <c r="L140" s="458">
        <v>49.40711462450593</v>
      </c>
      <c r="M140" s="242"/>
      <c r="N140" s="458">
        <v>36.363636363636367</v>
      </c>
      <c r="O140" s="242"/>
      <c r="P140" s="458">
        <v>25</v>
      </c>
      <c r="Q140" s="242"/>
      <c r="R140" s="458">
        <v>45.390070921985817</v>
      </c>
      <c r="T140" s="83"/>
    </row>
    <row r="141" spans="1:20" ht="14.25" x14ac:dyDescent="0.2">
      <c r="A141" s="104"/>
      <c r="B141" s="104"/>
      <c r="C141" s="104" t="s">
        <v>727</v>
      </c>
      <c r="D141" s="104" t="s">
        <v>728</v>
      </c>
      <c r="E141" s="104"/>
      <c r="F141" s="104" t="s">
        <v>729</v>
      </c>
      <c r="G141" s="72"/>
      <c r="H141" s="438">
        <v>579</v>
      </c>
      <c r="I141" s="72"/>
      <c r="J141" s="458">
        <v>52.67702936096719</v>
      </c>
      <c r="K141" s="242"/>
      <c r="L141" s="458">
        <v>47.32297063903281</v>
      </c>
      <c r="M141" s="242"/>
      <c r="N141" s="458">
        <v>36.614853195164073</v>
      </c>
      <c r="O141" s="242"/>
      <c r="P141" s="458">
        <v>22.90909090909091</v>
      </c>
      <c r="Q141" s="242"/>
      <c r="R141" s="458">
        <v>49.013157894736842</v>
      </c>
      <c r="T141" s="83"/>
    </row>
    <row r="142" spans="1:20" ht="14.25" x14ac:dyDescent="0.2">
      <c r="A142" s="104"/>
      <c r="B142" s="104"/>
      <c r="C142" s="104" t="s">
        <v>730</v>
      </c>
      <c r="D142" s="104" t="s">
        <v>731</v>
      </c>
      <c r="E142" s="104"/>
      <c r="F142" s="104" t="s">
        <v>732</v>
      </c>
      <c r="G142" s="72"/>
      <c r="H142" s="438">
        <v>461</v>
      </c>
      <c r="I142" s="72"/>
      <c r="J142" s="458">
        <v>56.61605206073753</v>
      </c>
      <c r="K142" s="242"/>
      <c r="L142" s="458">
        <v>43.383947939262477</v>
      </c>
      <c r="M142" s="242"/>
      <c r="N142" s="458">
        <v>33.405639913232108</v>
      </c>
      <c r="O142" s="242"/>
      <c r="P142" s="458">
        <v>18.807339449541285</v>
      </c>
      <c r="Q142" s="242"/>
      <c r="R142" s="458">
        <v>46.502057613168724</v>
      </c>
      <c r="T142" s="83"/>
    </row>
    <row r="143" spans="1:20" ht="14.25" x14ac:dyDescent="0.2">
      <c r="A143" s="104"/>
      <c r="B143" s="104"/>
      <c r="C143" s="104" t="s">
        <v>733</v>
      </c>
      <c r="D143" s="104" t="s">
        <v>734</v>
      </c>
      <c r="E143" s="104"/>
      <c r="F143" s="104" t="s">
        <v>735</v>
      </c>
      <c r="G143" s="72"/>
      <c r="H143" s="438">
        <v>338</v>
      </c>
      <c r="I143" s="72"/>
      <c r="J143" s="458">
        <v>64.497041420118336</v>
      </c>
      <c r="K143" s="242"/>
      <c r="L143" s="458">
        <v>35.502958579881657</v>
      </c>
      <c r="M143" s="242"/>
      <c r="N143" s="458">
        <v>32.248520710059168</v>
      </c>
      <c r="O143" s="242"/>
      <c r="P143" s="458">
        <v>20.714285714285715</v>
      </c>
      <c r="Q143" s="242"/>
      <c r="R143" s="458">
        <v>40.404040404040401</v>
      </c>
      <c r="T143" s="83"/>
    </row>
    <row r="144" spans="1:20" ht="14.25" x14ac:dyDescent="0.2">
      <c r="A144" s="104"/>
      <c r="B144" s="104"/>
      <c r="C144" s="104" t="s">
        <v>736</v>
      </c>
      <c r="D144" s="104" t="s">
        <v>737</v>
      </c>
      <c r="E144" s="104"/>
      <c r="F144" s="104" t="s">
        <v>738</v>
      </c>
      <c r="G144" s="72"/>
      <c r="H144" s="438">
        <v>392</v>
      </c>
      <c r="I144" s="72"/>
      <c r="J144" s="458">
        <v>70.153061224489804</v>
      </c>
      <c r="K144" s="242"/>
      <c r="L144" s="458">
        <v>29.846938775510207</v>
      </c>
      <c r="M144" s="242"/>
      <c r="N144" s="458">
        <v>26.530612244897959</v>
      </c>
      <c r="O144" s="242"/>
      <c r="P144" s="458">
        <v>21.794871794871796</v>
      </c>
      <c r="Q144" s="242"/>
      <c r="R144" s="458">
        <v>29.66101694915254</v>
      </c>
      <c r="T144" s="83"/>
    </row>
    <row r="145" spans="1:20" ht="14.25" x14ac:dyDescent="0.2">
      <c r="A145" s="104"/>
      <c r="B145" s="104"/>
      <c r="C145" s="104"/>
      <c r="D145" s="104"/>
      <c r="E145" s="104"/>
      <c r="F145" s="104"/>
      <c r="G145" s="72"/>
      <c r="H145" s="438"/>
      <c r="I145" s="72"/>
      <c r="J145" s="458"/>
      <c r="K145" s="242"/>
      <c r="L145" s="458"/>
      <c r="M145" s="242"/>
      <c r="N145" s="458"/>
      <c r="O145" s="242"/>
      <c r="P145" s="458"/>
      <c r="Q145" s="242"/>
      <c r="R145" s="458"/>
    </row>
    <row r="146" spans="1:20" ht="14.25" x14ac:dyDescent="0.2">
      <c r="A146" s="104"/>
      <c r="B146" s="104"/>
      <c r="C146" s="104" t="s">
        <v>739</v>
      </c>
      <c r="D146" s="104" t="s">
        <v>740</v>
      </c>
      <c r="E146" s="104" t="s">
        <v>741</v>
      </c>
      <c r="F146" s="104"/>
      <c r="G146" s="72"/>
      <c r="H146" s="438">
        <v>5292</v>
      </c>
      <c r="I146" s="94"/>
      <c r="J146" s="601">
        <v>48.261526832955404</v>
      </c>
      <c r="K146" s="603"/>
      <c r="L146" s="601">
        <v>51.738473167044596</v>
      </c>
      <c r="M146" s="603"/>
      <c r="N146" s="601">
        <v>38.794406651549508</v>
      </c>
      <c r="O146" s="603"/>
      <c r="P146" s="601">
        <v>25.568942436412318</v>
      </c>
      <c r="Q146" s="603"/>
      <c r="R146" s="601">
        <v>48.50868567682727</v>
      </c>
    </row>
    <row r="147" spans="1:20" ht="14.25" x14ac:dyDescent="0.2">
      <c r="A147" s="104"/>
      <c r="B147" s="104"/>
      <c r="C147" s="104" t="s">
        <v>742</v>
      </c>
      <c r="D147" s="104" t="s">
        <v>743</v>
      </c>
      <c r="E147" s="104"/>
      <c r="F147" s="104" t="s">
        <v>744</v>
      </c>
      <c r="G147" s="72"/>
      <c r="H147" s="438">
        <v>889</v>
      </c>
      <c r="I147" s="72"/>
      <c r="J147" s="458">
        <v>44.319460067491562</v>
      </c>
      <c r="K147" s="242"/>
      <c r="L147" s="458">
        <v>55.680539932508431</v>
      </c>
      <c r="M147" s="242"/>
      <c r="N147" s="458">
        <v>41.844769403824522</v>
      </c>
      <c r="O147" s="242"/>
      <c r="P147" s="458">
        <v>27.197802197802197</v>
      </c>
      <c r="Q147" s="242"/>
      <c r="R147" s="458">
        <v>52</v>
      </c>
      <c r="T147" s="83"/>
    </row>
    <row r="148" spans="1:20" ht="14.25" x14ac:dyDescent="0.2">
      <c r="A148" s="104"/>
      <c r="B148" s="104"/>
      <c r="C148" s="104" t="s">
        <v>745</v>
      </c>
      <c r="D148" s="104" t="s">
        <v>746</v>
      </c>
      <c r="E148" s="104"/>
      <c r="F148" s="104" t="s">
        <v>747</v>
      </c>
      <c r="G148" s="72"/>
      <c r="H148" s="438">
        <v>401</v>
      </c>
      <c r="I148" s="72"/>
      <c r="J148" s="458">
        <v>54.364089775561098</v>
      </c>
      <c r="K148" s="242"/>
      <c r="L148" s="458">
        <v>45.635910224438902</v>
      </c>
      <c r="M148" s="242"/>
      <c r="N148" s="458">
        <v>36.159600997506239</v>
      </c>
      <c r="O148" s="242"/>
      <c r="P148" s="458">
        <v>20.74468085106383</v>
      </c>
      <c r="Q148" s="242"/>
      <c r="R148" s="458">
        <v>49.76525821596244</v>
      </c>
      <c r="T148" s="83"/>
    </row>
    <row r="149" spans="1:20" ht="14.25" x14ac:dyDescent="0.2">
      <c r="A149" s="104"/>
      <c r="B149" s="104"/>
      <c r="C149" s="104" t="s">
        <v>748</v>
      </c>
      <c r="D149" s="104" t="s">
        <v>749</v>
      </c>
      <c r="E149" s="104"/>
      <c r="F149" s="104" t="s">
        <v>750</v>
      </c>
      <c r="G149" s="72"/>
      <c r="H149" s="438">
        <v>868</v>
      </c>
      <c r="I149" s="72"/>
      <c r="J149" s="458">
        <v>49.193548387096776</v>
      </c>
      <c r="K149" s="242"/>
      <c r="L149" s="458">
        <v>50.806451612903224</v>
      </c>
      <c r="M149" s="242"/>
      <c r="N149" s="458">
        <v>35.829493087557601</v>
      </c>
      <c r="O149" s="242"/>
      <c r="P149" s="458">
        <v>23.280423280423278</v>
      </c>
      <c r="Q149" s="242"/>
      <c r="R149" s="458">
        <v>45.510204081632658</v>
      </c>
      <c r="T149" s="83"/>
    </row>
    <row r="150" spans="1:20" ht="14.25" x14ac:dyDescent="0.2">
      <c r="A150" s="104"/>
      <c r="B150" s="104"/>
      <c r="C150" s="104" t="s">
        <v>751</v>
      </c>
      <c r="D150" s="104" t="s">
        <v>752</v>
      </c>
      <c r="E150" s="104"/>
      <c r="F150" s="104" t="s">
        <v>753</v>
      </c>
      <c r="G150" s="72"/>
      <c r="H150" s="438">
        <v>913</v>
      </c>
      <c r="I150" s="72"/>
      <c r="J150" s="458">
        <v>43.48302300109529</v>
      </c>
      <c r="K150" s="242"/>
      <c r="L150" s="458">
        <v>56.51697699890471</v>
      </c>
      <c r="M150" s="242"/>
      <c r="N150" s="458">
        <v>35.158817086527932</v>
      </c>
      <c r="O150" s="242"/>
      <c r="P150" s="458">
        <v>23.004694835680752</v>
      </c>
      <c r="Q150" s="242"/>
      <c r="R150" s="458">
        <v>45.790554414784395</v>
      </c>
      <c r="T150" s="83"/>
    </row>
    <row r="151" spans="1:20" ht="14.25" x14ac:dyDescent="0.2">
      <c r="A151" s="104"/>
      <c r="B151" s="104"/>
      <c r="C151" s="104" t="s">
        <v>754</v>
      </c>
      <c r="D151" s="104" t="s">
        <v>755</v>
      </c>
      <c r="E151" s="104"/>
      <c r="F151" s="104" t="s">
        <v>756</v>
      </c>
      <c r="G151" s="72"/>
      <c r="H151" s="438">
        <v>503</v>
      </c>
      <c r="I151" s="72"/>
      <c r="J151" s="458">
        <v>59.443339960238575</v>
      </c>
      <c r="K151" s="242"/>
      <c r="L151" s="458">
        <v>40.556660039761432</v>
      </c>
      <c r="M151" s="242"/>
      <c r="N151" s="458">
        <v>43.538767395626245</v>
      </c>
      <c r="O151" s="242"/>
      <c r="P151" s="458">
        <v>32.663316582914575</v>
      </c>
      <c r="Q151" s="242"/>
      <c r="R151" s="458">
        <v>50.657894736842103</v>
      </c>
      <c r="T151" s="83"/>
    </row>
    <row r="152" spans="1:20" ht="14.25" x14ac:dyDescent="0.2">
      <c r="A152" s="104"/>
      <c r="B152" s="104"/>
      <c r="C152" s="104" t="s">
        <v>757</v>
      </c>
      <c r="D152" s="104" t="s">
        <v>758</v>
      </c>
      <c r="E152" s="104"/>
      <c r="F152" s="104" t="s">
        <v>759</v>
      </c>
      <c r="G152" s="72"/>
      <c r="H152" s="438">
        <v>679</v>
      </c>
      <c r="I152" s="72"/>
      <c r="J152" s="458">
        <v>40.942562592047125</v>
      </c>
      <c r="K152" s="242"/>
      <c r="L152" s="458">
        <v>59.057437407952875</v>
      </c>
      <c r="M152" s="242"/>
      <c r="N152" s="458">
        <v>39.911634756995582</v>
      </c>
      <c r="O152" s="242"/>
      <c r="P152" s="458">
        <v>26.007326007326011</v>
      </c>
      <c r="Q152" s="242"/>
      <c r="R152" s="458">
        <v>49.261083743842363</v>
      </c>
      <c r="T152" s="83"/>
    </row>
    <row r="153" spans="1:20" ht="14.25" x14ac:dyDescent="0.2">
      <c r="A153" s="104"/>
      <c r="B153" s="104"/>
      <c r="C153" s="104" t="s">
        <v>760</v>
      </c>
      <c r="D153" s="104" t="s">
        <v>761</v>
      </c>
      <c r="E153" s="104"/>
      <c r="F153" s="104" t="s">
        <v>762</v>
      </c>
      <c r="G153" s="72"/>
      <c r="H153" s="438">
        <v>1039</v>
      </c>
      <c r="I153" s="72"/>
      <c r="J153" s="458">
        <v>52.069297401347448</v>
      </c>
      <c r="K153" s="242"/>
      <c r="L153" s="458">
        <v>47.930702598652552</v>
      </c>
      <c r="M153" s="242"/>
      <c r="N153" s="458">
        <v>39.846005774783443</v>
      </c>
      <c r="O153" s="242"/>
      <c r="P153" s="458">
        <v>27.360774818401939</v>
      </c>
      <c r="Q153" s="242"/>
      <c r="R153" s="458">
        <v>48.083067092651753</v>
      </c>
      <c r="T153" s="83"/>
    </row>
    <row r="154" spans="1:20" ht="14.25" x14ac:dyDescent="0.2">
      <c r="A154" s="104"/>
      <c r="B154" s="104"/>
      <c r="C154" s="104"/>
      <c r="D154" s="104"/>
      <c r="E154" s="104"/>
      <c r="F154" s="104"/>
      <c r="G154" s="72"/>
      <c r="H154" s="438"/>
      <c r="I154" s="72"/>
      <c r="J154" s="458"/>
      <c r="K154" s="242"/>
      <c r="L154" s="458"/>
      <c r="M154" s="242"/>
      <c r="N154" s="458"/>
      <c r="O154" s="242"/>
      <c r="P154" s="458"/>
      <c r="Q154" s="242"/>
      <c r="R154" s="458"/>
    </row>
    <row r="155" spans="1:20" ht="14.25" x14ac:dyDescent="0.2">
      <c r="A155" s="104"/>
      <c r="B155" s="104"/>
      <c r="C155" s="104" t="s">
        <v>763</v>
      </c>
      <c r="D155" s="104" t="s">
        <v>764</v>
      </c>
      <c r="E155" s="104" t="s">
        <v>765</v>
      </c>
      <c r="F155" s="104"/>
      <c r="G155" s="72"/>
      <c r="H155" s="438">
        <v>8958</v>
      </c>
      <c r="I155" s="94"/>
      <c r="J155" s="601">
        <v>56.363027461486936</v>
      </c>
      <c r="K155" s="603"/>
      <c r="L155" s="601">
        <v>43.636972538513064</v>
      </c>
      <c r="M155" s="603"/>
      <c r="N155" s="601">
        <v>37.86559499888368</v>
      </c>
      <c r="O155" s="603"/>
      <c r="P155" s="601">
        <v>26.659292035398231</v>
      </c>
      <c r="Q155" s="603"/>
      <c r="R155" s="601">
        <v>45.451141894421568</v>
      </c>
    </row>
    <row r="156" spans="1:20" ht="14.25" x14ac:dyDescent="0.2">
      <c r="A156" s="104"/>
      <c r="B156" s="104"/>
      <c r="C156" s="104" t="s">
        <v>766</v>
      </c>
      <c r="D156" s="104" t="s">
        <v>767</v>
      </c>
      <c r="E156" s="104"/>
      <c r="F156" s="104" t="s">
        <v>768</v>
      </c>
      <c r="G156" s="72"/>
      <c r="H156" s="438">
        <v>1227</v>
      </c>
      <c r="I156" s="72"/>
      <c r="J156" s="458">
        <v>70.008149959250204</v>
      </c>
      <c r="K156" s="242"/>
      <c r="L156" s="458">
        <v>29.991850040749796</v>
      </c>
      <c r="M156" s="242"/>
      <c r="N156" s="458">
        <v>34.229828850855746</v>
      </c>
      <c r="O156" s="242"/>
      <c r="P156" s="458">
        <v>24.266144814090019</v>
      </c>
      <c r="Q156" s="242"/>
      <c r="R156" s="458">
        <v>41.340782122905026</v>
      </c>
      <c r="T156" s="83"/>
    </row>
    <row r="157" spans="1:20" ht="14.25" x14ac:dyDescent="0.2">
      <c r="A157" s="104"/>
      <c r="B157" s="104"/>
      <c r="C157" s="104" t="s">
        <v>769</v>
      </c>
      <c r="D157" s="104" t="s">
        <v>770</v>
      </c>
      <c r="E157" s="104"/>
      <c r="F157" s="104" t="s">
        <v>771</v>
      </c>
      <c r="G157" s="72"/>
      <c r="H157" s="438">
        <v>264</v>
      </c>
      <c r="I157" s="72"/>
      <c r="J157" s="458">
        <v>61.742424242424242</v>
      </c>
      <c r="K157" s="242"/>
      <c r="L157" s="458">
        <v>38.257575757575758</v>
      </c>
      <c r="M157" s="242"/>
      <c r="N157" s="458">
        <v>39.393939393939391</v>
      </c>
      <c r="O157" s="242"/>
      <c r="P157" s="458">
        <v>31.132075471698112</v>
      </c>
      <c r="Q157" s="242"/>
      <c r="R157" s="458">
        <v>44.936708860759495</v>
      </c>
      <c r="T157" s="83"/>
    </row>
    <row r="158" spans="1:20" ht="14.25" x14ac:dyDescent="0.2">
      <c r="A158" s="104"/>
      <c r="B158" s="104"/>
      <c r="C158" s="104" t="s">
        <v>772</v>
      </c>
      <c r="D158" s="104" t="s">
        <v>773</v>
      </c>
      <c r="E158" s="104"/>
      <c r="F158" s="104" t="s">
        <v>774</v>
      </c>
      <c r="G158" s="72"/>
      <c r="H158" s="438">
        <v>1819</v>
      </c>
      <c r="I158" s="72"/>
      <c r="J158" s="458">
        <v>52.886201209455741</v>
      </c>
      <c r="K158" s="242"/>
      <c r="L158" s="458">
        <v>47.113798790544251</v>
      </c>
      <c r="M158" s="242"/>
      <c r="N158" s="458">
        <v>41.506322155030233</v>
      </c>
      <c r="O158" s="242"/>
      <c r="P158" s="458">
        <v>29.604365620736701</v>
      </c>
      <c r="Q158" s="242"/>
      <c r="R158" s="458">
        <v>49.539594843462247</v>
      </c>
      <c r="T158" s="83"/>
    </row>
    <row r="159" spans="1:20" ht="14.25" x14ac:dyDescent="0.2">
      <c r="A159" s="104"/>
      <c r="B159" s="104"/>
      <c r="C159" s="104" t="s">
        <v>775</v>
      </c>
      <c r="D159" s="104" t="s">
        <v>776</v>
      </c>
      <c r="E159" s="104"/>
      <c r="F159" s="104" t="s">
        <v>777</v>
      </c>
      <c r="G159" s="72"/>
      <c r="H159" s="438">
        <v>1699</v>
      </c>
      <c r="I159" s="72"/>
      <c r="J159" s="458">
        <v>52.79576221306651</v>
      </c>
      <c r="K159" s="242"/>
      <c r="L159" s="458">
        <v>47.20423778693349</v>
      </c>
      <c r="M159" s="242"/>
      <c r="N159" s="458">
        <v>38.846380223660972</v>
      </c>
      <c r="O159" s="242"/>
      <c r="P159" s="458">
        <v>25.273010920436818</v>
      </c>
      <c r="Q159" s="242"/>
      <c r="R159" s="458">
        <v>47.069943289224952</v>
      </c>
      <c r="T159" s="83"/>
    </row>
    <row r="160" spans="1:20" ht="14.25" x14ac:dyDescent="0.2">
      <c r="A160" s="104"/>
      <c r="B160" s="104"/>
      <c r="C160" s="104" t="s">
        <v>778</v>
      </c>
      <c r="D160" s="104" t="s">
        <v>779</v>
      </c>
      <c r="E160" s="104"/>
      <c r="F160" s="104" t="s">
        <v>780</v>
      </c>
      <c r="G160" s="72"/>
      <c r="H160" s="438">
        <v>1018</v>
      </c>
      <c r="I160" s="72"/>
      <c r="J160" s="458">
        <v>61.787819253438116</v>
      </c>
      <c r="K160" s="242"/>
      <c r="L160" s="458">
        <v>38.212180746561884</v>
      </c>
      <c r="M160" s="242"/>
      <c r="N160" s="458">
        <v>36.738703339882122</v>
      </c>
      <c r="O160" s="242"/>
      <c r="P160" s="458">
        <v>28.103044496487119</v>
      </c>
      <c r="Q160" s="242"/>
      <c r="R160" s="458">
        <v>42.978003384094755</v>
      </c>
      <c r="T160" s="83"/>
    </row>
    <row r="161" spans="1:20" ht="14.25" x14ac:dyDescent="0.2">
      <c r="A161" s="104"/>
      <c r="B161" s="104"/>
      <c r="C161" s="104" t="s">
        <v>781</v>
      </c>
      <c r="D161" s="104" t="s">
        <v>782</v>
      </c>
      <c r="E161" s="104"/>
      <c r="F161" s="104" t="s">
        <v>783</v>
      </c>
      <c r="G161" s="72"/>
      <c r="H161" s="438">
        <v>1026</v>
      </c>
      <c r="I161" s="72"/>
      <c r="J161" s="458">
        <v>54.873294346978561</v>
      </c>
      <c r="K161" s="242"/>
      <c r="L161" s="458">
        <v>45.126705653021446</v>
      </c>
      <c r="M161" s="242"/>
      <c r="N161" s="458">
        <v>38.304093567251464</v>
      </c>
      <c r="O161" s="242"/>
      <c r="P161" s="458">
        <v>24.870466321243523</v>
      </c>
      <c r="Q161" s="242"/>
      <c r="R161" s="458">
        <v>46.40625</v>
      </c>
      <c r="T161" s="83"/>
    </row>
    <row r="162" spans="1:20" ht="14.25" x14ac:dyDescent="0.2">
      <c r="A162" s="104"/>
      <c r="B162" s="104"/>
      <c r="C162" s="104" t="s">
        <v>784</v>
      </c>
      <c r="D162" s="104" t="s">
        <v>785</v>
      </c>
      <c r="E162" s="104"/>
      <c r="F162" s="104" t="s">
        <v>786</v>
      </c>
      <c r="G162" s="72"/>
      <c r="H162" s="438">
        <v>1905</v>
      </c>
      <c r="I162" s="72"/>
      <c r="J162" s="458">
        <v>51.233595800524931</v>
      </c>
      <c r="K162" s="242"/>
      <c r="L162" s="458">
        <v>48.766404199475069</v>
      </c>
      <c r="M162" s="242"/>
      <c r="N162" s="458">
        <v>36.010498687664047</v>
      </c>
      <c r="O162" s="242"/>
      <c r="P162" s="458">
        <v>26.108374384236456</v>
      </c>
      <c r="Q162" s="242"/>
      <c r="R162" s="458">
        <v>43.366880146386094</v>
      </c>
      <c r="T162" s="83"/>
    </row>
    <row r="163" spans="1:20" ht="14.25" x14ac:dyDescent="0.2">
      <c r="A163" s="104"/>
      <c r="B163" s="104"/>
      <c r="C163" s="104"/>
      <c r="D163" s="104"/>
      <c r="E163" s="104"/>
      <c r="F163" s="104"/>
      <c r="G163" s="72"/>
      <c r="H163" s="438"/>
      <c r="I163" s="72"/>
      <c r="J163" s="458"/>
      <c r="K163" s="242"/>
      <c r="L163" s="458"/>
      <c r="M163" s="242"/>
      <c r="N163" s="458"/>
      <c r="O163" s="242"/>
      <c r="P163" s="458"/>
      <c r="Q163" s="242"/>
      <c r="R163" s="458"/>
    </row>
    <row r="164" spans="1:20" ht="14.25" x14ac:dyDescent="0.2">
      <c r="A164" s="104"/>
      <c r="B164" s="104"/>
      <c r="C164" s="104" t="s">
        <v>787</v>
      </c>
      <c r="D164" s="104" t="s">
        <v>788</v>
      </c>
      <c r="E164" s="104" t="s">
        <v>789</v>
      </c>
      <c r="F164" s="104"/>
      <c r="G164" s="72"/>
      <c r="H164" s="438">
        <v>4438</v>
      </c>
      <c r="I164" s="94"/>
      <c r="J164" s="601">
        <v>55.700766110860741</v>
      </c>
      <c r="K164" s="603"/>
      <c r="L164" s="601">
        <v>44.299233889139252</v>
      </c>
      <c r="M164" s="603"/>
      <c r="N164" s="601">
        <v>32.221721496169451</v>
      </c>
      <c r="O164" s="603"/>
      <c r="P164" s="601">
        <v>22.391857506361323</v>
      </c>
      <c r="Q164" s="603"/>
      <c r="R164" s="601">
        <v>40.032349373230893</v>
      </c>
    </row>
    <row r="165" spans="1:20" ht="14.25" x14ac:dyDescent="0.2">
      <c r="A165" s="104"/>
      <c r="B165" s="104"/>
      <c r="C165" s="104" t="s">
        <v>790</v>
      </c>
      <c r="D165" s="104" t="s">
        <v>791</v>
      </c>
      <c r="E165" s="104"/>
      <c r="F165" s="104" t="s">
        <v>792</v>
      </c>
      <c r="G165" s="72"/>
      <c r="H165" s="438">
        <v>708</v>
      </c>
      <c r="I165" s="72"/>
      <c r="J165" s="458">
        <v>53.531073446327682</v>
      </c>
      <c r="K165" s="242"/>
      <c r="L165" s="458">
        <v>46.468926553672318</v>
      </c>
      <c r="M165" s="242"/>
      <c r="N165" s="458">
        <v>30.508474576271187</v>
      </c>
      <c r="O165" s="242"/>
      <c r="P165" s="458">
        <v>19.032258064516128</v>
      </c>
      <c r="Q165" s="242"/>
      <c r="R165" s="458">
        <v>39.447236180904518</v>
      </c>
      <c r="T165" s="83"/>
    </row>
    <row r="166" spans="1:20" ht="14.25" x14ac:dyDescent="0.2">
      <c r="A166" s="104"/>
      <c r="B166" s="104"/>
      <c r="C166" s="104" t="s">
        <v>793</v>
      </c>
      <c r="D166" s="104" t="s">
        <v>794</v>
      </c>
      <c r="E166" s="104"/>
      <c r="F166" s="104" t="s">
        <v>795</v>
      </c>
      <c r="G166" s="72"/>
      <c r="H166" s="438">
        <v>1373</v>
      </c>
      <c r="I166" s="72"/>
      <c r="J166" s="458">
        <v>46.103423160961398</v>
      </c>
      <c r="K166" s="242"/>
      <c r="L166" s="458">
        <v>53.896576839038602</v>
      </c>
      <c r="M166" s="242"/>
      <c r="N166" s="458">
        <v>34.814275309541145</v>
      </c>
      <c r="O166" s="242"/>
      <c r="P166" s="458">
        <v>25.29711375212224</v>
      </c>
      <c r="Q166" s="242"/>
      <c r="R166" s="458">
        <v>41.964285714285715</v>
      </c>
      <c r="T166" s="83"/>
    </row>
    <row r="167" spans="1:20" ht="14.25" x14ac:dyDescent="0.2">
      <c r="A167" s="104"/>
      <c r="B167" s="104"/>
      <c r="C167" s="104" t="s">
        <v>796</v>
      </c>
      <c r="D167" s="104" t="s">
        <v>797</v>
      </c>
      <c r="E167" s="104"/>
      <c r="F167" s="104" t="s">
        <v>798</v>
      </c>
      <c r="G167" s="72"/>
      <c r="H167" s="438">
        <v>443</v>
      </c>
      <c r="I167" s="72"/>
      <c r="J167" s="458">
        <v>68.848758465011286</v>
      </c>
      <c r="K167" s="242"/>
      <c r="L167" s="458">
        <v>31.15124153498871</v>
      </c>
      <c r="M167" s="242"/>
      <c r="N167" s="458">
        <v>32.279909706546277</v>
      </c>
      <c r="O167" s="242"/>
      <c r="P167" s="458">
        <v>21.890547263681594</v>
      </c>
      <c r="Q167" s="242"/>
      <c r="R167" s="458">
        <v>40.909090909090914</v>
      </c>
      <c r="T167" s="83"/>
    </row>
    <row r="168" spans="1:20" ht="14.25" x14ac:dyDescent="0.2">
      <c r="A168" s="104"/>
      <c r="B168" s="104"/>
      <c r="C168" s="104" t="s">
        <v>799</v>
      </c>
      <c r="D168" s="104" t="s">
        <v>800</v>
      </c>
      <c r="E168" s="104"/>
      <c r="F168" s="104" t="s">
        <v>801</v>
      </c>
      <c r="G168" s="72"/>
      <c r="H168" s="438">
        <v>495</v>
      </c>
      <c r="I168" s="72"/>
      <c r="J168" s="458">
        <v>76.363636363636374</v>
      </c>
      <c r="K168" s="242"/>
      <c r="L168" s="458">
        <v>23.636363636363637</v>
      </c>
      <c r="M168" s="242"/>
      <c r="N168" s="458">
        <v>29.696969696969699</v>
      </c>
      <c r="O168" s="242"/>
      <c r="P168" s="458">
        <v>19.736842105263158</v>
      </c>
      <c r="Q168" s="242"/>
      <c r="R168" s="458">
        <v>38.202247191011232</v>
      </c>
      <c r="T168" s="83"/>
    </row>
    <row r="169" spans="1:20" ht="14.25" x14ac:dyDescent="0.2">
      <c r="A169" s="104"/>
      <c r="B169" s="104"/>
      <c r="C169" s="104" t="s">
        <v>802</v>
      </c>
      <c r="D169" s="104" t="s">
        <v>803</v>
      </c>
      <c r="E169" s="104"/>
      <c r="F169" s="104" t="s">
        <v>804</v>
      </c>
      <c r="G169" s="72"/>
      <c r="H169" s="438">
        <v>287</v>
      </c>
      <c r="I169" s="72"/>
      <c r="J169" s="458">
        <v>66.2020905923345</v>
      </c>
      <c r="K169" s="242"/>
      <c r="L169" s="458">
        <v>33.797909407665507</v>
      </c>
      <c r="M169" s="242"/>
      <c r="N169" s="458">
        <v>29.965156794425084</v>
      </c>
      <c r="O169" s="242"/>
      <c r="P169" s="458">
        <v>20</v>
      </c>
      <c r="Q169" s="242"/>
      <c r="R169" s="458">
        <v>37.654320987654323</v>
      </c>
      <c r="T169" s="83"/>
    </row>
    <row r="170" spans="1:20" ht="14.25" x14ac:dyDescent="0.2">
      <c r="A170" s="104"/>
      <c r="B170" s="104"/>
      <c r="C170" s="104" t="s">
        <v>805</v>
      </c>
      <c r="D170" s="104" t="s">
        <v>806</v>
      </c>
      <c r="E170" s="104"/>
      <c r="F170" s="104" t="s">
        <v>807</v>
      </c>
      <c r="G170" s="72"/>
      <c r="H170" s="438">
        <v>239</v>
      </c>
      <c r="I170" s="72"/>
      <c r="J170" s="458">
        <v>68.619246861924694</v>
      </c>
      <c r="K170" s="242"/>
      <c r="L170" s="458">
        <v>31.380753138075313</v>
      </c>
      <c r="M170" s="242"/>
      <c r="N170" s="458">
        <v>27.615062761506277</v>
      </c>
      <c r="O170" s="242"/>
      <c r="P170" s="458">
        <v>16.666666666666664</v>
      </c>
      <c r="Q170" s="242"/>
      <c r="R170" s="458">
        <v>35.766423357664237</v>
      </c>
      <c r="T170" s="83"/>
    </row>
    <row r="171" spans="1:20" ht="14.25" x14ac:dyDescent="0.2">
      <c r="A171" s="104"/>
      <c r="B171" s="104"/>
      <c r="C171" s="104" t="s">
        <v>808</v>
      </c>
      <c r="D171" s="104" t="s">
        <v>809</v>
      </c>
      <c r="E171" s="104"/>
      <c r="F171" s="104" t="s">
        <v>810</v>
      </c>
      <c r="G171" s="72"/>
      <c r="H171" s="438">
        <v>893</v>
      </c>
      <c r="I171" s="72"/>
      <c r="J171" s="458">
        <v>47.368421052631575</v>
      </c>
      <c r="K171" s="242"/>
      <c r="L171" s="458">
        <v>52.631578947368418</v>
      </c>
      <c r="M171" s="242"/>
      <c r="N171" s="458">
        <v>32.922732362821947</v>
      </c>
      <c r="O171" s="242"/>
      <c r="P171" s="458">
        <v>24.634146341463413</v>
      </c>
      <c r="Q171" s="242"/>
      <c r="R171" s="458">
        <v>39.958592132505174</v>
      </c>
      <c r="T171" s="83"/>
    </row>
    <row r="172" spans="1:20" ht="14.25" x14ac:dyDescent="0.2">
      <c r="A172" s="104"/>
      <c r="B172" s="104"/>
      <c r="C172" s="104"/>
      <c r="D172" s="104"/>
      <c r="E172" s="104"/>
      <c r="F172" s="104"/>
      <c r="G172" s="72"/>
      <c r="H172" s="438"/>
      <c r="I172" s="72"/>
      <c r="J172" s="458"/>
      <c r="K172" s="242"/>
      <c r="L172" s="458"/>
      <c r="M172" s="242"/>
      <c r="N172" s="458"/>
      <c r="O172" s="242"/>
      <c r="P172" s="458"/>
      <c r="Q172" s="242"/>
      <c r="R172" s="458"/>
    </row>
    <row r="173" spans="1:20" ht="14.25" x14ac:dyDescent="0.2">
      <c r="A173" s="104"/>
      <c r="B173" s="104"/>
      <c r="C173" s="104" t="s">
        <v>811</v>
      </c>
      <c r="D173" s="104" t="s">
        <v>812</v>
      </c>
      <c r="E173" s="104" t="s">
        <v>813</v>
      </c>
      <c r="F173" s="104"/>
      <c r="G173" s="72"/>
      <c r="H173" s="438">
        <v>4628</v>
      </c>
      <c r="I173" s="94"/>
      <c r="J173" s="601">
        <v>56.093344857389802</v>
      </c>
      <c r="K173" s="603"/>
      <c r="L173" s="601">
        <v>43.906655142610198</v>
      </c>
      <c r="M173" s="603"/>
      <c r="N173" s="601">
        <v>36.77614520311149</v>
      </c>
      <c r="O173" s="603"/>
      <c r="P173" s="601">
        <v>26.96526508226691</v>
      </c>
      <c r="Q173" s="603"/>
      <c r="R173" s="601">
        <v>45.57377049180328</v>
      </c>
    </row>
    <row r="174" spans="1:20" ht="14.25" x14ac:dyDescent="0.2">
      <c r="A174" s="104"/>
      <c r="B174" s="104"/>
      <c r="C174" s="104" t="s">
        <v>814</v>
      </c>
      <c r="D174" s="104" t="s">
        <v>815</v>
      </c>
      <c r="E174" s="104"/>
      <c r="F174" s="104" t="s">
        <v>816</v>
      </c>
      <c r="G174" s="72"/>
      <c r="H174" s="438">
        <v>455</v>
      </c>
      <c r="I174" s="72"/>
      <c r="J174" s="458">
        <v>45.054945054945058</v>
      </c>
      <c r="K174" s="242"/>
      <c r="L174" s="458">
        <v>54.945054945054949</v>
      </c>
      <c r="M174" s="242"/>
      <c r="N174" s="458">
        <v>41.978021978021978</v>
      </c>
      <c r="O174" s="242"/>
      <c r="P174" s="458">
        <v>32.70142180094787</v>
      </c>
      <c r="Q174" s="242"/>
      <c r="R174" s="458">
        <v>50</v>
      </c>
      <c r="T174" s="83"/>
    </row>
    <row r="175" spans="1:20" ht="14.25" x14ac:dyDescent="0.2">
      <c r="A175" s="104"/>
      <c r="B175" s="104"/>
      <c r="C175" s="104" t="s">
        <v>817</v>
      </c>
      <c r="D175" s="104" t="s">
        <v>818</v>
      </c>
      <c r="E175" s="104"/>
      <c r="F175" s="104" t="s">
        <v>819</v>
      </c>
      <c r="G175" s="72"/>
      <c r="H175" s="438">
        <v>335</v>
      </c>
      <c r="I175" s="72"/>
      <c r="J175" s="458">
        <v>43.880597014925371</v>
      </c>
      <c r="K175" s="242"/>
      <c r="L175" s="458">
        <v>56.119402985074629</v>
      </c>
      <c r="M175" s="242"/>
      <c r="N175" s="458">
        <v>31.343283582089555</v>
      </c>
      <c r="O175" s="242"/>
      <c r="P175" s="458">
        <v>24.390243902439025</v>
      </c>
      <c r="Q175" s="242"/>
      <c r="R175" s="458">
        <v>38.011695906432749</v>
      </c>
      <c r="T175" s="83"/>
    </row>
    <row r="176" spans="1:20" ht="14.25" x14ac:dyDescent="0.2">
      <c r="A176" s="104"/>
      <c r="B176" s="104"/>
      <c r="C176" s="104" t="s">
        <v>820</v>
      </c>
      <c r="D176" s="104" t="s">
        <v>821</v>
      </c>
      <c r="E176" s="104"/>
      <c r="F176" s="104" t="s">
        <v>822</v>
      </c>
      <c r="G176" s="72"/>
      <c r="H176" s="438">
        <v>587</v>
      </c>
      <c r="I176" s="72"/>
      <c r="J176" s="458">
        <v>73.764906303236799</v>
      </c>
      <c r="K176" s="242"/>
      <c r="L176" s="458">
        <v>26.235093696763201</v>
      </c>
      <c r="M176" s="242"/>
      <c r="N176" s="458">
        <v>37.989778534923339</v>
      </c>
      <c r="O176" s="242"/>
      <c r="P176" s="458">
        <v>24.528301886792452</v>
      </c>
      <c r="Q176" s="242"/>
      <c r="R176" s="458">
        <v>49.068322981366457</v>
      </c>
      <c r="T176" s="83"/>
    </row>
    <row r="177" spans="1:20" ht="14.25" x14ac:dyDescent="0.2">
      <c r="A177" s="104"/>
      <c r="B177" s="104"/>
      <c r="C177" s="104" t="s">
        <v>823</v>
      </c>
      <c r="D177" s="104" t="s">
        <v>824</v>
      </c>
      <c r="E177" s="104"/>
      <c r="F177" s="104" t="s">
        <v>825</v>
      </c>
      <c r="G177" s="72"/>
      <c r="H177" s="438">
        <v>623</v>
      </c>
      <c r="I177" s="72"/>
      <c r="J177" s="458">
        <v>46.548956661316211</v>
      </c>
      <c r="K177" s="242"/>
      <c r="L177" s="458">
        <v>53.451043338683789</v>
      </c>
      <c r="M177" s="242"/>
      <c r="N177" s="458">
        <v>31.621187800963078</v>
      </c>
      <c r="O177" s="242"/>
      <c r="P177" s="458">
        <v>21.241830065359476</v>
      </c>
      <c r="Q177" s="242"/>
      <c r="R177" s="458">
        <v>41.640378548895903</v>
      </c>
      <c r="T177" s="83"/>
    </row>
    <row r="178" spans="1:20" ht="14.25" x14ac:dyDescent="0.2">
      <c r="A178" s="104"/>
      <c r="B178" s="104"/>
      <c r="C178" s="104" t="s">
        <v>826</v>
      </c>
      <c r="D178" s="104" t="s">
        <v>827</v>
      </c>
      <c r="E178" s="104"/>
      <c r="F178" s="104" t="s">
        <v>828</v>
      </c>
      <c r="G178" s="72"/>
      <c r="H178" s="438">
        <v>668</v>
      </c>
      <c r="I178" s="72"/>
      <c r="J178" s="458">
        <v>46.856287425149702</v>
      </c>
      <c r="K178" s="242"/>
      <c r="L178" s="458">
        <v>53.143712574850298</v>
      </c>
      <c r="M178" s="242"/>
      <c r="N178" s="458">
        <v>38.473053892215567</v>
      </c>
      <c r="O178" s="242"/>
      <c r="P178" s="458">
        <v>29.411764705882355</v>
      </c>
      <c r="Q178" s="242"/>
      <c r="R178" s="458">
        <v>47.865853658536587</v>
      </c>
      <c r="T178" s="83"/>
    </row>
    <row r="179" spans="1:20" ht="14.25" x14ac:dyDescent="0.2">
      <c r="A179" s="104"/>
      <c r="B179" s="104"/>
      <c r="C179" s="104" t="s">
        <v>829</v>
      </c>
      <c r="D179" s="104" t="s">
        <v>830</v>
      </c>
      <c r="E179" s="104"/>
      <c r="F179" s="104" t="s">
        <v>831</v>
      </c>
      <c r="G179" s="72"/>
      <c r="H179" s="438">
        <v>385</v>
      </c>
      <c r="I179" s="72"/>
      <c r="J179" s="458">
        <v>47.272727272727273</v>
      </c>
      <c r="K179" s="242"/>
      <c r="L179" s="458">
        <v>52.72727272727272</v>
      </c>
      <c r="M179" s="242"/>
      <c r="N179" s="458">
        <v>32.20779220779221</v>
      </c>
      <c r="O179" s="242"/>
      <c r="P179" s="458">
        <v>26.486486486486488</v>
      </c>
      <c r="Q179" s="242"/>
      <c r="R179" s="458">
        <v>37.5</v>
      </c>
      <c r="T179" s="83"/>
    </row>
    <row r="180" spans="1:20" ht="14.25" x14ac:dyDescent="0.2">
      <c r="A180" s="104"/>
      <c r="B180" s="104"/>
      <c r="C180" s="104" t="s">
        <v>832</v>
      </c>
      <c r="D180" s="104" t="s">
        <v>833</v>
      </c>
      <c r="E180" s="104"/>
      <c r="F180" s="104" t="s">
        <v>834</v>
      </c>
      <c r="G180" s="72"/>
      <c r="H180" s="438">
        <v>1033</v>
      </c>
      <c r="I180" s="72"/>
      <c r="J180" s="458">
        <v>74.056147144240086</v>
      </c>
      <c r="K180" s="242"/>
      <c r="L180" s="458">
        <v>25.943852855759925</v>
      </c>
      <c r="M180" s="242"/>
      <c r="N180" s="458">
        <v>40.07744433688287</v>
      </c>
      <c r="O180" s="242"/>
      <c r="P180" s="458">
        <v>29.606625258799173</v>
      </c>
      <c r="Q180" s="242"/>
      <c r="R180" s="458">
        <v>49.272727272727273</v>
      </c>
      <c r="T180" s="83"/>
    </row>
    <row r="181" spans="1:20" ht="14.25" x14ac:dyDescent="0.2">
      <c r="A181" s="104"/>
      <c r="B181" s="104"/>
      <c r="C181" s="104" t="s">
        <v>835</v>
      </c>
      <c r="D181" s="104" t="s">
        <v>836</v>
      </c>
      <c r="E181" s="104"/>
      <c r="F181" s="104" t="s">
        <v>837</v>
      </c>
      <c r="G181" s="72"/>
      <c r="H181" s="438">
        <v>542</v>
      </c>
      <c r="I181" s="72"/>
      <c r="J181" s="458">
        <v>48.154981549815496</v>
      </c>
      <c r="K181" s="242"/>
      <c r="L181" s="458">
        <v>51.845018450184497</v>
      </c>
      <c r="M181" s="242"/>
      <c r="N181" s="458">
        <v>35.239852398523986</v>
      </c>
      <c r="O181" s="242"/>
      <c r="P181" s="458">
        <v>25.213675213675213</v>
      </c>
      <c r="Q181" s="242"/>
      <c r="R181" s="458">
        <v>42.857142857142854</v>
      </c>
      <c r="T181" s="83"/>
    </row>
    <row r="182" spans="1:20" ht="14.25" x14ac:dyDescent="0.2">
      <c r="A182" s="104"/>
      <c r="B182" s="104"/>
      <c r="C182" s="104"/>
      <c r="D182" s="104"/>
      <c r="E182" s="104"/>
      <c r="F182" s="104"/>
      <c r="G182" s="72"/>
      <c r="H182" s="438"/>
      <c r="I182" s="72"/>
      <c r="J182" s="458"/>
      <c r="K182" s="242"/>
      <c r="L182" s="458"/>
      <c r="M182" s="242"/>
      <c r="N182" s="458"/>
      <c r="O182" s="242"/>
      <c r="P182" s="458"/>
      <c r="Q182" s="242"/>
      <c r="R182" s="458"/>
    </row>
    <row r="183" spans="1:20" ht="15" x14ac:dyDescent="0.25">
      <c r="A183" s="111"/>
      <c r="B183" s="111"/>
      <c r="C183" s="111" t="s">
        <v>838</v>
      </c>
      <c r="D183" s="111" t="s">
        <v>839</v>
      </c>
      <c r="E183" s="111" t="s">
        <v>840</v>
      </c>
      <c r="F183" s="111"/>
      <c r="G183" s="72"/>
      <c r="H183" s="438">
        <v>43383</v>
      </c>
      <c r="I183" s="94"/>
      <c r="J183" s="601">
        <v>48.09718092340318</v>
      </c>
      <c r="K183" s="603"/>
      <c r="L183" s="601">
        <v>51.902819076596828</v>
      </c>
      <c r="M183" s="603"/>
      <c r="N183" s="601">
        <v>42.014153009243252</v>
      </c>
      <c r="O183" s="603"/>
      <c r="P183" s="601">
        <v>31.013575853433505</v>
      </c>
      <c r="Q183" s="603"/>
      <c r="R183" s="601">
        <v>47.931511219823456</v>
      </c>
    </row>
    <row r="184" spans="1:20" ht="14.25" x14ac:dyDescent="0.2">
      <c r="A184" s="104"/>
      <c r="B184" s="104"/>
      <c r="C184" s="104"/>
      <c r="D184" s="104"/>
      <c r="E184" s="104"/>
      <c r="F184" s="104"/>
      <c r="G184" s="72"/>
      <c r="H184" s="438"/>
      <c r="I184" s="94"/>
      <c r="J184" s="601"/>
      <c r="K184" s="603"/>
      <c r="L184" s="601"/>
      <c r="M184" s="603"/>
      <c r="N184" s="601"/>
      <c r="O184" s="603"/>
      <c r="P184" s="601"/>
      <c r="Q184" s="603"/>
      <c r="R184" s="601"/>
    </row>
    <row r="185" spans="1:20" ht="14.25" x14ac:dyDescent="0.2">
      <c r="A185" s="104"/>
      <c r="B185" s="104"/>
      <c r="C185" s="104" t="s">
        <v>841</v>
      </c>
      <c r="D185" s="104" t="s">
        <v>842</v>
      </c>
      <c r="E185" s="104" t="s">
        <v>840</v>
      </c>
      <c r="F185" s="104"/>
      <c r="G185" s="72"/>
      <c r="H185" s="438">
        <v>43383</v>
      </c>
      <c r="I185" s="94"/>
      <c r="J185" s="601">
        <v>48.09718092340318</v>
      </c>
      <c r="K185" s="603"/>
      <c r="L185" s="601">
        <v>51.902819076596828</v>
      </c>
      <c r="M185" s="603"/>
      <c r="N185" s="601">
        <v>42.014153009243252</v>
      </c>
      <c r="O185" s="603"/>
      <c r="P185" s="601">
        <v>31.013575853433505</v>
      </c>
      <c r="Q185" s="603"/>
      <c r="R185" s="601">
        <v>47.931511219823456</v>
      </c>
    </row>
    <row r="186" spans="1:20" ht="14.25" x14ac:dyDescent="0.2">
      <c r="A186" s="104"/>
      <c r="B186" s="104"/>
      <c r="C186" s="104" t="s">
        <v>843</v>
      </c>
      <c r="D186" s="104" t="s">
        <v>844</v>
      </c>
      <c r="E186" s="104"/>
      <c r="F186" s="104" t="s">
        <v>845</v>
      </c>
      <c r="G186" s="72"/>
      <c r="H186" s="438">
        <v>1347</v>
      </c>
      <c r="I186" s="72"/>
      <c r="J186" s="458">
        <v>49.591685226429099</v>
      </c>
      <c r="K186" s="242"/>
      <c r="L186" s="458">
        <v>50.408314773570893</v>
      </c>
      <c r="M186" s="242"/>
      <c r="N186" s="458">
        <v>45.657015590200444</v>
      </c>
      <c r="O186" s="242"/>
      <c r="P186" s="458">
        <v>34.824902723735406</v>
      </c>
      <c r="Q186" s="242"/>
      <c r="R186" s="458">
        <v>52.34093637454982</v>
      </c>
      <c r="T186" s="83"/>
    </row>
    <row r="187" spans="1:20" ht="14.25" x14ac:dyDescent="0.2">
      <c r="A187" s="104"/>
      <c r="B187" s="104"/>
      <c r="C187" s="104" t="s">
        <v>846</v>
      </c>
      <c r="D187" s="104" t="s">
        <v>847</v>
      </c>
      <c r="E187" s="104"/>
      <c r="F187" s="104" t="s">
        <v>848</v>
      </c>
      <c r="G187" s="72"/>
      <c r="H187" s="438">
        <v>1417</v>
      </c>
      <c r="I187" s="72"/>
      <c r="J187" s="458">
        <v>54.340155257586453</v>
      </c>
      <c r="K187" s="242"/>
      <c r="L187" s="458">
        <v>45.659844742413554</v>
      </c>
      <c r="M187" s="242"/>
      <c r="N187" s="458">
        <v>39.449541284403672</v>
      </c>
      <c r="O187" s="242"/>
      <c r="P187" s="458">
        <v>28.820116054158607</v>
      </c>
      <c r="Q187" s="242"/>
      <c r="R187" s="458">
        <v>45.555555555555557</v>
      </c>
      <c r="T187" s="83"/>
    </row>
    <row r="188" spans="1:20" ht="14.25" x14ac:dyDescent="0.2">
      <c r="A188" s="104"/>
      <c r="B188" s="104"/>
      <c r="C188" s="104" t="s">
        <v>849</v>
      </c>
      <c r="D188" s="104" t="s">
        <v>850</v>
      </c>
      <c r="E188" s="104"/>
      <c r="F188" s="104" t="s">
        <v>851</v>
      </c>
      <c r="G188" s="72"/>
      <c r="H188" s="438">
        <v>962</v>
      </c>
      <c r="I188" s="72"/>
      <c r="J188" s="458">
        <v>50.207900207900202</v>
      </c>
      <c r="K188" s="242"/>
      <c r="L188" s="458">
        <v>49.792099792099791</v>
      </c>
      <c r="M188" s="242"/>
      <c r="N188" s="458">
        <v>39.916839916839919</v>
      </c>
      <c r="O188" s="242"/>
      <c r="P188" s="458">
        <v>30.153846153846153</v>
      </c>
      <c r="Q188" s="242"/>
      <c r="R188" s="458">
        <v>44.897959183673471</v>
      </c>
      <c r="T188" s="83"/>
    </row>
    <row r="189" spans="1:20" ht="14.25" x14ac:dyDescent="0.2">
      <c r="A189" s="104"/>
      <c r="B189" s="104"/>
      <c r="C189" s="104" t="s">
        <v>852</v>
      </c>
      <c r="D189" s="104" t="s">
        <v>853</v>
      </c>
      <c r="E189" s="104"/>
      <c r="F189" s="104" t="s">
        <v>854</v>
      </c>
      <c r="G189" s="72"/>
      <c r="H189" s="438">
        <v>1601</v>
      </c>
      <c r="I189" s="72"/>
      <c r="J189" s="458">
        <v>51.592754528419739</v>
      </c>
      <c r="K189" s="242"/>
      <c r="L189" s="458">
        <v>48.407245471580261</v>
      </c>
      <c r="M189" s="242"/>
      <c r="N189" s="458">
        <v>41.036851967520299</v>
      </c>
      <c r="O189" s="242"/>
      <c r="P189" s="458">
        <v>26.628352490421459</v>
      </c>
      <c r="Q189" s="242"/>
      <c r="R189" s="458">
        <v>48.007414272474513</v>
      </c>
      <c r="T189" s="83"/>
    </row>
    <row r="190" spans="1:20" ht="14.25" x14ac:dyDescent="0.2">
      <c r="A190" s="104"/>
      <c r="B190" s="104"/>
      <c r="C190" s="104" t="s">
        <v>855</v>
      </c>
      <c r="D190" s="104" t="s">
        <v>856</v>
      </c>
      <c r="E190" s="104"/>
      <c r="F190" s="104" t="s">
        <v>857</v>
      </c>
      <c r="G190" s="72"/>
      <c r="H190" s="438">
        <v>1790</v>
      </c>
      <c r="I190" s="72"/>
      <c r="J190" s="458">
        <v>46.424581005586589</v>
      </c>
      <c r="K190" s="242"/>
      <c r="L190" s="458">
        <v>53.575418994413404</v>
      </c>
      <c r="M190" s="242"/>
      <c r="N190" s="458">
        <v>45.251396648044697</v>
      </c>
      <c r="O190" s="242"/>
      <c r="P190" s="458">
        <v>35.789473684210527</v>
      </c>
      <c r="Q190" s="242"/>
      <c r="R190" s="458">
        <v>50.844444444444449</v>
      </c>
      <c r="T190" s="83"/>
    </row>
    <row r="191" spans="1:20" ht="14.25" x14ac:dyDescent="0.2">
      <c r="A191" s="104"/>
      <c r="B191" s="104"/>
      <c r="C191" s="104" t="s">
        <v>858</v>
      </c>
      <c r="D191" s="104" t="s">
        <v>859</v>
      </c>
      <c r="E191" s="104"/>
      <c r="F191" s="104" t="s">
        <v>860</v>
      </c>
      <c r="G191" s="72"/>
      <c r="H191" s="438">
        <v>1509</v>
      </c>
      <c r="I191" s="72"/>
      <c r="J191" s="458">
        <v>48.442677269715048</v>
      </c>
      <c r="K191" s="242"/>
      <c r="L191" s="458">
        <v>51.557322730284959</v>
      </c>
      <c r="M191" s="242"/>
      <c r="N191" s="458">
        <v>39.098740888005302</v>
      </c>
      <c r="O191" s="242"/>
      <c r="P191" s="458">
        <v>29.444444444444446</v>
      </c>
      <c r="Q191" s="242"/>
      <c r="R191" s="458">
        <v>44.478844169246642</v>
      </c>
      <c r="T191" s="83"/>
    </row>
    <row r="192" spans="1:20" ht="14.25" x14ac:dyDescent="0.2">
      <c r="A192" s="104"/>
      <c r="B192" s="104"/>
      <c r="C192" s="104" t="s">
        <v>861</v>
      </c>
      <c r="D192" s="104" t="s">
        <v>862</v>
      </c>
      <c r="E192" s="104"/>
      <c r="F192" s="104" t="s">
        <v>863</v>
      </c>
      <c r="G192" s="72"/>
      <c r="H192" s="438">
        <v>1077</v>
      </c>
      <c r="I192" s="72"/>
      <c r="J192" s="458">
        <v>48.375116063138343</v>
      </c>
      <c r="K192" s="242"/>
      <c r="L192" s="458">
        <v>51.624883936861657</v>
      </c>
      <c r="M192" s="242"/>
      <c r="N192" s="458">
        <v>45.496750232126274</v>
      </c>
      <c r="O192" s="242"/>
      <c r="P192" s="458">
        <v>32.119914346895072</v>
      </c>
      <c r="Q192" s="242"/>
      <c r="R192" s="458">
        <v>55.737704918032783</v>
      </c>
      <c r="T192" s="83"/>
    </row>
    <row r="193" spans="1:20" ht="14.25" x14ac:dyDescent="0.2">
      <c r="A193" s="104"/>
      <c r="B193" s="104"/>
      <c r="C193" s="104" t="s">
        <v>864</v>
      </c>
      <c r="D193" s="104" t="s">
        <v>865</v>
      </c>
      <c r="E193" s="104"/>
      <c r="F193" s="104" t="s">
        <v>866</v>
      </c>
      <c r="G193" s="72"/>
      <c r="H193" s="438">
        <v>1161</v>
      </c>
      <c r="I193" s="72"/>
      <c r="J193" s="458">
        <v>47.372954349698539</v>
      </c>
      <c r="K193" s="242"/>
      <c r="L193" s="458">
        <v>52.627045650301461</v>
      </c>
      <c r="M193" s="242"/>
      <c r="N193" s="458">
        <v>41.085271317829459</v>
      </c>
      <c r="O193" s="242"/>
      <c r="P193" s="458">
        <v>31.358024691358029</v>
      </c>
      <c r="Q193" s="242"/>
      <c r="R193" s="458">
        <v>46.296296296296298</v>
      </c>
      <c r="T193" s="83"/>
    </row>
    <row r="194" spans="1:20" ht="14.25" x14ac:dyDescent="0.2">
      <c r="A194" s="104"/>
      <c r="B194" s="104"/>
      <c r="C194" s="104" t="s">
        <v>867</v>
      </c>
      <c r="D194" s="104" t="s">
        <v>868</v>
      </c>
      <c r="E194" s="104"/>
      <c r="F194" s="104" t="s">
        <v>869</v>
      </c>
      <c r="G194" s="72"/>
      <c r="H194" s="438">
        <v>2055</v>
      </c>
      <c r="I194" s="72"/>
      <c r="J194" s="458">
        <v>68.175182481751833</v>
      </c>
      <c r="K194" s="242"/>
      <c r="L194" s="458">
        <v>31.824817518248178</v>
      </c>
      <c r="M194" s="242"/>
      <c r="N194" s="458">
        <v>40.924574209245741</v>
      </c>
      <c r="O194" s="242"/>
      <c r="P194" s="458">
        <v>33.382352941176471</v>
      </c>
      <c r="Q194" s="242"/>
      <c r="R194" s="458">
        <v>44.654545454545449</v>
      </c>
      <c r="T194" s="83"/>
    </row>
    <row r="195" spans="1:20" ht="14.25" x14ac:dyDescent="0.2">
      <c r="A195" s="104"/>
      <c r="B195" s="104"/>
      <c r="C195" s="104" t="s">
        <v>870</v>
      </c>
      <c r="D195" s="104" t="s">
        <v>871</v>
      </c>
      <c r="E195" s="104"/>
      <c r="F195" s="104" t="s">
        <v>872</v>
      </c>
      <c r="G195" s="72"/>
      <c r="H195" s="438">
        <v>1521</v>
      </c>
      <c r="I195" s="72"/>
      <c r="J195" s="458">
        <v>51.873767258382642</v>
      </c>
      <c r="K195" s="242"/>
      <c r="L195" s="458">
        <v>48.126232741617358</v>
      </c>
      <c r="M195" s="242"/>
      <c r="N195" s="458">
        <v>43.786982248520715</v>
      </c>
      <c r="O195" s="242"/>
      <c r="P195" s="458">
        <v>34.84251968503937</v>
      </c>
      <c r="Q195" s="242"/>
      <c r="R195" s="458">
        <v>48.272458045409671</v>
      </c>
      <c r="T195" s="83"/>
    </row>
    <row r="196" spans="1:20" ht="14.25" x14ac:dyDescent="0.2">
      <c r="A196" s="104"/>
      <c r="B196" s="104"/>
      <c r="C196" s="104" t="s">
        <v>873</v>
      </c>
      <c r="D196" s="104" t="s">
        <v>874</v>
      </c>
      <c r="E196" s="104"/>
      <c r="F196" s="104" t="s">
        <v>875</v>
      </c>
      <c r="G196" s="72"/>
      <c r="H196" s="438">
        <v>1568</v>
      </c>
      <c r="I196" s="72"/>
      <c r="J196" s="458">
        <v>49.107142857142854</v>
      </c>
      <c r="K196" s="242"/>
      <c r="L196" s="458">
        <v>50.892857142857139</v>
      </c>
      <c r="M196" s="242"/>
      <c r="N196" s="458">
        <v>34.693877551020407</v>
      </c>
      <c r="O196" s="242"/>
      <c r="P196" s="458">
        <v>27.215189873417721</v>
      </c>
      <c r="Q196" s="242"/>
      <c r="R196" s="458">
        <v>39.743589743589745</v>
      </c>
      <c r="T196" s="83"/>
    </row>
    <row r="197" spans="1:20" ht="14.25" x14ac:dyDescent="0.2">
      <c r="A197" s="104"/>
      <c r="B197" s="104"/>
      <c r="C197" s="104" t="s">
        <v>876</v>
      </c>
      <c r="D197" s="104" t="s">
        <v>877</v>
      </c>
      <c r="E197" s="104"/>
      <c r="F197" s="104" t="s">
        <v>878</v>
      </c>
      <c r="G197" s="72"/>
      <c r="H197" s="438">
        <v>1603</v>
      </c>
      <c r="I197" s="72"/>
      <c r="J197" s="458">
        <v>46.350592638802247</v>
      </c>
      <c r="K197" s="242"/>
      <c r="L197" s="458">
        <v>53.649407361197753</v>
      </c>
      <c r="M197" s="242"/>
      <c r="N197" s="458">
        <v>43.231441048034938</v>
      </c>
      <c r="O197" s="242"/>
      <c r="P197" s="458">
        <v>32.297063903281519</v>
      </c>
      <c r="Q197" s="242"/>
      <c r="R197" s="458">
        <v>49.4140625</v>
      </c>
      <c r="T197" s="83"/>
    </row>
    <row r="198" spans="1:20" ht="14.25" x14ac:dyDescent="0.2">
      <c r="A198" s="104"/>
      <c r="B198" s="104"/>
      <c r="C198" s="104" t="s">
        <v>879</v>
      </c>
      <c r="D198" s="104" t="s">
        <v>880</v>
      </c>
      <c r="E198" s="104"/>
      <c r="F198" s="104" t="s">
        <v>881</v>
      </c>
      <c r="G198" s="72"/>
      <c r="H198" s="438">
        <v>1723</v>
      </c>
      <c r="I198" s="72"/>
      <c r="J198" s="458">
        <v>43.76088218224028</v>
      </c>
      <c r="K198" s="242"/>
      <c r="L198" s="458">
        <v>56.23911781775972</v>
      </c>
      <c r="M198" s="242"/>
      <c r="N198" s="458">
        <v>41.903656413232731</v>
      </c>
      <c r="O198" s="242"/>
      <c r="P198" s="458">
        <v>29.947460595446586</v>
      </c>
      <c r="Q198" s="242"/>
      <c r="R198" s="458">
        <v>47.829861111111107</v>
      </c>
      <c r="T198" s="83"/>
    </row>
    <row r="199" spans="1:20" ht="14.25" x14ac:dyDescent="0.2">
      <c r="A199" s="104"/>
      <c r="B199" s="104"/>
      <c r="C199" s="104" t="s">
        <v>882</v>
      </c>
      <c r="D199" s="104" t="s">
        <v>883</v>
      </c>
      <c r="E199" s="104"/>
      <c r="F199" s="104" t="s">
        <v>884</v>
      </c>
      <c r="G199" s="72"/>
      <c r="H199" s="438">
        <v>656</v>
      </c>
      <c r="I199" s="72"/>
      <c r="J199" s="458">
        <v>52.286585365853654</v>
      </c>
      <c r="K199" s="242"/>
      <c r="L199" s="458">
        <v>47.713414634146339</v>
      </c>
      <c r="M199" s="242"/>
      <c r="N199" s="458">
        <v>37.195121951219512</v>
      </c>
      <c r="O199" s="242"/>
      <c r="P199" s="458">
        <v>26.046511627906977</v>
      </c>
      <c r="Q199" s="242"/>
      <c r="R199" s="458">
        <v>42.630385487528343</v>
      </c>
      <c r="T199" s="83"/>
    </row>
    <row r="200" spans="1:20" ht="14.25" x14ac:dyDescent="0.2">
      <c r="A200" s="104"/>
      <c r="B200" s="104"/>
      <c r="C200" s="104" t="s">
        <v>885</v>
      </c>
      <c r="D200" s="104" t="s">
        <v>886</v>
      </c>
      <c r="E200" s="104"/>
      <c r="F200" s="104" t="s">
        <v>887</v>
      </c>
      <c r="G200" s="72"/>
      <c r="H200" s="438">
        <v>1705</v>
      </c>
      <c r="I200" s="72"/>
      <c r="J200" s="458">
        <v>43.929618768328446</v>
      </c>
      <c r="K200" s="242"/>
      <c r="L200" s="458">
        <v>56.070381231671554</v>
      </c>
      <c r="M200" s="242"/>
      <c r="N200" s="458">
        <v>41.231671554252195</v>
      </c>
      <c r="O200" s="242"/>
      <c r="P200" s="458">
        <v>29.637096774193552</v>
      </c>
      <c r="Q200" s="242"/>
      <c r="R200" s="458">
        <v>45.988420181968571</v>
      </c>
      <c r="T200" s="83"/>
    </row>
    <row r="201" spans="1:20" ht="14.25" x14ac:dyDescent="0.2">
      <c r="A201" s="104"/>
      <c r="B201" s="104"/>
      <c r="C201" s="104" t="s">
        <v>888</v>
      </c>
      <c r="D201" s="104" t="s">
        <v>889</v>
      </c>
      <c r="E201" s="104"/>
      <c r="F201" s="104" t="s">
        <v>890</v>
      </c>
      <c r="G201" s="72"/>
      <c r="H201" s="438">
        <v>934</v>
      </c>
      <c r="I201" s="72"/>
      <c r="J201" s="458">
        <v>45.289079229122052</v>
      </c>
      <c r="K201" s="242"/>
      <c r="L201" s="458">
        <v>54.710920770877948</v>
      </c>
      <c r="M201" s="242"/>
      <c r="N201" s="458">
        <v>36.83083511777302</v>
      </c>
      <c r="O201" s="242"/>
      <c r="P201" s="458">
        <v>28.064516129032256</v>
      </c>
      <c r="Q201" s="242"/>
      <c r="R201" s="458">
        <v>41.185897435897431</v>
      </c>
      <c r="T201" s="83"/>
    </row>
    <row r="202" spans="1:20" ht="14.25" x14ac:dyDescent="0.2">
      <c r="A202" s="104"/>
      <c r="B202" s="104"/>
      <c r="C202" s="104" t="s">
        <v>891</v>
      </c>
      <c r="D202" s="104" t="s">
        <v>892</v>
      </c>
      <c r="E202" s="104"/>
      <c r="F202" s="104" t="s">
        <v>893</v>
      </c>
      <c r="G202" s="72"/>
      <c r="H202" s="438">
        <v>1028</v>
      </c>
      <c r="I202" s="72"/>
      <c r="J202" s="458">
        <v>45.136186770428019</v>
      </c>
      <c r="K202" s="242"/>
      <c r="L202" s="458">
        <v>54.863813229571988</v>
      </c>
      <c r="M202" s="242"/>
      <c r="N202" s="458">
        <v>42.80155642023346</v>
      </c>
      <c r="O202" s="242"/>
      <c r="P202" s="458">
        <v>33.788395904436861</v>
      </c>
      <c r="Q202" s="242"/>
      <c r="R202" s="458">
        <v>46.394557823129254</v>
      </c>
      <c r="T202" s="83"/>
    </row>
    <row r="203" spans="1:20" ht="14.25" x14ac:dyDescent="0.2">
      <c r="A203" s="104"/>
      <c r="B203" s="104"/>
      <c r="C203" s="104" t="s">
        <v>894</v>
      </c>
      <c r="D203" s="104" t="s">
        <v>895</v>
      </c>
      <c r="E203" s="104"/>
      <c r="F203" s="104" t="s">
        <v>896</v>
      </c>
      <c r="G203" s="72"/>
      <c r="H203" s="438">
        <v>1412</v>
      </c>
      <c r="I203" s="72"/>
      <c r="J203" s="458">
        <v>47.02549575070821</v>
      </c>
      <c r="K203" s="242"/>
      <c r="L203" s="458">
        <v>52.97450424929179</v>
      </c>
      <c r="M203" s="242"/>
      <c r="N203" s="458">
        <v>41.14730878186969</v>
      </c>
      <c r="O203" s="242"/>
      <c r="P203" s="458">
        <v>29.791666666666668</v>
      </c>
      <c r="Q203" s="242"/>
      <c r="R203" s="458">
        <v>46.995708154506438</v>
      </c>
      <c r="T203" s="83"/>
    </row>
    <row r="204" spans="1:20" ht="14.25" x14ac:dyDescent="0.2">
      <c r="A204" s="104"/>
      <c r="B204" s="104"/>
      <c r="C204" s="104" t="s">
        <v>897</v>
      </c>
      <c r="D204" s="104" t="s">
        <v>898</v>
      </c>
      <c r="E204" s="104"/>
      <c r="F204" s="104" t="s">
        <v>899</v>
      </c>
      <c r="G204" s="72"/>
      <c r="H204" s="438">
        <v>1467</v>
      </c>
      <c r="I204" s="72"/>
      <c r="J204" s="458">
        <v>46.762099522835719</v>
      </c>
      <c r="K204" s="242"/>
      <c r="L204" s="458">
        <v>53.237900477164281</v>
      </c>
      <c r="M204" s="242"/>
      <c r="N204" s="458">
        <v>43.012951601908654</v>
      </c>
      <c r="O204" s="242"/>
      <c r="P204" s="458">
        <v>32.537960954446852</v>
      </c>
      <c r="Q204" s="242"/>
      <c r="R204" s="458">
        <v>47.813121272365805</v>
      </c>
      <c r="T204" s="83"/>
    </row>
    <row r="205" spans="1:20" ht="14.25" x14ac:dyDescent="0.2">
      <c r="A205" s="104"/>
      <c r="B205" s="104"/>
      <c r="C205" s="104" t="s">
        <v>733</v>
      </c>
      <c r="D205" s="104" t="s">
        <v>900</v>
      </c>
      <c r="E205" s="104"/>
      <c r="F205" s="104" t="s">
        <v>901</v>
      </c>
      <c r="G205" s="72"/>
      <c r="H205" s="438">
        <v>978</v>
      </c>
      <c r="I205" s="72"/>
      <c r="J205" s="458">
        <v>56.952965235173828</v>
      </c>
      <c r="K205" s="242"/>
      <c r="L205" s="458">
        <v>43.047034764826172</v>
      </c>
      <c r="M205" s="242"/>
      <c r="N205" s="458">
        <v>39.263803680981596</v>
      </c>
      <c r="O205" s="242"/>
      <c r="P205" s="458">
        <v>32.20338983050847</v>
      </c>
      <c r="Q205" s="242"/>
      <c r="R205" s="458">
        <v>42.313323572474374</v>
      </c>
      <c r="T205" s="83"/>
    </row>
    <row r="206" spans="1:20" ht="14.25" x14ac:dyDescent="0.2">
      <c r="A206" s="104"/>
      <c r="B206" s="104"/>
      <c r="C206" s="104" t="s">
        <v>902</v>
      </c>
      <c r="D206" s="104" t="s">
        <v>903</v>
      </c>
      <c r="E206" s="104"/>
      <c r="F206" s="104" t="s">
        <v>904</v>
      </c>
      <c r="G206" s="72"/>
      <c r="H206" s="438">
        <v>949</v>
      </c>
      <c r="I206" s="72"/>
      <c r="J206" s="458">
        <v>45.626975763962065</v>
      </c>
      <c r="K206" s="242"/>
      <c r="L206" s="458">
        <v>54.373024236037935</v>
      </c>
      <c r="M206" s="242"/>
      <c r="N206" s="458">
        <v>44.257112750263431</v>
      </c>
      <c r="O206" s="242"/>
      <c r="P206" s="458">
        <v>28.571428571428569</v>
      </c>
      <c r="Q206" s="242"/>
      <c r="R206" s="458">
        <v>54.017094017094017</v>
      </c>
      <c r="T206" s="83"/>
    </row>
    <row r="207" spans="1:20" ht="14.25" x14ac:dyDescent="0.2">
      <c r="A207" s="104"/>
      <c r="B207" s="104"/>
      <c r="C207" s="104" t="s">
        <v>905</v>
      </c>
      <c r="D207" s="104" t="s">
        <v>906</v>
      </c>
      <c r="E207" s="104"/>
      <c r="F207" s="104" t="s">
        <v>907</v>
      </c>
      <c r="G207" s="72"/>
      <c r="H207" s="438">
        <v>1206</v>
      </c>
      <c r="I207" s="72"/>
      <c r="J207" s="458">
        <v>44.776119402985074</v>
      </c>
      <c r="K207" s="242"/>
      <c r="L207" s="458">
        <v>55.223880597014926</v>
      </c>
      <c r="M207" s="242"/>
      <c r="N207" s="458">
        <v>46.185737976782754</v>
      </c>
      <c r="O207" s="242"/>
      <c r="P207" s="458">
        <v>31.25</v>
      </c>
      <c r="Q207" s="242"/>
      <c r="R207" s="458">
        <v>55.01319261213721</v>
      </c>
      <c r="T207" s="83"/>
    </row>
    <row r="208" spans="1:20" ht="14.25" x14ac:dyDescent="0.2">
      <c r="A208" s="104"/>
      <c r="B208" s="104"/>
      <c r="C208" s="104" t="s">
        <v>908</v>
      </c>
      <c r="D208" s="104" t="s">
        <v>909</v>
      </c>
      <c r="E208" s="104"/>
      <c r="F208" s="104" t="s">
        <v>910</v>
      </c>
      <c r="G208" s="72"/>
      <c r="H208" s="438">
        <v>2023</v>
      </c>
      <c r="I208" s="72"/>
      <c r="J208" s="458">
        <v>42.857142857142854</v>
      </c>
      <c r="K208" s="242"/>
      <c r="L208" s="458">
        <v>57.142857142857139</v>
      </c>
      <c r="M208" s="242"/>
      <c r="N208" s="458">
        <v>48.690064260998518</v>
      </c>
      <c r="O208" s="242"/>
      <c r="P208" s="458">
        <v>37.254901960784316</v>
      </c>
      <c r="Q208" s="242"/>
      <c r="R208" s="458">
        <v>55.643879173290934</v>
      </c>
      <c r="T208" s="83"/>
    </row>
    <row r="209" spans="1:20" ht="14.25" x14ac:dyDescent="0.2">
      <c r="A209" s="104"/>
      <c r="B209" s="104"/>
      <c r="C209" s="104" t="s">
        <v>911</v>
      </c>
      <c r="D209" s="104" t="s">
        <v>912</v>
      </c>
      <c r="E209" s="104"/>
      <c r="F209" s="104" t="s">
        <v>913</v>
      </c>
      <c r="G209" s="72"/>
      <c r="H209" s="438">
        <v>1518</v>
      </c>
      <c r="I209" s="72"/>
      <c r="J209" s="458">
        <v>48.814229249011859</v>
      </c>
      <c r="K209" s="242"/>
      <c r="L209" s="458">
        <v>51.185770750988148</v>
      </c>
      <c r="M209" s="242"/>
      <c r="N209" s="458">
        <v>44.400527009222664</v>
      </c>
      <c r="O209" s="242"/>
      <c r="P209" s="458">
        <v>34.398496240601503</v>
      </c>
      <c r="Q209" s="242"/>
      <c r="R209" s="458">
        <v>49.79716024340771</v>
      </c>
      <c r="T209" s="83"/>
    </row>
    <row r="210" spans="1:20" ht="14.25" x14ac:dyDescent="0.2">
      <c r="A210" s="104"/>
      <c r="B210" s="104"/>
      <c r="C210" s="104" t="s">
        <v>914</v>
      </c>
      <c r="D210" s="104" t="s">
        <v>915</v>
      </c>
      <c r="E210" s="104"/>
      <c r="F210" s="104" t="s">
        <v>916</v>
      </c>
      <c r="G210" s="72"/>
      <c r="H210" s="438">
        <v>583</v>
      </c>
      <c r="I210" s="72"/>
      <c r="J210" s="458">
        <v>38.593481989708408</v>
      </c>
      <c r="K210" s="242"/>
      <c r="L210" s="458">
        <v>61.406518010291599</v>
      </c>
      <c r="M210" s="242"/>
      <c r="N210" s="458">
        <v>33.79073756432247</v>
      </c>
      <c r="O210" s="242"/>
      <c r="P210" s="458">
        <v>25.490196078431371</v>
      </c>
      <c r="Q210" s="242"/>
      <c r="R210" s="458">
        <v>40.243902439024396</v>
      </c>
      <c r="T210" s="83"/>
    </row>
    <row r="211" spans="1:20" ht="14.25" x14ac:dyDescent="0.2">
      <c r="A211" s="104"/>
      <c r="B211" s="104"/>
      <c r="C211" s="104" t="s">
        <v>917</v>
      </c>
      <c r="D211" s="104" t="s">
        <v>918</v>
      </c>
      <c r="E211" s="104"/>
      <c r="F211" s="104" t="s">
        <v>919</v>
      </c>
      <c r="G211" s="72"/>
      <c r="H211" s="438">
        <v>1945</v>
      </c>
      <c r="I211" s="72"/>
      <c r="J211" s="458">
        <v>42.26221079691517</v>
      </c>
      <c r="K211" s="242"/>
      <c r="L211" s="458">
        <v>57.73778920308483</v>
      </c>
      <c r="M211" s="242"/>
      <c r="N211" s="458">
        <v>41.542416452442161</v>
      </c>
      <c r="O211" s="242"/>
      <c r="P211" s="458">
        <v>29.76878612716763</v>
      </c>
      <c r="Q211" s="242"/>
      <c r="R211" s="458">
        <v>48.044692737430168</v>
      </c>
      <c r="T211" s="83"/>
    </row>
    <row r="212" spans="1:20" ht="14.25" x14ac:dyDescent="0.2">
      <c r="A212" s="104"/>
      <c r="B212" s="104"/>
      <c r="C212" s="104" t="s">
        <v>920</v>
      </c>
      <c r="D212" s="104" t="s">
        <v>921</v>
      </c>
      <c r="E212" s="104"/>
      <c r="F212" s="104" t="s">
        <v>922</v>
      </c>
      <c r="G212" s="72"/>
      <c r="H212" s="438">
        <v>1905</v>
      </c>
      <c r="I212" s="72"/>
      <c r="J212" s="458">
        <v>45.249343832020998</v>
      </c>
      <c r="K212" s="242"/>
      <c r="L212" s="458">
        <v>54.750656167979002</v>
      </c>
      <c r="M212" s="242"/>
      <c r="N212" s="458">
        <v>45.249343832020998</v>
      </c>
      <c r="O212" s="242"/>
      <c r="P212" s="458">
        <v>34.080717488789233</v>
      </c>
      <c r="Q212" s="242"/>
      <c r="R212" s="458">
        <v>51.29449838187702</v>
      </c>
      <c r="T212" s="83"/>
    </row>
    <row r="213" spans="1:20" ht="14.25" x14ac:dyDescent="0.2">
      <c r="A213" s="104"/>
      <c r="B213" s="104"/>
      <c r="C213" s="104" t="s">
        <v>923</v>
      </c>
      <c r="D213" s="104" t="s">
        <v>924</v>
      </c>
      <c r="E213" s="104"/>
      <c r="F213" s="104" t="s">
        <v>925</v>
      </c>
      <c r="G213" s="72"/>
      <c r="H213" s="438">
        <v>916</v>
      </c>
      <c r="I213" s="72"/>
      <c r="J213" s="458">
        <v>47.489082969432317</v>
      </c>
      <c r="K213" s="242"/>
      <c r="L213" s="458">
        <v>52.510917030567683</v>
      </c>
      <c r="M213" s="242"/>
      <c r="N213" s="458">
        <v>39.192139737991269</v>
      </c>
      <c r="O213" s="242"/>
      <c r="P213" s="458">
        <v>28.700906344410875</v>
      </c>
      <c r="Q213" s="242"/>
      <c r="R213" s="458">
        <v>45.128205128205131</v>
      </c>
      <c r="T213" s="83"/>
    </row>
    <row r="214" spans="1:20" ht="14.25" x14ac:dyDescent="0.2">
      <c r="A214" s="104"/>
      <c r="B214" s="104"/>
      <c r="C214" s="104" t="s">
        <v>926</v>
      </c>
      <c r="D214" s="104" t="s">
        <v>927</v>
      </c>
      <c r="E214" s="104"/>
      <c r="F214" s="104" t="s">
        <v>928</v>
      </c>
      <c r="G214" s="72"/>
      <c r="H214" s="438">
        <v>536</v>
      </c>
      <c r="I214" s="72"/>
      <c r="J214" s="458">
        <v>47.388059701492537</v>
      </c>
      <c r="K214" s="242"/>
      <c r="L214" s="458">
        <v>52.611940298507463</v>
      </c>
      <c r="M214" s="242"/>
      <c r="N214" s="458">
        <v>38.432835820895519</v>
      </c>
      <c r="O214" s="242"/>
      <c r="P214" s="458">
        <v>29.702970297029701</v>
      </c>
      <c r="Q214" s="242"/>
      <c r="R214" s="458">
        <v>43.712574850299404</v>
      </c>
      <c r="T214" s="83"/>
    </row>
    <row r="215" spans="1:20" ht="14.25" x14ac:dyDescent="0.2">
      <c r="A215" s="104"/>
      <c r="B215" s="104"/>
      <c r="C215" s="104" t="s">
        <v>929</v>
      </c>
      <c r="D215" s="104" t="s">
        <v>930</v>
      </c>
      <c r="E215" s="104"/>
      <c r="F215" s="104" t="s">
        <v>931</v>
      </c>
      <c r="G215" s="72"/>
      <c r="H215" s="438">
        <v>2062</v>
      </c>
      <c r="I215" s="72"/>
      <c r="J215" s="458">
        <v>44.471387002909793</v>
      </c>
      <c r="K215" s="242"/>
      <c r="L215" s="458">
        <v>55.5286129970902</v>
      </c>
      <c r="M215" s="242"/>
      <c r="N215" s="458">
        <v>44.034917555771095</v>
      </c>
      <c r="O215" s="242"/>
      <c r="P215" s="458">
        <v>27.61904761904762</v>
      </c>
      <c r="Q215" s="242"/>
      <c r="R215" s="458">
        <v>53.127354935945746</v>
      </c>
      <c r="T215" s="83"/>
    </row>
    <row r="216" spans="1:20" ht="14.25" x14ac:dyDescent="0.2">
      <c r="A216" s="104"/>
      <c r="B216" s="104"/>
      <c r="C216" s="104" t="s">
        <v>932</v>
      </c>
      <c r="D216" s="104" t="s">
        <v>933</v>
      </c>
      <c r="E216" s="104"/>
      <c r="F216" s="104" t="s">
        <v>934</v>
      </c>
      <c r="G216" s="72"/>
      <c r="H216" s="438">
        <v>725</v>
      </c>
      <c r="I216" s="72"/>
      <c r="J216" s="458">
        <v>49.379310344827587</v>
      </c>
      <c r="K216" s="242"/>
      <c r="L216" s="458">
        <v>50.620689655172413</v>
      </c>
      <c r="M216" s="242"/>
      <c r="N216" s="458">
        <v>44.551724137931039</v>
      </c>
      <c r="O216" s="242"/>
      <c r="P216" s="458">
        <v>27.419354838709676</v>
      </c>
      <c r="Q216" s="242"/>
      <c r="R216" s="458">
        <v>53.459119496855344</v>
      </c>
      <c r="T216" s="83"/>
    </row>
    <row r="217" spans="1:20" ht="14.25" x14ac:dyDescent="0.2">
      <c r="A217" s="104"/>
      <c r="B217" s="104"/>
      <c r="C217" s="104" t="s">
        <v>935</v>
      </c>
      <c r="D217" s="104" t="s">
        <v>936</v>
      </c>
      <c r="E217" s="104"/>
      <c r="F217" s="104" t="s">
        <v>937</v>
      </c>
      <c r="G217" s="72"/>
      <c r="H217" s="438">
        <v>1501</v>
      </c>
      <c r="I217" s="72"/>
      <c r="J217" s="458">
        <v>45.902731512325119</v>
      </c>
      <c r="K217" s="242"/>
      <c r="L217" s="458">
        <v>54.097268487674889</v>
      </c>
      <c r="M217" s="242"/>
      <c r="N217" s="458">
        <v>36.84210526315789</v>
      </c>
      <c r="O217" s="242"/>
      <c r="P217" s="458">
        <v>25.982532751091703</v>
      </c>
      <c r="Q217" s="242"/>
      <c r="R217" s="458">
        <v>41.61073825503356</v>
      </c>
      <c r="T217" s="83"/>
    </row>
    <row r="218" spans="1:20" ht="14.25" x14ac:dyDescent="0.2">
      <c r="A218" s="104"/>
      <c r="B218" s="104"/>
      <c r="C218" s="104"/>
      <c r="D218" s="104"/>
      <c r="E218" s="104"/>
      <c r="F218" s="104"/>
      <c r="G218" s="72"/>
      <c r="H218" s="438"/>
      <c r="I218" s="72"/>
      <c r="J218" s="458"/>
      <c r="K218" s="242"/>
      <c r="L218" s="458"/>
      <c r="M218" s="242"/>
      <c r="N218" s="458"/>
      <c r="O218" s="242"/>
      <c r="P218" s="458"/>
      <c r="Q218" s="242"/>
      <c r="R218" s="458"/>
    </row>
    <row r="219" spans="1:20" ht="15" x14ac:dyDescent="0.25">
      <c r="A219" s="111"/>
      <c r="B219" s="111"/>
      <c r="C219" s="111" t="s">
        <v>938</v>
      </c>
      <c r="D219" s="111" t="s">
        <v>939</v>
      </c>
      <c r="E219" s="111" t="s">
        <v>940</v>
      </c>
      <c r="F219" s="111"/>
      <c r="G219" s="72"/>
      <c r="H219" s="438">
        <v>37550</v>
      </c>
      <c r="I219" s="94"/>
      <c r="J219" s="601">
        <v>43.904127829560586</v>
      </c>
      <c r="K219" s="603"/>
      <c r="L219" s="601">
        <v>56.095872170439407</v>
      </c>
      <c r="M219" s="603"/>
      <c r="N219" s="601">
        <v>35.864181091877498</v>
      </c>
      <c r="O219" s="603"/>
      <c r="P219" s="601">
        <v>24.029517549299268</v>
      </c>
      <c r="Q219" s="603"/>
      <c r="R219" s="601">
        <v>44.772218073188945</v>
      </c>
    </row>
    <row r="220" spans="1:20" ht="14.25" x14ac:dyDescent="0.2">
      <c r="A220" s="104"/>
      <c r="B220" s="104"/>
      <c r="C220" s="104"/>
      <c r="D220" s="104"/>
      <c r="E220" s="104"/>
      <c r="F220" s="104"/>
      <c r="G220" s="72"/>
      <c r="H220" s="438"/>
      <c r="I220" s="94"/>
      <c r="J220" s="601"/>
      <c r="K220" s="603"/>
      <c r="L220" s="601"/>
      <c r="M220" s="603"/>
      <c r="N220" s="601"/>
      <c r="O220" s="603"/>
      <c r="P220" s="601"/>
      <c r="Q220" s="603"/>
      <c r="R220" s="601"/>
    </row>
    <row r="221" spans="1:20" ht="14.25" x14ac:dyDescent="0.2">
      <c r="A221" s="104"/>
      <c r="B221" s="104"/>
      <c r="C221" s="104" t="s">
        <v>941</v>
      </c>
      <c r="D221" s="104" t="s">
        <v>942</v>
      </c>
      <c r="E221" s="104" t="s">
        <v>943</v>
      </c>
      <c r="F221" s="104"/>
      <c r="G221" s="72"/>
      <c r="H221" s="438">
        <v>3527</v>
      </c>
      <c r="I221" s="94"/>
      <c r="J221" s="601">
        <v>44.060107740289197</v>
      </c>
      <c r="K221" s="603"/>
      <c r="L221" s="601">
        <v>55.939892259710803</v>
      </c>
      <c r="M221" s="603"/>
      <c r="N221" s="601">
        <v>33.796427558831873</v>
      </c>
      <c r="O221" s="603"/>
      <c r="P221" s="601">
        <v>21.447902571041951</v>
      </c>
      <c r="Q221" s="603"/>
      <c r="R221" s="601">
        <v>42.703757930697897</v>
      </c>
    </row>
    <row r="222" spans="1:20" ht="14.25" x14ac:dyDescent="0.2">
      <c r="A222" s="104"/>
      <c r="B222" s="104"/>
      <c r="C222" s="104" t="s">
        <v>944</v>
      </c>
      <c r="D222" s="104" t="s">
        <v>945</v>
      </c>
      <c r="E222" s="104"/>
      <c r="F222" s="104" t="s">
        <v>946</v>
      </c>
      <c r="G222" s="72"/>
      <c r="H222" s="438">
        <v>378</v>
      </c>
      <c r="I222" s="72"/>
      <c r="J222" s="458">
        <v>43.650793650793652</v>
      </c>
      <c r="K222" s="242"/>
      <c r="L222" s="458">
        <v>56.349206349206348</v>
      </c>
      <c r="M222" s="242"/>
      <c r="N222" s="458">
        <v>31.481481481481481</v>
      </c>
      <c r="O222" s="242"/>
      <c r="P222" s="458">
        <v>19.161676646706589</v>
      </c>
      <c r="Q222" s="242"/>
      <c r="R222" s="458">
        <v>41.232227488151658</v>
      </c>
      <c r="T222" s="83"/>
    </row>
    <row r="223" spans="1:20" ht="14.25" x14ac:dyDescent="0.2">
      <c r="A223" s="104"/>
      <c r="B223" s="104"/>
      <c r="C223" s="104" t="s">
        <v>947</v>
      </c>
      <c r="D223" s="104" t="s">
        <v>948</v>
      </c>
      <c r="E223" s="104"/>
      <c r="F223" s="104" t="s">
        <v>949</v>
      </c>
      <c r="G223" s="72"/>
      <c r="H223" s="438">
        <v>1386</v>
      </c>
      <c r="I223" s="72"/>
      <c r="J223" s="458">
        <v>40.764790764790767</v>
      </c>
      <c r="K223" s="242"/>
      <c r="L223" s="458">
        <v>59.23520923520924</v>
      </c>
      <c r="M223" s="242"/>
      <c r="N223" s="458">
        <v>33.261183261183263</v>
      </c>
      <c r="O223" s="242"/>
      <c r="P223" s="458">
        <v>19.349315068493151</v>
      </c>
      <c r="Q223" s="242"/>
      <c r="R223" s="458">
        <v>43.391521197007485</v>
      </c>
      <c r="T223" s="83"/>
    </row>
    <row r="224" spans="1:20" ht="14.25" x14ac:dyDescent="0.2">
      <c r="A224" s="104"/>
      <c r="B224" s="104"/>
      <c r="C224" s="104" t="s">
        <v>950</v>
      </c>
      <c r="D224" s="104" t="s">
        <v>951</v>
      </c>
      <c r="E224" s="104"/>
      <c r="F224" s="104" t="s">
        <v>952</v>
      </c>
      <c r="G224" s="72"/>
      <c r="H224" s="438">
        <v>734</v>
      </c>
      <c r="I224" s="72"/>
      <c r="J224" s="458">
        <v>53.133514986376021</v>
      </c>
      <c r="K224" s="242"/>
      <c r="L224" s="458">
        <v>46.866485013623979</v>
      </c>
      <c r="M224" s="242"/>
      <c r="N224" s="458">
        <v>35.013623978201636</v>
      </c>
      <c r="O224" s="242"/>
      <c r="P224" s="458">
        <v>27.106227106227106</v>
      </c>
      <c r="Q224" s="242"/>
      <c r="R224" s="458">
        <v>39.696312364425161</v>
      </c>
      <c r="T224" s="83"/>
    </row>
    <row r="225" spans="1:20" ht="14.25" x14ac:dyDescent="0.2">
      <c r="A225" s="104"/>
      <c r="B225" s="104"/>
      <c r="C225" s="104" t="s">
        <v>953</v>
      </c>
      <c r="D225" s="104" t="s">
        <v>954</v>
      </c>
      <c r="E225" s="104"/>
      <c r="F225" s="104" t="s">
        <v>955</v>
      </c>
      <c r="G225" s="72"/>
      <c r="H225" s="438">
        <v>1029</v>
      </c>
      <c r="I225" s="72"/>
      <c r="J225" s="458">
        <v>42.176870748299322</v>
      </c>
      <c r="K225" s="242"/>
      <c r="L225" s="458">
        <v>57.823129251700678</v>
      </c>
      <c r="M225" s="242"/>
      <c r="N225" s="458">
        <v>34.499514091350825</v>
      </c>
      <c r="O225" s="242"/>
      <c r="P225" s="458">
        <v>21.58590308370044</v>
      </c>
      <c r="Q225" s="242"/>
      <c r="R225" s="458">
        <v>44.695652173913039</v>
      </c>
      <c r="T225" s="83"/>
    </row>
    <row r="226" spans="1:20" ht="14.25" x14ac:dyDescent="0.2">
      <c r="A226" s="104"/>
      <c r="B226" s="104"/>
      <c r="C226" s="104"/>
      <c r="D226" s="104"/>
      <c r="E226" s="104"/>
      <c r="F226" s="104"/>
      <c r="G226" s="72"/>
      <c r="H226" s="438"/>
      <c r="I226" s="72"/>
      <c r="J226" s="458"/>
      <c r="K226" s="242"/>
      <c r="L226" s="458"/>
      <c r="M226" s="242"/>
      <c r="N226" s="458"/>
      <c r="O226" s="242"/>
      <c r="P226" s="458"/>
      <c r="Q226" s="242"/>
      <c r="R226" s="458"/>
    </row>
    <row r="227" spans="1:20" ht="14.25" x14ac:dyDescent="0.2">
      <c r="A227" s="104"/>
      <c r="B227" s="104"/>
      <c r="C227" s="104" t="s">
        <v>956</v>
      </c>
      <c r="D227" s="104" t="s">
        <v>957</v>
      </c>
      <c r="E227" s="104" t="s">
        <v>1881</v>
      </c>
      <c r="F227" s="104"/>
      <c r="G227" s="72"/>
      <c r="H227" s="438">
        <v>3725</v>
      </c>
      <c r="I227" s="94"/>
      <c r="J227" s="601">
        <v>44.993288590604024</v>
      </c>
      <c r="K227" s="603"/>
      <c r="L227" s="601">
        <v>55.006711409395969</v>
      </c>
      <c r="M227" s="603"/>
      <c r="N227" s="601">
        <v>33.90604026845638</v>
      </c>
      <c r="O227" s="603"/>
      <c r="P227" s="601">
        <v>21.679197994987469</v>
      </c>
      <c r="Q227" s="603"/>
      <c r="R227" s="601">
        <v>43.071864725223108</v>
      </c>
    </row>
    <row r="228" spans="1:20" ht="14.25" x14ac:dyDescent="0.2">
      <c r="A228" s="104"/>
      <c r="B228" s="104"/>
      <c r="C228" s="104" t="s">
        <v>959</v>
      </c>
      <c r="D228" s="104" t="s">
        <v>960</v>
      </c>
      <c r="E228" s="104"/>
      <c r="F228" s="104" t="s">
        <v>961</v>
      </c>
      <c r="G228" s="72"/>
      <c r="H228" s="438">
        <v>1504</v>
      </c>
      <c r="I228" s="72"/>
      <c r="J228" s="458">
        <v>45.944148936170215</v>
      </c>
      <c r="K228" s="242"/>
      <c r="L228" s="458">
        <v>54.055851063829785</v>
      </c>
      <c r="M228" s="242"/>
      <c r="N228" s="458">
        <v>34.973404255319153</v>
      </c>
      <c r="O228" s="242"/>
      <c r="P228" s="458">
        <v>20.588235294117645</v>
      </c>
      <c r="Q228" s="242"/>
      <c r="R228" s="458">
        <v>44.843049327354265</v>
      </c>
      <c r="T228" s="83"/>
    </row>
    <row r="229" spans="1:20" ht="14.25" x14ac:dyDescent="0.2">
      <c r="A229" s="104"/>
      <c r="B229" s="104"/>
      <c r="C229" s="104" t="s">
        <v>962</v>
      </c>
      <c r="D229" s="104" t="s">
        <v>963</v>
      </c>
      <c r="E229" s="104"/>
      <c r="F229" s="104" t="s">
        <v>964</v>
      </c>
      <c r="G229" s="72"/>
      <c r="H229" s="438">
        <v>397</v>
      </c>
      <c r="I229" s="72"/>
      <c r="J229" s="458">
        <v>41.057934508816118</v>
      </c>
      <c r="K229" s="242"/>
      <c r="L229" s="458">
        <v>58.942065491183882</v>
      </c>
      <c r="M229" s="242"/>
      <c r="N229" s="458">
        <v>30.982367758186395</v>
      </c>
      <c r="O229" s="242"/>
      <c r="P229" s="458">
        <v>21.383647798742139</v>
      </c>
      <c r="Q229" s="242"/>
      <c r="R229" s="458">
        <v>37.394957983193279</v>
      </c>
      <c r="T229" s="83"/>
    </row>
    <row r="230" spans="1:20" ht="14.25" x14ac:dyDescent="0.2">
      <c r="A230" s="104"/>
      <c r="B230" s="104"/>
      <c r="C230" s="104" t="s">
        <v>965</v>
      </c>
      <c r="D230" s="104" t="s">
        <v>966</v>
      </c>
      <c r="E230" s="104"/>
      <c r="F230" s="104" t="s">
        <v>967</v>
      </c>
      <c r="G230" s="72"/>
      <c r="H230" s="438">
        <v>1176</v>
      </c>
      <c r="I230" s="72"/>
      <c r="J230" s="458">
        <v>46.003401360544217</v>
      </c>
      <c r="K230" s="242"/>
      <c r="L230" s="458">
        <v>53.996598639455783</v>
      </c>
      <c r="M230" s="242"/>
      <c r="N230" s="458">
        <v>32.482993197278915</v>
      </c>
      <c r="O230" s="242"/>
      <c r="P230" s="458">
        <v>21.268656716417912</v>
      </c>
      <c r="Q230" s="242"/>
      <c r="R230" s="458">
        <v>41.875</v>
      </c>
      <c r="T230" s="83"/>
    </row>
    <row r="231" spans="1:20" ht="14.25" x14ac:dyDescent="0.2">
      <c r="A231" s="104"/>
      <c r="B231" s="104"/>
      <c r="C231" s="104" t="s">
        <v>968</v>
      </c>
      <c r="D231" s="104" t="s">
        <v>969</v>
      </c>
      <c r="E231" s="104"/>
      <c r="F231" s="104" t="s">
        <v>970</v>
      </c>
      <c r="G231" s="72"/>
      <c r="H231" s="438">
        <v>648</v>
      </c>
      <c r="I231" s="72"/>
      <c r="J231" s="458">
        <v>43.364197530864196</v>
      </c>
      <c r="K231" s="242"/>
      <c r="L231" s="458">
        <v>56.635802469135797</v>
      </c>
      <c r="M231" s="242"/>
      <c r="N231" s="458">
        <v>35.802469135802468</v>
      </c>
      <c r="O231" s="242"/>
      <c r="P231" s="458">
        <v>24.913494809688579</v>
      </c>
      <c r="Q231" s="242"/>
      <c r="R231" s="458">
        <v>44.568245125348191</v>
      </c>
      <c r="T231" s="83"/>
    </row>
    <row r="232" spans="1:20" ht="14.25" x14ac:dyDescent="0.2">
      <c r="A232" s="104"/>
      <c r="B232" s="104"/>
      <c r="C232" s="104"/>
      <c r="D232" s="104"/>
      <c r="E232" s="104"/>
      <c r="F232" s="104"/>
      <c r="G232" s="72"/>
      <c r="H232" s="438"/>
      <c r="I232" s="72"/>
      <c r="J232" s="458"/>
      <c r="K232" s="242"/>
      <c r="L232" s="458"/>
      <c r="M232" s="242"/>
      <c r="N232" s="458"/>
      <c r="O232" s="242"/>
      <c r="P232" s="458"/>
      <c r="Q232" s="242"/>
      <c r="R232" s="458"/>
    </row>
    <row r="233" spans="1:20" ht="14.25" x14ac:dyDescent="0.2">
      <c r="A233" s="104"/>
      <c r="B233" s="104"/>
      <c r="C233" s="104" t="s">
        <v>971</v>
      </c>
      <c r="D233" s="104" t="s">
        <v>972</v>
      </c>
      <c r="E233" s="104" t="s">
        <v>973</v>
      </c>
      <c r="F233" s="104"/>
      <c r="G233" s="72"/>
      <c r="H233" s="438">
        <v>3909</v>
      </c>
      <c r="I233" s="94"/>
      <c r="J233" s="601">
        <v>45.356868764389866</v>
      </c>
      <c r="K233" s="603"/>
      <c r="L233" s="601">
        <v>54.643131235610134</v>
      </c>
      <c r="M233" s="603"/>
      <c r="N233" s="601">
        <v>31.414684062420058</v>
      </c>
      <c r="O233" s="603"/>
      <c r="P233" s="601">
        <v>22.79874213836478</v>
      </c>
      <c r="Q233" s="603"/>
      <c r="R233" s="601">
        <v>39.63018490754623</v>
      </c>
    </row>
    <row r="234" spans="1:20" ht="14.25" x14ac:dyDescent="0.2">
      <c r="A234" s="104"/>
      <c r="B234" s="104"/>
      <c r="C234" s="104" t="s">
        <v>974</v>
      </c>
      <c r="D234" s="104" t="s">
        <v>975</v>
      </c>
      <c r="E234" s="104"/>
      <c r="F234" s="104" t="s">
        <v>976</v>
      </c>
      <c r="G234" s="72"/>
      <c r="H234" s="438">
        <v>1182</v>
      </c>
      <c r="I234" s="72"/>
      <c r="J234" s="458">
        <v>54.568527918781726</v>
      </c>
      <c r="K234" s="242"/>
      <c r="L234" s="458">
        <v>45.431472081218274</v>
      </c>
      <c r="M234" s="242"/>
      <c r="N234" s="458">
        <v>31.387478849407785</v>
      </c>
      <c r="O234" s="242"/>
      <c r="P234" s="458">
        <v>20.996441281138789</v>
      </c>
      <c r="Q234" s="242"/>
      <c r="R234" s="458">
        <v>40.806451612903224</v>
      </c>
      <c r="T234" s="83"/>
    </row>
    <row r="235" spans="1:20" ht="14.25" x14ac:dyDescent="0.2">
      <c r="A235" s="104"/>
      <c r="B235" s="104"/>
      <c r="C235" s="104" t="s">
        <v>977</v>
      </c>
      <c r="D235" s="104" t="s">
        <v>978</v>
      </c>
      <c r="E235" s="104"/>
      <c r="F235" s="104" t="s">
        <v>979</v>
      </c>
      <c r="G235" s="72"/>
      <c r="H235" s="438">
        <v>1912</v>
      </c>
      <c r="I235" s="72"/>
      <c r="J235" s="458">
        <v>35.251046025104607</v>
      </c>
      <c r="K235" s="242"/>
      <c r="L235" s="458">
        <v>64.7489539748954</v>
      </c>
      <c r="M235" s="242"/>
      <c r="N235" s="458">
        <v>29.131799163179917</v>
      </c>
      <c r="O235" s="242"/>
      <c r="P235" s="458">
        <v>21.074815595363543</v>
      </c>
      <c r="Q235" s="242"/>
      <c r="R235" s="458">
        <v>37.071651090342677</v>
      </c>
      <c r="T235" s="83"/>
    </row>
    <row r="236" spans="1:20" ht="14.25" x14ac:dyDescent="0.2">
      <c r="A236" s="104"/>
      <c r="B236" s="104"/>
      <c r="C236" s="104" t="s">
        <v>980</v>
      </c>
      <c r="D236" s="104" t="s">
        <v>981</v>
      </c>
      <c r="E236" s="104"/>
      <c r="F236" s="104" t="s">
        <v>982</v>
      </c>
      <c r="G236" s="72"/>
      <c r="H236" s="438">
        <v>815</v>
      </c>
      <c r="I236" s="72"/>
      <c r="J236" s="458">
        <v>55.70552147239264</v>
      </c>
      <c r="K236" s="242"/>
      <c r="L236" s="458">
        <v>44.29447852760736</v>
      </c>
      <c r="M236" s="242"/>
      <c r="N236" s="458">
        <v>36.809815950920246</v>
      </c>
      <c r="O236" s="242"/>
      <c r="P236" s="458">
        <v>29.471032745591941</v>
      </c>
      <c r="Q236" s="242"/>
      <c r="R236" s="458">
        <v>43.779904306220097</v>
      </c>
      <c r="T236" s="83"/>
    </row>
    <row r="237" spans="1:20" ht="14.25" x14ac:dyDescent="0.2">
      <c r="A237" s="104"/>
      <c r="B237" s="104"/>
      <c r="C237" s="104"/>
      <c r="D237" s="104"/>
      <c r="E237" s="104"/>
      <c r="F237" s="104"/>
      <c r="G237" s="72"/>
      <c r="H237" s="438"/>
      <c r="I237" s="72"/>
      <c r="J237" s="458"/>
      <c r="K237" s="242"/>
      <c r="L237" s="458"/>
      <c r="M237" s="242"/>
      <c r="N237" s="458"/>
      <c r="O237" s="242"/>
      <c r="P237" s="458"/>
      <c r="Q237" s="242"/>
      <c r="R237" s="458"/>
    </row>
    <row r="238" spans="1:20" ht="14.25" x14ac:dyDescent="0.2">
      <c r="A238" s="104"/>
      <c r="B238" s="104"/>
      <c r="C238" s="104" t="s">
        <v>983</v>
      </c>
      <c r="D238" s="104" t="s">
        <v>984</v>
      </c>
      <c r="E238" s="104" t="s">
        <v>985</v>
      </c>
      <c r="F238" s="104"/>
      <c r="G238" s="72"/>
      <c r="H238" s="438">
        <v>5505</v>
      </c>
      <c r="I238" s="94"/>
      <c r="J238" s="601">
        <v>48.065395095367847</v>
      </c>
      <c r="K238" s="603"/>
      <c r="L238" s="601">
        <v>51.934604904632153</v>
      </c>
      <c r="M238" s="603"/>
      <c r="N238" s="601">
        <v>39.981834695731152</v>
      </c>
      <c r="O238" s="603"/>
      <c r="P238" s="601">
        <v>25.972396486825595</v>
      </c>
      <c r="Q238" s="603"/>
      <c r="R238" s="601">
        <v>50.738599871547848</v>
      </c>
    </row>
    <row r="239" spans="1:20" ht="14.25" x14ac:dyDescent="0.2">
      <c r="A239" s="104"/>
      <c r="B239" s="104"/>
      <c r="C239" s="104" t="s">
        <v>986</v>
      </c>
      <c r="D239" s="104" t="s">
        <v>987</v>
      </c>
      <c r="E239" s="104"/>
      <c r="F239" s="104" t="s">
        <v>988</v>
      </c>
      <c r="G239" s="72"/>
      <c r="H239" s="438">
        <v>371</v>
      </c>
      <c r="I239" s="72"/>
      <c r="J239" s="458">
        <v>52.560646900269539</v>
      </c>
      <c r="K239" s="242"/>
      <c r="L239" s="458">
        <v>47.439353099730461</v>
      </c>
      <c r="M239" s="242"/>
      <c r="N239" s="458">
        <v>41.239892183288411</v>
      </c>
      <c r="O239" s="242"/>
      <c r="P239" s="458">
        <v>28.39506172839506</v>
      </c>
      <c r="Q239" s="242"/>
      <c r="R239" s="458">
        <v>51.196172248803826</v>
      </c>
      <c r="T239" s="83"/>
    </row>
    <row r="240" spans="1:20" ht="14.25" x14ac:dyDescent="0.2">
      <c r="A240" s="104"/>
      <c r="B240" s="104"/>
      <c r="C240" s="104" t="s">
        <v>989</v>
      </c>
      <c r="D240" s="104" t="s">
        <v>990</v>
      </c>
      <c r="E240" s="104"/>
      <c r="F240" s="104" t="s">
        <v>991</v>
      </c>
      <c r="G240" s="72"/>
      <c r="H240" s="438">
        <v>555</v>
      </c>
      <c r="I240" s="72"/>
      <c r="J240" s="458">
        <v>47.387387387387385</v>
      </c>
      <c r="K240" s="242"/>
      <c r="L240" s="458">
        <v>52.612612612612608</v>
      </c>
      <c r="M240" s="242"/>
      <c r="N240" s="458">
        <v>33.513513513513516</v>
      </c>
      <c r="O240" s="242"/>
      <c r="P240" s="458">
        <v>18.571428571428573</v>
      </c>
      <c r="Q240" s="242"/>
      <c r="R240" s="458">
        <v>48.727272727272727</v>
      </c>
      <c r="T240" s="83"/>
    </row>
    <row r="241" spans="1:20" ht="14.25" x14ac:dyDescent="0.2">
      <c r="A241" s="104"/>
      <c r="B241" s="104"/>
      <c r="C241" s="104" t="s">
        <v>992</v>
      </c>
      <c r="D241" s="104" t="s">
        <v>993</v>
      </c>
      <c r="E241" s="104"/>
      <c r="F241" s="104" t="s">
        <v>994</v>
      </c>
      <c r="G241" s="72"/>
      <c r="H241" s="438">
        <v>903</v>
      </c>
      <c r="I241" s="72"/>
      <c r="J241" s="458">
        <v>46.068660022148393</v>
      </c>
      <c r="K241" s="242"/>
      <c r="L241" s="458">
        <v>53.931339977851614</v>
      </c>
      <c r="M241" s="242"/>
      <c r="N241" s="458">
        <v>40.199335548172762</v>
      </c>
      <c r="O241" s="242"/>
      <c r="P241" s="458">
        <v>25.065274151436029</v>
      </c>
      <c r="Q241" s="242"/>
      <c r="R241" s="458">
        <v>51.34615384615384</v>
      </c>
      <c r="T241" s="83"/>
    </row>
    <row r="242" spans="1:20" ht="14.25" x14ac:dyDescent="0.2">
      <c r="A242" s="104"/>
      <c r="B242" s="104"/>
      <c r="C242" s="104" t="s">
        <v>995</v>
      </c>
      <c r="D242" s="104" t="s">
        <v>996</v>
      </c>
      <c r="E242" s="104"/>
      <c r="F242" s="104" t="s">
        <v>997</v>
      </c>
      <c r="G242" s="72"/>
      <c r="H242" s="438">
        <v>1073</v>
      </c>
      <c r="I242" s="72"/>
      <c r="J242" s="458">
        <v>51.630941286113696</v>
      </c>
      <c r="K242" s="242"/>
      <c r="L242" s="458">
        <v>48.369058713886297</v>
      </c>
      <c r="M242" s="242"/>
      <c r="N242" s="458">
        <v>43.616029822926372</v>
      </c>
      <c r="O242" s="242"/>
      <c r="P242" s="458">
        <v>29.530201342281881</v>
      </c>
      <c r="Q242" s="242"/>
      <c r="R242" s="458">
        <v>53.674121405750796</v>
      </c>
      <c r="T242" s="83"/>
    </row>
    <row r="243" spans="1:20" ht="14.25" x14ac:dyDescent="0.2">
      <c r="A243" s="104"/>
      <c r="B243" s="104"/>
      <c r="C243" s="104" t="s">
        <v>998</v>
      </c>
      <c r="D243" s="104" t="s">
        <v>999</v>
      </c>
      <c r="E243" s="104"/>
      <c r="F243" s="104" t="s">
        <v>1000</v>
      </c>
      <c r="G243" s="72"/>
      <c r="H243" s="438">
        <v>584</v>
      </c>
      <c r="I243" s="72"/>
      <c r="J243" s="458">
        <v>43.321917808219176</v>
      </c>
      <c r="K243" s="242"/>
      <c r="L243" s="458">
        <v>56.678082191780824</v>
      </c>
      <c r="M243" s="242"/>
      <c r="N243" s="458">
        <v>41.780821917808218</v>
      </c>
      <c r="O243" s="242"/>
      <c r="P243" s="458">
        <v>28.13688212927757</v>
      </c>
      <c r="Q243" s="242"/>
      <c r="R243" s="458">
        <v>52.959501557632393</v>
      </c>
      <c r="T243" s="83"/>
    </row>
    <row r="244" spans="1:20" ht="14.25" x14ac:dyDescent="0.2">
      <c r="A244" s="104"/>
      <c r="B244" s="104"/>
      <c r="C244" s="104" t="s">
        <v>1001</v>
      </c>
      <c r="D244" s="104" t="s">
        <v>1002</v>
      </c>
      <c r="E244" s="104"/>
      <c r="F244" s="104" t="s">
        <v>1003</v>
      </c>
      <c r="G244" s="72"/>
      <c r="H244" s="438">
        <v>366</v>
      </c>
      <c r="I244" s="72"/>
      <c r="J244" s="458">
        <v>49.180327868852459</v>
      </c>
      <c r="K244" s="242"/>
      <c r="L244" s="458">
        <v>50.819672131147541</v>
      </c>
      <c r="M244" s="242"/>
      <c r="N244" s="458">
        <v>44.26229508196721</v>
      </c>
      <c r="O244" s="242"/>
      <c r="P244" s="458">
        <v>31.547619047619047</v>
      </c>
      <c r="Q244" s="242"/>
      <c r="R244" s="458">
        <v>55.050505050505052</v>
      </c>
      <c r="T244" s="83"/>
    </row>
    <row r="245" spans="1:20" ht="14.25" x14ac:dyDescent="0.2">
      <c r="A245" s="104"/>
      <c r="B245" s="104"/>
      <c r="C245" s="104" t="s">
        <v>1004</v>
      </c>
      <c r="D245" s="104" t="s">
        <v>1005</v>
      </c>
      <c r="E245" s="104"/>
      <c r="F245" s="104" t="s">
        <v>1006</v>
      </c>
      <c r="G245" s="72"/>
      <c r="H245" s="438">
        <v>482</v>
      </c>
      <c r="I245" s="72"/>
      <c r="J245" s="458">
        <v>35.684647302904565</v>
      </c>
      <c r="K245" s="242"/>
      <c r="L245" s="458">
        <v>64.315352697095435</v>
      </c>
      <c r="M245" s="242"/>
      <c r="N245" s="458">
        <v>44.60580912863071</v>
      </c>
      <c r="O245" s="242"/>
      <c r="P245" s="458">
        <v>28.888888888888886</v>
      </c>
      <c r="Q245" s="242"/>
      <c r="R245" s="458">
        <v>58.365758754863819</v>
      </c>
      <c r="T245" s="83"/>
    </row>
    <row r="246" spans="1:20" ht="14.25" x14ac:dyDescent="0.2">
      <c r="A246" s="104"/>
      <c r="B246" s="104"/>
      <c r="C246" s="104" t="s">
        <v>1007</v>
      </c>
      <c r="D246" s="104" t="s">
        <v>1008</v>
      </c>
      <c r="E246" s="104"/>
      <c r="F246" s="104" t="s">
        <v>1009</v>
      </c>
      <c r="G246" s="72"/>
      <c r="H246" s="438">
        <v>1171</v>
      </c>
      <c r="I246" s="72"/>
      <c r="J246" s="458">
        <v>52.34842015371477</v>
      </c>
      <c r="K246" s="242"/>
      <c r="L246" s="458">
        <v>47.651579846285223</v>
      </c>
      <c r="M246" s="242"/>
      <c r="N246" s="458">
        <v>35.012809564474807</v>
      </c>
      <c r="O246" s="242"/>
      <c r="P246" s="458">
        <v>22.246220302375811</v>
      </c>
      <c r="Q246" s="242"/>
      <c r="R246" s="458">
        <v>43.361581920903951</v>
      </c>
      <c r="T246" s="83"/>
    </row>
    <row r="247" spans="1:20" ht="14.25" x14ac:dyDescent="0.2">
      <c r="A247" s="104"/>
      <c r="B247" s="104"/>
      <c r="C247" s="104"/>
      <c r="D247" s="104"/>
      <c r="E247" s="104"/>
      <c r="F247" s="104"/>
      <c r="G247" s="72"/>
      <c r="H247" s="438"/>
      <c r="I247" s="72"/>
      <c r="J247" s="458"/>
      <c r="K247" s="242"/>
      <c r="L247" s="458"/>
      <c r="M247" s="242"/>
      <c r="N247" s="458"/>
      <c r="O247" s="242"/>
      <c r="P247" s="458"/>
      <c r="Q247" s="242"/>
      <c r="R247" s="458"/>
    </row>
    <row r="248" spans="1:20" ht="14.25" x14ac:dyDescent="0.2">
      <c r="A248" s="104"/>
      <c r="B248" s="104"/>
      <c r="C248" s="104" t="s">
        <v>1010</v>
      </c>
      <c r="D248" s="104" t="s">
        <v>1011</v>
      </c>
      <c r="E248" s="104" t="s">
        <v>1012</v>
      </c>
      <c r="F248" s="104"/>
      <c r="G248" s="72"/>
      <c r="H248" s="438">
        <v>7423</v>
      </c>
      <c r="I248" s="94"/>
      <c r="J248" s="601">
        <v>38.286407113027074</v>
      </c>
      <c r="K248" s="603"/>
      <c r="L248" s="601">
        <v>61.713592886972926</v>
      </c>
      <c r="M248" s="603"/>
      <c r="N248" s="601">
        <v>37.65323992994746</v>
      </c>
      <c r="O248" s="603"/>
      <c r="P248" s="601">
        <v>25.786963434022258</v>
      </c>
      <c r="Q248" s="603"/>
      <c r="R248" s="601">
        <v>46.376811594202898</v>
      </c>
    </row>
    <row r="249" spans="1:20" ht="14.25" x14ac:dyDescent="0.2">
      <c r="A249" s="104"/>
      <c r="B249" s="104"/>
      <c r="C249" s="104" t="s">
        <v>1013</v>
      </c>
      <c r="D249" s="104" t="s">
        <v>1014</v>
      </c>
      <c r="E249" s="104"/>
      <c r="F249" s="104" t="s">
        <v>1015</v>
      </c>
      <c r="G249" s="72"/>
      <c r="H249" s="438">
        <v>1114</v>
      </c>
      <c r="I249" s="72"/>
      <c r="J249" s="458">
        <v>29.174147217235191</v>
      </c>
      <c r="K249" s="242"/>
      <c r="L249" s="458">
        <v>70.825852782764812</v>
      </c>
      <c r="M249" s="242"/>
      <c r="N249" s="458">
        <v>35.637342908438065</v>
      </c>
      <c r="O249" s="242"/>
      <c r="P249" s="458">
        <v>22.753346080305928</v>
      </c>
      <c r="Q249" s="242"/>
      <c r="R249" s="458">
        <v>47.038917089678513</v>
      </c>
      <c r="T249" s="83"/>
    </row>
    <row r="250" spans="1:20" ht="14.25" x14ac:dyDescent="0.2">
      <c r="A250" s="104"/>
      <c r="B250" s="104"/>
      <c r="C250" s="104" t="s">
        <v>1016</v>
      </c>
      <c r="D250" s="104" t="s">
        <v>1017</v>
      </c>
      <c r="E250" s="104"/>
      <c r="F250" s="104" t="s">
        <v>1018</v>
      </c>
      <c r="G250" s="72"/>
      <c r="H250" s="438">
        <v>1160</v>
      </c>
      <c r="I250" s="72"/>
      <c r="J250" s="458">
        <v>31.120689655172413</v>
      </c>
      <c r="K250" s="242"/>
      <c r="L250" s="458">
        <v>68.879310344827587</v>
      </c>
      <c r="M250" s="242"/>
      <c r="N250" s="458">
        <v>33.793103448275865</v>
      </c>
      <c r="O250" s="242"/>
      <c r="P250" s="458">
        <v>22.433460076045627</v>
      </c>
      <c r="Q250" s="242"/>
      <c r="R250" s="458">
        <v>43.217665615141954</v>
      </c>
      <c r="T250" s="83"/>
    </row>
    <row r="251" spans="1:20" ht="14.25" x14ac:dyDescent="0.2">
      <c r="A251" s="104"/>
      <c r="B251" s="104"/>
      <c r="C251" s="104" t="s">
        <v>1019</v>
      </c>
      <c r="D251" s="104" t="s">
        <v>1020</v>
      </c>
      <c r="E251" s="104"/>
      <c r="F251" s="104" t="s">
        <v>1021</v>
      </c>
      <c r="G251" s="72"/>
      <c r="H251" s="438">
        <v>442</v>
      </c>
      <c r="I251" s="72"/>
      <c r="J251" s="458">
        <v>34.162895927601809</v>
      </c>
      <c r="K251" s="242"/>
      <c r="L251" s="458">
        <v>65.837104072398191</v>
      </c>
      <c r="M251" s="242"/>
      <c r="N251" s="458">
        <v>35.294117647058826</v>
      </c>
      <c r="O251" s="242"/>
      <c r="P251" s="458">
        <v>22.346368715083798</v>
      </c>
      <c r="Q251" s="242"/>
      <c r="R251" s="458">
        <v>44.106463878326998</v>
      </c>
      <c r="T251" s="83"/>
    </row>
    <row r="252" spans="1:20" ht="14.25" x14ac:dyDescent="0.2">
      <c r="A252" s="104"/>
      <c r="B252" s="104"/>
      <c r="C252" s="104" t="s">
        <v>1022</v>
      </c>
      <c r="D252" s="104" t="s">
        <v>1023</v>
      </c>
      <c r="E252" s="104"/>
      <c r="F252" s="104" t="s">
        <v>1024</v>
      </c>
      <c r="G252" s="72"/>
      <c r="H252" s="438">
        <v>452</v>
      </c>
      <c r="I252" s="72"/>
      <c r="J252" s="458">
        <v>49.336283185840706</v>
      </c>
      <c r="K252" s="242"/>
      <c r="L252" s="458">
        <v>50.663716814159287</v>
      </c>
      <c r="M252" s="242"/>
      <c r="N252" s="458">
        <v>38.495575221238937</v>
      </c>
      <c r="O252" s="242"/>
      <c r="P252" s="458">
        <v>28.313253012048197</v>
      </c>
      <c r="Q252" s="242"/>
      <c r="R252" s="458">
        <v>44.405594405594407</v>
      </c>
      <c r="T252" s="83"/>
    </row>
    <row r="253" spans="1:20" ht="14.25" x14ac:dyDescent="0.2">
      <c r="A253" s="104"/>
      <c r="B253" s="104"/>
      <c r="C253" s="104" t="s">
        <v>1025</v>
      </c>
      <c r="D253" s="104" t="s">
        <v>1026</v>
      </c>
      <c r="E253" s="104"/>
      <c r="F253" s="104" t="s">
        <v>1027</v>
      </c>
      <c r="G253" s="72"/>
      <c r="H253" s="438">
        <v>480</v>
      </c>
      <c r="I253" s="72"/>
      <c r="J253" s="458">
        <v>33.541666666666664</v>
      </c>
      <c r="K253" s="242"/>
      <c r="L253" s="458">
        <v>66.458333333333329</v>
      </c>
      <c r="M253" s="242"/>
      <c r="N253" s="458">
        <v>40.208333333333336</v>
      </c>
      <c r="O253" s="242"/>
      <c r="P253" s="458">
        <v>25</v>
      </c>
      <c r="Q253" s="242"/>
      <c r="R253" s="458">
        <v>51.838235294117652</v>
      </c>
      <c r="T253" s="83"/>
    </row>
    <row r="254" spans="1:20" ht="14.25" x14ac:dyDescent="0.2">
      <c r="A254" s="104"/>
      <c r="B254" s="104"/>
      <c r="C254" s="104" t="s">
        <v>1028</v>
      </c>
      <c r="D254" s="104" t="s">
        <v>1029</v>
      </c>
      <c r="E254" s="104"/>
      <c r="F254" s="104" t="s">
        <v>1030</v>
      </c>
      <c r="G254" s="72"/>
      <c r="H254" s="438">
        <v>408</v>
      </c>
      <c r="I254" s="72"/>
      <c r="J254" s="458">
        <v>48.284313725490193</v>
      </c>
      <c r="K254" s="242"/>
      <c r="L254" s="458">
        <v>51.715686274509807</v>
      </c>
      <c r="M254" s="242"/>
      <c r="N254" s="458">
        <v>31.127450980392158</v>
      </c>
      <c r="O254" s="242"/>
      <c r="P254" s="458">
        <v>19.473684210526315</v>
      </c>
      <c r="Q254" s="242"/>
      <c r="R254" s="458">
        <v>41.284403669724774</v>
      </c>
      <c r="T254" s="83"/>
    </row>
    <row r="255" spans="1:20" ht="14.25" x14ac:dyDescent="0.2">
      <c r="A255" s="104"/>
      <c r="B255" s="104"/>
      <c r="C255" s="104" t="s">
        <v>1031</v>
      </c>
      <c r="D255" s="104" t="s">
        <v>1032</v>
      </c>
      <c r="E255" s="104"/>
      <c r="F255" s="104" t="s">
        <v>1033</v>
      </c>
      <c r="G255" s="72"/>
      <c r="H255" s="438">
        <v>533</v>
      </c>
      <c r="I255" s="72"/>
      <c r="J255" s="458">
        <v>45.778611632270163</v>
      </c>
      <c r="K255" s="242"/>
      <c r="L255" s="458">
        <v>54.22138836772983</v>
      </c>
      <c r="M255" s="242"/>
      <c r="N255" s="458">
        <v>42.964352720450286</v>
      </c>
      <c r="O255" s="242"/>
      <c r="P255" s="458">
        <v>26.315789473684209</v>
      </c>
      <c r="Q255" s="242"/>
      <c r="R255" s="458">
        <v>55.409836065573771</v>
      </c>
      <c r="T255" s="83"/>
    </row>
    <row r="256" spans="1:20" ht="14.25" x14ac:dyDescent="0.2">
      <c r="A256" s="104"/>
      <c r="B256" s="104"/>
      <c r="C256" s="104" t="s">
        <v>1034</v>
      </c>
      <c r="D256" s="104" t="s">
        <v>1035</v>
      </c>
      <c r="E256" s="104"/>
      <c r="F256" s="104" t="s">
        <v>1036</v>
      </c>
      <c r="G256" s="72"/>
      <c r="H256" s="438">
        <v>343</v>
      </c>
      <c r="I256" s="72"/>
      <c r="J256" s="458">
        <v>30.612244897959183</v>
      </c>
      <c r="K256" s="242"/>
      <c r="L256" s="458">
        <v>69.387755102040813</v>
      </c>
      <c r="M256" s="242"/>
      <c r="N256" s="458">
        <v>36.734693877551024</v>
      </c>
      <c r="O256" s="242"/>
      <c r="P256" s="458">
        <v>26.143790849673206</v>
      </c>
      <c r="Q256" s="242"/>
      <c r="R256" s="458">
        <v>45.263157894736842</v>
      </c>
      <c r="T256" s="83"/>
    </row>
    <row r="257" spans="1:20" ht="14.25" x14ac:dyDescent="0.2">
      <c r="A257" s="104"/>
      <c r="B257" s="104"/>
      <c r="C257" s="104" t="s">
        <v>1037</v>
      </c>
      <c r="D257" s="104" t="s">
        <v>1038</v>
      </c>
      <c r="E257" s="104"/>
      <c r="F257" s="104" t="s">
        <v>1039</v>
      </c>
      <c r="G257" s="72"/>
      <c r="H257" s="438">
        <v>467</v>
      </c>
      <c r="I257" s="72"/>
      <c r="J257" s="458">
        <v>32.548179871520347</v>
      </c>
      <c r="K257" s="242"/>
      <c r="L257" s="458">
        <v>67.451820128479653</v>
      </c>
      <c r="M257" s="242"/>
      <c r="N257" s="458">
        <v>40.899357601713064</v>
      </c>
      <c r="O257" s="242"/>
      <c r="P257" s="458">
        <v>28.901734104046245</v>
      </c>
      <c r="Q257" s="242"/>
      <c r="R257" s="458">
        <v>47.959183673469383</v>
      </c>
      <c r="T257" s="83"/>
    </row>
    <row r="258" spans="1:20" ht="14.25" x14ac:dyDescent="0.2">
      <c r="A258" s="104"/>
      <c r="B258" s="104"/>
      <c r="C258" s="104" t="s">
        <v>1040</v>
      </c>
      <c r="D258" s="104" t="s">
        <v>1041</v>
      </c>
      <c r="E258" s="104"/>
      <c r="F258" s="104" t="s">
        <v>1042</v>
      </c>
      <c r="G258" s="72"/>
      <c r="H258" s="438">
        <v>1082</v>
      </c>
      <c r="I258" s="72"/>
      <c r="J258" s="458">
        <v>46.02587800369686</v>
      </c>
      <c r="K258" s="242"/>
      <c r="L258" s="458">
        <v>53.97412199630314</v>
      </c>
      <c r="M258" s="242"/>
      <c r="N258" s="458">
        <v>39.463955637707947</v>
      </c>
      <c r="O258" s="242"/>
      <c r="P258" s="458">
        <v>31.481481481481481</v>
      </c>
      <c r="Q258" s="242"/>
      <c r="R258" s="458">
        <v>44.769230769230766</v>
      </c>
      <c r="T258" s="83"/>
    </row>
    <row r="259" spans="1:20" ht="14.25" x14ac:dyDescent="0.2">
      <c r="A259" s="104"/>
      <c r="B259" s="104"/>
      <c r="C259" s="104" t="s">
        <v>1043</v>
      </c>
      <c r="D259" s="104" t="s">
        <v>1044</v>
      </c>
      <c r="E259" s="104"/>
      <c r="F259" s="104" t="s">
        <v>1045</v>
      </c>
      <c r="G259" s="72"/>
      <c r="H259" s="438">
        <v>708</v>
      </c>
      <c r="I259" s="72"/>
      <c r="J259" s="458">
        <v>44.209039548022602</v>
      </c>
      <c r="K259" s="242"/>
      <c r="L259" s="458">
        <v>55.790960451977398</v>
      </c>
      <c r="M259" s="242"/>
      <c r="N259" s="458">
        <v>40.536723163841806</v>
      </c>
      <c r="O259" s="242"/>
      <c r="P259" s="458">
        <v>32.116788321167881</v>
      </c>
      <c r="Q259" s="242"/>
      <c r="R259" s="458">
        <v>45.852534562211986</v>
      </c>
      <c r="T259" s="83"/>
    </row>
    <row r="260" spans="1:20" ht="14.25" x14ac:dyDescent="0.2">
      <c r="A260" s="104"/>
      <c r="B260" s="104"/>
      <c r="C260" s="104" t="s">
        <v>1046</v>
      </c>
      <c r="D260" s="104" t="s">
        <v>1047</v>
      </c>
      <c r="E260" s="104"/>
      <c r="F260" s="104" t="s">
        <v>1048</v>
      </c>
      <c r="G260" s="72"/>
      <c r="H260" s="438">
        <v>234</v>
      </c>
      <c r="I260" s="72"/>
      <c r="J260" s="458">
        <v>47.863247863247864</v>
      </c>
      <c r="K260" s="242"/>
      <c r="L260" s="458">
        <v>52.136752136752143</v>
      </c>
      <c r="M260" s="242"/>
      <c r="N260" s="458">
        <v>41.025641025641022</v>
      </c>
      <c r="O260" s="242"/>
      <c r="P260" s="458">
        <v>25.806451612903224</v>
      </c>
      <c r="Q260" s="242"/>
      <c r="R260" s="458">
        <v>51.063829787234042</v>
      </c>
      <c r="T260" s="83"/>
    </row>
    <row r="261" spans="1:20" ht="14.25" x14ac:dyDescent="0.2">
      <c r="A261" s="104"/>
      <c r="B261" s="104"/>
      <c r="C261" s="104"/>
      <c r="D261" s="104"/>
      <c r="E261" s="104"/>
      <c r="F261" s="104"/>
      <c r="G261" s="72"/>
      <c r="H261" s="438"/>
      <c r="I261" s="72"/>
      <c r="J261" s="458"/>
      <c r="K261" s="242"/>
      <c r="L261" s="458"/>
      <c r="M261" s="242"/>
      <c r="N261" s="458"/>
      <c r="O261" s="242"/>
      <c r="P261" s="458"/>
      <c r="Q261" s="242"/>
      <c r="R261" s="458"/>
    </row>
    <row r="262" spans="1:20" ht="14.25" x14ac:dyDescent="0.2">
      <c r="A262" s="104"/>
      <c r="B262" s="104"/>
      <c r="C262" s="104" t="s">
        <v>1049</v>
      </c>
      <c r="D262" s="104" t="s">
        <v>1050</v>
      </c>
      <c r="E262" s="104" t="s">
        <v>1051</v>
      </c>
      <c r="F262" s="104"/>
      <c r="G262" s="72"/>
      <c r="H262" s="438">
        <v>6018</v>
      </c>
      <c r="I262" s="94"/>
      <c r="J262" s="601">
        <v>48.255234297108672</v>
      </c>
      <c r="K262" s="603"/>
      <c r="L262" s="601">
        <v>51.744765702891328</v>
      </c>
      <c r="M262" s="603"/>
      <c r="N262" s="601">
        <v>35.543369890329011</v>
      </c>
      <c r="O262" s="603"/>
      <c r="P262" s="601">
        <v>25.378787878787879</v>
      </c>
      <c r="Q262" s="603"/>
      <c r="R262" s="601">
        <v>42.174629324546956</v>
      </c>
    </row>
    <row r="263" spans="1:20" ht="14.25" x14ac:dyDescent="0.2">
      <c r="A263" s="104"/>
      <c r="B263" s="104"/>
      <c r="C263" s="104" t="s">
        <v>1052</v>
      </c>
      <c r="D263" s="104" t="s">
        <v>1053</v>
      </c>
      <c r="E263" s="104"/>
      <c r="F263" s="104" t="s">
        <v>1054</v>
      </c>
      <c r="G263" s="72"/>
      <c r="H263" s="438">
        <v>523</v>
      </c>
      <c r="I263" s="72"/>
      <c r="J263" s="458">
        <v>56.022944550669216</v>
      </c>
      <c r="K263" s="242"/>
      <c r="L263" s="458">
        <v>43.977055449330784</v>
      </c>
      <c r="M263" s="242"/>
      <c r="N263" s="458">
        <v>36.902485659655831</v>
      </c>
      <c r="O263" s="242"/>
      <c r="P263" s="458">
        <v>28.502415458937197</v>
      </c>
      <c r="Q263" s="242"/>
      <c r="R263" s="458">
        <v>42.405063291139236</v>
      </c>
      <c r="T263" s="83"/>
    </row>
    <row r="264" spans="1:20" ht="14.25" x14ac:dyDescent="0.2">
      <c r="A264" s="104"/>
      <c r="B264" s="104"/>
      <c r="C264" s="104" t="s">
        <v>1055</v>
      </c>
      <c r="D264" s="104" t="s">
        <v>1056</v>
      </c>
      <c r="E264" s="104"/>
      <c r="F264" s="104" t="s">
        <v>1057</v>
      </c>
      <c r="G264" s="72"/>
      <c r="H264" s="438">
        <v>372</v>
      </c>
      <c r="I264" s="72"/>
      <c r="J264" s="458">
        <v>44.623655913978496</v>
      </c>
      <c r="K264" s="242"/>
      <c r="L264" s="458">
        <v>55.376344086021504</v>
      </c>
      <c r="M264" s="242"/>
      <c r="N264" s="458">
        <v>37.096774193548384</v>
      </c>
      <c r="O264" s="242"/>
      <c r="P264" s="458">
        <v>21.951219512195124</v>
      </c>
      <c r="Q264" s="242"/>
      <c r="R264" s="458">
        <v>44.578313253012048</v>
      </c>
      <c r="T264" s="83"/>
    </row>
    <row r="265" spans="1:20" ht="14.25" x14ac:dyDescent="0.2">
      <c r="A265" s="104"/>
      <c r="B265" s="104"/>
      <c r="C265" s="104" t="s">
        <v>1058</v>
      </c>
      <c r="D265" s="104" t="s">
        <v>1059</v>
      </c>
      <c r="E265" s="104"/>
      <c r="F265" s="104" t="s">
        <v>1060</v>
      </c>
      <c r="G265" s="72"/>
      <c r="H265" s="438">
        <v>906</v>
      </c>
      <c r="I265" s="72"/>
      <c r="J265" s="458">
        <v>53.75275938189845</v>
      </c>
      <c r="K265" s="242"/>
      <c r="L265" s="458">
        <v>46.247240618101543</v>
      </c>
      <c r="M265" s="242"/>
      <c r="N265" s="458">
        <v>37.858719646799116</v>
      </c>
      <c r="O265" s="242"/>
      <c r="P265" s="458">
        <v>30.179028132992325</v>
      </c>
      <c r="Q265" s="242"/>
      <c r="R265" s="458">
        <v>43.689320388349515</v>
      </c>
      <c r="T265" s="83"/>
    </row>
    <row r="266" spans="1:20" ht="14.25" x14ac:dyDescent="0.2">
      <c r="A266" s="104"/>
      <c r="B266" s="104"/>
      <c r="C266" s="104" t="s">
        <v>1061</v>
      </c>
      <c r="D266" s="104" t="s">
        <v>1062</v>
      </c>
      <c r="E266" s="104"/>
      <c r="F266" s="104" t="s">
        <v>1063</v>
      </c>
      <c r="G266" s="72"/>
      <c r="H266" s="438">
        <v>219</v>
      </c>
      <c r="I266" s="72"/>
      <c r="J266" s="458">
        <v>47.48858447488584</v>
      </c>
      <c r="K266" s="242"/>
      <c r="L266" s="458">
        <v>52.51141552511416</v>
      </c>
      <c r="M266" s="242"/>
      <c r="N266" s="458">
        <v>30.593607305936072</v>
      </c>
      <c r="O266" s="242"/>
      <c r="P266" s="458">
        <v>23.170731707317074</v>
      </c>
      <c r="Q266" s="242"/>
      <c r="R266" s="458">
        <v>35.036496350364963</v>
      </c>
      <c r="T266" s="83"/>
    </row>
    <row r="267" spans="1:20" ht="14.25" x14ac:dyDescent="0.2">
      <c r="A267" s="104"/>
      <c r="B267" s="104"/>
      <c r="C267" s="104" t="s">
        <v>1064</v>
      </c>
      <c r="D267" s="104" t="s">
        <v>1065</v>
      </c>
      <c r="E267" s="104"/>
      <c r="F267" s="104" t="s">
        <v>1066</v>
      </c>
      <c r="G267" s="72"/>
      <c r="H267" s="438">
        <v>305</v>
      </c>
      <c r="I267" s="72"/>
      <c r="J267" s="458">
        <v>47.540983606557376</v>
      </c>
      <c r="K267" s="242"/>
      <c r="L267" s="458">
        <v>52.459016393442624</v>
      </c>
      <c r="M267" s="242"/>
      <c r="N267" s="458">
        <v>40</v>
      </c>
      <c r="O267" s="242"/>
      <c r="P267" s="458">
        <v>32</v>
      </c>
      <c r="Q267" s="242"/>
      <c r="R267" s="458">
        <v>45.555555555555557</v>
      </c>
      <c r="T267" s="83"/>
    </row>
    <row r="268" spans="1:20" ht="14.25" x14ac:dyDescent="0.2">
      <c r="A268" s="104"/>
      <c r="B268" s="104"/>
      <c r="C268" s="104" t="s">
        <v>1067</v>
      </c>
      <c r="D268" s="104" t="s">
        <v>1068</v>
      </c>
      <c r="E268" s="104"/>
      <c r="F268" s="104" t="s">
        <v>1069</v>
      </c>
      <c r="G268" s="72"/>
      <c r="H268" s="438">
        <v>1657</v>
      </c>
      <c r="I268" s="72"/>
      <c r="J268" s="458">
        <v>42.486421243210621</v>
      </c>
      <c r="K268" s="242"/>
      <c r="L268" s="458">
        <v>57.513578756789371</v>
      </c>
      <c r="M268" s="242"/>
      <c r="N268" s="458">
        <v>32.287266143633069</v>
      </c>
      <c r="O268" s="242"/>
      <c r="P268" s="458">
        <v>21.052631578947366</v>
      </c>
      <c r="Q268" s="242"/>
      <c r="R268" s="458">
        <v>40.184994861253855</v>
      </c>
      <c r="T268" s="83"/>
    </row>
    <row r="269" spans="1:20" ht="14.25" x14ac:dyDescent="0.2">
      <c r="A269" s="104"/>
      <c r="B269" s="104"/>
      <c r="C269" s="104" t="s">
        <v>1070</v>
      </c>
      <c r="D269" s="104" t="s">
        <v>1071</v>
      </c>
      <c r="E269" s="104"/>
      <c r="F269" s="104" t="s">
        <v>1072</v>
      </c>
      <c r="G269" s="72"/>
      <c r="H269" s="438">
        <v>744</v>
      </c>
      <c r="I269" s="72"/>
      <c r="J269" s="458">
        <v>47.446236559139784</v>
      </c>
      <c r="K269" s="242"/>
      <c r="L269" s="458">
        <v>52.553763440860216</v>
      </c>
      <c r="M269" s="242"/>
      <c r="N269" s="458">
        <v>36.155913978494624</v>
      </c>
      <c r="O269" s="242"/>
      <c r="P269" s="458">
        <v>28.333333333333332</v>
      </c>
      <c r="Q269" s="242"/>
      <c r="R269" s="458">
        <v>39.880952380952387</v>
      </c>
      <c r="T269" s="83"/>
    </row>
    <row r="270" spans="1:20" ht="14.25" x14ac:dyDescent="0.2">
      <c r="A270" s="104"/>
      <c r="B270" s="104"/>
      <c r="C270" s="104" t="s">
        <v>1073</v>
      </c>
      <c r="D270" s="104" t="s">
        <v>1074</v>
      </c>
      <c r="E270" s="104"/>
      <c r="F270" s="104" t="s">
        <v>1075</v>
      </c>
      <c r="G270" s="72"/>
      <c r="H270" s="438">
        <v>551</v>
      </c>
      <c r="I270" s="72"/>
      <c r="J270" s="458">
        <v>46.823956442831218</v>
      </c>
      <c r="K270" s="242"/>
      <c r="L270" s="458">
        <v>53.176043557168782</v>
      </c>
      <c r="M270" s="242"/>
      <c r="N270" s="458">
        <v>38.656987295825772</v>
      </c>
      <c r="O270" s="242"/>
      <c r="P270" s="458">
        <v>29.245283018867923</v>
      </c>
      <c r="Q270" s="242"/>
      <c r="R270" s="458">
        <v>44.54277286135693</v>
      </c>
      <c r="T270" s="83"/>
    </row>
    <row r="271" spans="1:20" ht="14.25" x14ac:dyDescent="0.2">
      <c r="A271" s="104"/>
      <c r="B271" s="104"/>
      <c r="C271" s="104" t="s">
        <v>1076</v>
      </c>
      <c r="D271" s="104" t="s">
        <v>1077</v>
      </c>
      <c r="E271" s="104"/>
      <c r="F271" s="104" t="s">
        <v>1078</v>
      </c>
      <c r="G271" s="72"/>
      <c r="H271" s="438">
        <v>391</v>
      </c>
      <c r="I271" s="72"/>
      <c r="J271" s="458">
        <v>53.452685421994886</v>
      </c>
      <c r="K271" s="242"/>
      <c r="L271" s="458">
        <v>46.547314578005114</v>
      </c>
      <c r="M271" s="242"/>
      <c r="N271" s="458">
        <v>32.225063938618923</v>
      </c>
      <c r="O271" s="242"/>
      <c r="P271" s="458">
        <v>21.818181818181817</v>
      </c>
      <c r="Q271" s="242"/>
      <c r="R271" s="458">
        <v>39.823008849557525</v>
      </c>
      <c r="T271" s="83"/>
    </row>
    <row r="272" spans="1:20" ht="14.25" x14ac:dyDescent="0.2">
      <c r="A272" s="104"/>
      <c r="B272" s="104"/>
      <c r="C272" s="104" t="s">
        <v>1079</v>
      </c>
      <c r="D272" s="104" t="s">
        <v>1080</v>
      </c>
      <c r="E272" s="104"/>
      <c r="F272" s="104" t="s">
        <v>1081</v>
      </c>
      <c r="G272" s="72"/>
      <c r="H272" s="438">
        <v>350</v>
      </c>
      <c r="I272" s="72"/>
      <c r="J272" s="458">
        <v>52.857142857142861</v>
      </c>
      <c r="K272" s="242"/>
      <c r="L272" s="458">
        <v>47.142857142857139</v>
      </c>
      <c r="M272" s="242"/>
      <c r="N272" s="458">
        <v>38</v>
      </c>
      <c r="O272" s="242"/>
      <c r="P272" s="458">
        <v>20.408163265306122</v>
      </c>
      <c r="Q272" s="242"/>
      <c r="R272" s="458">
        <v>50.738916256157637</v>
      </c>
      <c r="T272" s="83"/>
    </row>
    <row r="273" spans="1:20" ht="14.25" x14ac:dyDescent="0.2">
      <c r="A273" s="104"/>
      <c r="B273" s="104"/>
      <c r="C273" s="104"/>
      <c r="D273" s="104"/>
      <c r="E273" s="104"/>
      <c r="F273" s="104"/>
      <c r="G273" s="72"/>
      <c r="H273" s="438"/>
      <c r="I273" s="72"/>
      <c r="J273" s="458"/>
      <c r="K273" s="242"/>
      <c r="L273" s="458"/>
      <c r="M273" s="242"/>
      <c r="N273" s="458"/>
      <c r="O273" s="242"/>
      <c r="P273" s="458"/>
      <c r="Q273" s="242"/>
      <c r="R273" s="458"/>
    </row>
    <row r="274" spans="1:20" ht="14.25" x14ac:dyDescent="0.2">
      <c r="A274" s="104"/>
      <c r="B274" s="104"/>
      <c r="C274" s="104" t="s">
        <v>1082</v>
      </c>
      <c r="D274" s="104" t="s">
        <v>1083</v>
      </c>
      <c r="E274" s="104" t="s">
        <v>1084</v>
      </c>
      <c r="F274" s="104"/>
      <c r="G274" s="72"/>
      <c r="H274" s="438">
        <v>7443</v>
      </c>
      <c r="I274" s="94"/>
      <c r="J274" s="601">
        <v>41.528953379013842</v>
      </c>
      <c r="K274" s="603"/>
      <c r="L274" s="601">
        <v>58.471046620986165</v>
      </c>
      <c r="M274" s="603"/>
      <c r="N274" s="601">
        <v>35.590487706569931</v>
      </c>
      <c r="O274" s="603"/>
      <c r="P274" s="601">
        <v>22.957920792079207</v>
      </c>
      <c r="Q274" s="603"/>
      <c r="R274" s="601">
        <v>45.286155307527906</v>
      </c>
    </row>
    <row r="275" spans="1:20" ht="14.25" x14ac:dyDescent="0.2">
      <c r="A275" s="104"/>
      <c r="B275" s="104"/>
      <c r="C275" s="104" t="s">
        <v>1085</v>
      </c>
      <c r="D275" s="104" t="s">
        <v>1086</v>
      </c>
      <c r="E275" s="104"/>
      <c r="F275" s="104" t="s">
        <v>1087</v>
      </c>
      <c r="G275" s="72"/>
      <c r="H275" s="438">
        <v>1962</v>
      </c>
      <c r="I275" s="72"/>
      <c r="J275" s="458">
        <v>41.437308868501525</v>
      </c>
      <c r="K275" s="242"/>
      <c r="L275" s="458">
        <v>58.562691131498468</v>
      </c>
      <c r="M275" s="242"/>
      <c r="N275" s="458">
        <v>37.003058103975533</v>
      </c>
      <c r="O275" s="242"/>
      <c r="P275" s="458">
        <v>24.154025670945156</v>
      </c>
      <c r="Q275" s="242"/>
      <c r="R275" s="458">
        <v>46.9683257918552</v>
      </c>
      <c r="T275" s="83"/>
    </row>
    <row r="276" spans="1:20" ht="14.25" x14ac:dyDescent="0.2">
      <c r="A276" s="104"/>
      <c r="B276" s="104"/>
      <c r="C276" s="104" t="s">
        <v>1088</v>
      </c>
      <c r="D276" s="104" t="s">
        <v>1089</v>
      </c>
      <c r="E276" s="104"/>
      <c r="F276" s="104" t="s">
        <v>1090</v>
      </c>
      <c r="G276" s="72"/>
      <c r="H276" s="438">
        <v>473</v>
      </c>
      <c r="I276" s="72"/>
      <c r="J276" s="458">
        <v>41.860465116279073</v>
      </c>
      <c r="K276" s="242"/>
      <c r="L276" s="458">
        <v>58.139534883720934</v>
      </c>
      <c r="M276" s="242"/>
      <c r="N276" s="458">
        <v>38.477801268498943</v>
      </c>
      <c r="O276" s="242"/>
      <c r="P276" s="458">
        <v>25.520833333333332</v>
      </c>
      <c r="Q276" s="242"/>
      <c r="R276" s="458">
        <v>47.330960854092524</v>
      </c>
      <c r="T276" s="83"/>
    </row>
    <row r="277" spans="1:20" ht="14.25" x14ac:dyDescent="0.2">
      <c r="A277" s="104"/>
      <c r="B277" s="104"/>
      <c r="C277" s="104" t="s">
        <v>1091</v>
      </c>
      <c r="D277" s="104" t="s">
        <v>1092</v>
      </c>
      <c r="E277" s="104"/>
      <c r="F277" s="104" t="s">
        <v>1093</v>
      </c>
      <c r="G277" s="72"/>
      <c r="H277" s="438">
        <v>275</v>
      </c>
      <c r="I277" s="72"/>
      <c r="J277" s="458">
        <v>42.545454545454547</v>
      </c>
      <c r="K277" s="242"/>
      <c r="L277" s="458">
        <v>57.45454545454546</v>
      </c>
      <c r="M277" s="242"/>
      <c r="N277" s="458">
        <v>28.000000000000004</v>
      </c>
      <c r="O277" s="242"/>
      <c r="P277" s="458">
        <v>20.930232558139537</v>
      </c>
      <c r="Q277" s="242"/>
      <c r="R277" s="458">
        <v>34.246575342465754</v>
      </c>
      <c r="T277" s="83"/>
    </row>
    <row r="278" spans="1:20" ht="14.25" x14ac:dyDescent="0.2">
      <c r="A278" s="104"/>
      <c r="B278" s="104"/>
      <c r="C278" s="104" t="s">
        <v>1094</v>
      </c>
      <c r="D278" s="104" t="s">
        <v>1095</v>
      </c>
      <c r="E278" s="104"/>
      <c r="F278" s="104" t="s">
        <v>1096</v>
      </c>
      <c r="G278" s="72"/>
      <c r="H278" s="438">
        <v>574</v>
      </c>
      <c r="I278" s="72"/>
      <c r="J278" s="458">
        <v>43.554006968641112</v>
      </c>
      <c r="K278" s="242"/>
      <c r="L278" s="458">
        <v>56.445993031358888</v>
      </c>
      <c r="M278" s="242"/>
      <c r="N278" s="458">
        <v>33.797909407665507</v>
      </c>
      <c r="O278" s="242"/>
      <c r="P278" s="458">
        <v>19.473684210526315</v>
      </c>
      <c r="Q278" s="242"/>
      <c r="R278" s="458">
        <v>40.885416666666671</v>
      </c>
      <c r="T278" s="83"/>
    </row>
    <row r="279" spans="1:20" ht="14.25" x14ac:dyDescent="0.2">
      <c r="A279" s="104"/>
      <c r="B279" s="104"/>
      <c r="C279" s="104" t="s">
        <v>1097</v>
      </c>
      <c r="D279" s="104" t="s">
        <v>1098</v>
      </c>
      <c r="E279" s="104"/>
      <c r="F279" s="104" t="s">
        <v>1099</v>
      </c>
      <c r="G279" s="72"/>
      <c r="H279" s="438">
        <v>534</v>
      </c>
      <c r="I279" s="72"/>
      <c r="J279" s="458">
        <v>45.131086142322097</v>
      </c>
      <c r="K279" s="242"/>
      <c r="L279" s="458">
        <v>54.868913857677903</v>
      </c>
      <c r="M279" s="242"/>
      <c r="N279" s="458">
        <v>34.831460674157306</v>
      </c>
      <c r="O279" s="242"/>
      <c r="P279" s="458">
        <v>23.831775700934578</v>
      </c>
      <c r="Q279" s="242"/>
      <c r="R279" s="458">
        <v>42.1875</v>
      </c>
      <c r="T279" s="83"/>
    </row>
    <row r="280" spans="1:20" ht="14.25" x14ac:dyDescent="0.2">
      <c r="A280" s="104"/>
      <c r="B280" s="104"/>
      <c r="C280" s="104" t="s">
        <v>1100</v>
      </c>
      <c r="D280" s="104" t="s">
        <v>1101</v>
      </c>
      <c r="E280" s="104"/>
      <c r="F280" s="104" t="s">
        <v>1102</v>
      </c>
      <c r="G280" s="72"/>
      <c r="H280" s="438">
        <v>855</v>
      </c>
      <c r="I280" s="72"/>
      <c r="J280" s="458">
        <v>47.251461988304094</v>
      </c>
      <c r="K280" s="242"/>
      <c r="L280" s="458">
        <v>52.748538011695913</v>
      </c>
      <c r="M280" s="242"/>
      <c r="N280" s="458">
        <v>38.479532163742689</v>
      </c>
      <c r="O280" s="242"/>
      <c r="P280" s="458">
        <v>23.393316195372751</v>
      </c>
      <c r="Q280" s="242"/>
      <c r="R280" s="458">
        <v>51.072961373390555</v>
      </c>
      <c r="T280" s="83"/>
    </row>
    <row r="281" spans="1:20" ht="14.25" x14ac:dyDescent="0.2">
      <c r="A281" s="104"/>
      <c r="B281" s="104"/>
      <c r="C281" s="104" t="s">
        <v>1103</v>
      </c>
      <c r="D281" s="104" t="s">
        <v>1104</v>
      </c>
      <c r="E281" s="104"/>
      <c r="F281" s="104" t="s">
        <v>1105</v>
      </c>
      <c r="G281" s="72"/>
      <c r="H281" s="438">
        <v>525</v>
      </c>
      <c r="I281" s="72"/>
      <c r="J281" s="458">
        <v>42.857142857142854</v>
      </c>
      <c r="K281" s="242"/>
      <c r="L281" s="458">
        <v>57.142857142857139</v>
      </c>
      <c r="M281" s="242"/>
      <c r="N281" s="458">
        <v>31.61904761904762</v>
      </c>
      <c r="O281" s="242"/>
      <c r="P281" s="458">
        <v>21.1864406779661</v>
      </c>
      <c r="Q281" s="242"/>
      <c r="R281" s="458">
        <v>40.13840830449827</v>
      </c>
      <c r="T281" s="83"/>
    </row>
    <row r="282" spans="1:20" ht="14.25" x14ac:dyDescent="0.2">
      <c r="A282" s="104"/>
      <c r="B282" s="104"/>
      <c r="C282" s="104" t="s">
        <v>1106</v>
      </c>
      <c r="D282" s="104" t="s">
        <v>1107</v>
      </c>
      <c r="E282" s="104"/>
      <c r="F282" s="104" t="s">
        <v>1108</v>
      </c>
      <c r="G282" s="72"/>
      <c r="H282" s="438">
        <v>999</v>
      </c>
      <c r="I282" s="72"/>
      <c r="J282" s="458">
        <v>40.14014014014014</v>
      </c>
      <c r="K282" s="242"/>
      <c r="L282" s="458">
        <v>59.859859859859867</v>
      </c>
      <c r="M282" s="242"/>
      <c r="N282" s="458">
        <v>36.036036036036037</v>
      </c>
      <c r="O282" s="242"/>
      <c r="P282" s="458">
        <v>23.178807947019866</v>
      </c>
      <c r="Q282" s="242"/>
      <c r="R282" s="458">
        <v>46.703296703296701</v>
      </c>
      <c r="T282" s="83"/>
    </row>
    <row r="283" spans="1:20" ht="14.25" x14ac:dyDescent="0.2">
      <c r="A283" s="104"/>
      <c r="B283" s="104"/>
      <c r="C283" s="104" t="s">
        <v>1109</v>
      </c>
      <c r="D283" s="104" t="s">
        <v>1110</v>
      </c>
      <c r="E283" s="104"/>
      <c r="F283" s="104" t="s">
        <v>1111</v>
      </c>
      <c r="G283" s="72"/>
      <c r="H283" s="438">
        <v>1246</v>
      </c>
      <c r="I283" s="72"/>
      <c r="J283" s="458">
        <v>35.473515248796147</v>
      </c>
      <c r="K283" s="242"/>
      <c r="L283" s="458">
        <v>64.526484751203853</v>
      </c>
      <c r="M283" s="242"/>
      <c r="N283" s="458">
        <v>34.430176565008026</v>
      </c>
      <c r="O283" s="242"/>
      <c r="P283" s="458">
        <v>21.853146853146853</v>
      </c>
      <c r="Q283" s="242"/>
      <c r="R283" s="458">
        <v>45.103857566765576</v>
      </c>
      <c r="T283" s="83"/>
    </row>
    <row r="284" spans="1:20" ht="14.25" x14ac:dyDescent="0.2">
      <c r="A284" s="104"/>
      <c r="B284" s="104"/>
      <c r="C284" s="104"/>
      <c r="D284" s="104"/>
      <c r="E284" s="104"/>
      <c r="F284" s="104"/>
      <c r="G284" s="72"/>
      <c r="H284" s="438"/>
      <c r="I284" s="72"/>
      <c r="J284" s="458"/>
      <c r="K284" s="242"/>
      <c r="L284" s="458"/>
      <c r="M284" s="242"/>
      <c r="N284" s="458"/>
      <c r="O284" s="242"/>
      <c r="P284" s="458"/>
      <c r="Q284" s="242"/>
      <c r="R284" s="458"/>
    </row>
    <row r="285" spans="1:20" ht="15" x14ac:dyDescent="0.25">
      <c r="A285" s="104"/>
      <c r="B285" s="111" t="s">
        <v>1112</v>
      </c>
      <c r="C285" s="104"/>
      <c r="D285" s="104"/>
      <c r="E285" s="104"/>
      <c r="F285" s="104"/>
      <c r="G285" s="72"/>
      <c r="H285" s="438">
        <v>8289</v>
      </c>
      <c r="I285" s="94"/>
      <c r="J285" s="601">
        <v>71.214863071540591</v>
      </c>
      <c r="K285" s="603"/>
      <c r="L285" s="601">
        <v>28.785136928459405</v>
      </c>
      <c r="M285" s="603"/>
      <c r="N285" s="601">
        <v>33.236819881771027</v>
      </c>
      <c r="O285" s="603"/>
      <c r="P285" s="601">
        <v>21.725652286230947</v>
      </c>
      <c r="Q285" s="603"/>
      <c r="R285" s="601">
        <v>43.322770484382076</v>
      </c>
    </row>
    <row r="286" spans="1:20" ht="14.25" x14ac:dyDescent="0.2">
      <c r="A286" s="104"/>
      <c r="B286" s="104"/>
      <c r="C286" s="104"/>
      <c r="D286" s="166"/>
      <c r="E286" s="166"/>
      <c r="F286" s="166"/>
      <c r="G286" s="72"/>
      <c r="H286" s="438"/>
      <c r="I286" s="72"/>
      <c r="J286" s="458"/>
      <c r="K286" s="242"/>
      <c r="L286" s="458"/>
      <c r="M286" s="242"/>
      <c r="N286" s="458"/>
      <c r="O286" s="242"/>
      <c r="P286" s="458"/>
      <c r="Q286" s="242"/>
      <c r="R286" s="458"/>
    </row>
    <row r="287" spans="1:20" ht="14.25" x14ac:dyDescent="0.2">
      <c r="A287" s="104"/>
      <c r="B287" s="104"/>
      <c r="C287" s="72" t="s">
        <v>1730</v>
      </c>
      <c r="D287" s="72"/>
      <c r="E287" s="104"/>
      <c r="F287" s="72" t="s">
        <v>1731</v>
      </c>
      <c r="G287" s="72"/>
      <c r="H287" s="438">
        <v>181</v>
      </c>
      <c r="I287" s="72"/>
      <c r="J287" s="458">
        <v>53.591160220994475</v>
      </c>
      <c r="K287" s="242"/>
      <c r="L287" s="458">
        <v>46.408839779005525</v>
      </c>
      <c r="M287" s="242"/>
      <c r="N287" s="458">
        <v>32.044198895027627</v>
      </c>
      <c r="O287" s="242"/>
      <c r="P287" s="458">
        <v>25.97402597402597</v>
      </c>
      <c r="Q287" s="242"/>
      <c r="R287" s="458">
        <v>36.538461538461533</v>
      </c>
      <c r="T287" s="83"/>
    </row>
    <row r="288" spans="1:20" ht="14.25" x14ac:dyDescent="0.2">
      <c r="A288" s="104"/>
      <c r="B288" s="104"/>
      <c r="C288" s="72" t="s">
        <v>1755</v>
      </c>
      <c r="D288" s="72"/>
      <c r="E288" s="104"/>
      <c r="F288" s="72" t="s">
        <v>1756</v>
      </c>
      <c r="G288" s="72"/>
      <c r="H288" s="438">
        <v>179</v>
      </c>
      <c r="I288" s="72"/>
      <c r="J288" s="458">
        <v>56.424581005586596</v>
      </c>
      <c r="K288" s="242"/>
      <c r="L288" s="458">
        <v>43.575418994413404</v>
      </c>
      <c r="M288" s="242"/>
      <c r="N288" s="458">
        <v>30.726256983240223</v>
      </c>
      <c r="O288" s="242"/>
      <c r="P288" s="458">
        <v>14.285714285714285</v>
      </c>
      <c r="Q288" s="242"/>
      <c r="R288" s="458">
        <v>43.137254901960787</v>
      </c>
      <c r="T288" s="83"/>
    </row>
    <row r="289" spans="1:20" ht="14.25" x14ac:dyDescent="0.2">
      <c r="A289" s="104"/>
      <c r="B289" s="104"/>
      <c r="C289" s="72" t="s">
        <v>1766</v>
      </c>
      <c r="D289" s="72"/>
      <c r="E289" s="104"/>
      <c r="F289" s="72" t="s">
        <v>1767</v>
      </c>
      <c r="G289" s="72"/>
      <c r="H289" s="438">
        <v>397</v>
      </c>
      <c r="I289" s="72"/>
      <c r="J289" s="458">
        <v>92.443324937027711</v>
      </c>
      <c r="K289" s="242"/>
      <c r="L289" s="458">
        <v>7.5566750629722925</v>
      </c>
      <c r="M289" s="242"/>
      <c r="N289" s="458">
        <v>28.967254408060455</v>
      </c>
      <c r="O289" s="242"/>
      <c r="P289" s="458">
        <v>19.337016574585636</v>
      </c>
      <c r="Q289" s="242"/>
      <c r="R289" s="458">
        <v>37.037037037037038</v>
      </c>
      <c r="T289" s="83"/>
    </row>
    <row r="290" spans="1:20" ht="14.25" x14ac:dyDescent="0.2">
      <c r="A290" s="104"/>
      <c r="B290" s="104"/>
      <c r="C290" s="72" t="s">
        <v>1768</v>
      </c>
      <c r="D290" s="72"/>
      <c r="E290" s="104"/>
      <c r="F290" s="72" t="s">
        <v>222</v>
      </c>
      <c r="G290" s="72"/>
      <c r="H290" s="438">
        <v>443</v>
      </c>
      <c r="I290" s="72"/>
      <c r="J290" s="458">
        <v>58.465011286681715</v>
      </c>
      <c r="K290" s="242"/>
      <c r="L290" s="458">
        <v>41.534988713318285</v>
      </c>
      <c r="M290" s="242"/>
      <c r="N290" s="458">
        <v>35.665914221218962</v>
      </c>
      <c r="O290" s="242"/>
      <c r="P290" s="458">
        <v>17.297297297297298</v>
      </c>
      <c r="Q290" s="242"/>
      <c r="R290" s="458">
        <v>48.837209302325576</v>
      </c>
      <c r="T290" s="83"/>
    </row>
    <row r="291" spans="1:20" ht="14.25" x14ac:dyDescent="0.2">
      <c r="A291" s="104"/>
      <c r="B291" s="104"/>
      <c r="C291" s="72" t="s">
        <v>1769</v>
      </c>
      <c r="D291" s="72"/>
      <c r="E291" s="104"/>
      <c r="F291" s="72" t="s">
        <v>1770</v>
      </c>
      <c r="G291" s="72"/>
      <c r="H291" s="438">
        <v>1264</v>
      </c>
      <c r="I291" s="72"/>
      <c r="J291" s="458">
        <v>72.310126582278471</v>
      </c>
      <c r="K291" s="242"/>
      <c r="L291" s="458">
        <v>27.689873417721518</v>
      </c>
      <c r="M291" s="242"/>
      <c r="N291" s="458">
        <v>32.674050632911396</v>
      </c>
      <c r="O291" s="242"/>
      <c r="P291" s="458">
        <v>21.189591078066915</v>
      </c>
      <c r="Q291" s="242"/>
      <c r="R291" s="458">
        <v>41.184573002754817</v>
      </c>
      <c r="T291" s="83"/>
    </row>
    <row r="292" spans="1:20" ht="14.25" x14ac:dyDescent="0.2">
      <c r="A292" s="104"/>
      <c r="B292" s="104"/>
      <c r="C292" s="72" t="s">
        <v>1771</v>
      </c>
      <c r="D292" s="72"/>
      <c r="E292" s="104"/>
      <c r="F292" s="72" t="s">
        <v>1772</v>
      </c>
      <c r="G292" s="72"/>
      <c r="H292" s="438">
        <v>391</v>
      </c>
      <c r="I292" s="72"/>
      <c r="J292" s="458">
        <v>91.815856777493607</v>
      </c>
      <c r="K292" s="242"/>
      <c r="L292" s="458">
        <v>8.1841432225063944</v>
      </c>
      <c r="M292" s="242"/>
      <c r="N292" s="458">
        <v>29.156010230179032</v>
      </c>
      <c r="O292" s="242"/>
      <c r="P292" s="458">
        <v>18.64406779661017</v>
      </c>
      <c r="Q292" s="242"/>
      <c r="R292" s="458">
        <v>37.850467289719624</v>
      </c>
      <c r="T292" s="83"/>
    </row>
    <row r="293" spans="1:20" ht="14.25" x14ac:dyDescent="0.2">
      <c r="A293" s="104"/>
      <c r="B293" s="104"/>
      <c r="C293" s="72" t="s">
        <v>1773</v>
      </c>
      <c r="D293" s="72"/>
      <c r="E293" s="114"/>
      <c r="F293" s="72" t="s">
        <v>1774</v>
      </c>
      <c r="G293" s="72"/>
      <c r="H293" s="438">
        <v>114</v>
      </c>
      <c r="I293" s="72"/>
      <c r="J293" s="458">
        <v>90.350877192982466</v>
      </c>
      <c r="K293" s="242"/>
      <c r="L293" s="458">
        <v>9.6491228070175428</v>
      </c>
      <c r="M293" s="242"/>
      <c r="N293" s="458">
        <v>20.175438596491226</v>
      </c>
      <c r="O293" s="242"/>
      <c r="P293" s="458">
        <v>15</v>
      </c>
      <c r="Q293" s="242"/>
      <c r="R293" s="458">
        <v>25.925925925925924</v>
      </c>
      <c r="T293" s="83"/>
    </row>
    <row r="294" spans="1:20" ht="14.25" x14ac:dyDescent="0.2">
      <c r="A294" s="104"/>
      <c r="B294" s="104"/>
      <c r="C294" s="72" t="s">
        <v>1776</v>
      </c>
      <c r="D294" s="72"/>
      <c r="E294" s="104"/>
      <c r="F294" s="72" t="s">
        <v>1777</v>
      </c>
      <c r="G294" s="72"/>
      <c r="H294" s="438">
        <v>279</v>
      </c>
      <c r="I294" s="72"/>
      <c r="J294" s="458">
        <v>56.272401433691755</v>
      </c>
      <c r="K294" s="242"/>
      <c r="L294" s="458">
        <v>43.727598566308245</v>
      </c>
      <c r="M294" s="242"/>
      <c r="N294" s="458">
        <v>31.182795698924732</v>
      </c>
      <c r="O294" s="242"/>
      <c r="P294" s="458">
        <v>22.65625</v>
      </c>
      <c r="Q294" s="242"/>
      <c r="R294" s="458">
        <v>38.410596026490069</v>
      </c>
      <c r="T294" s="83"/>
    </row>
    <row r="295" spans="1:20" ht="14.25" x14ac:dyDescent="0.2">
      <c r="A295" s="104"/>
      <c r="B295" s="104"/>
      <c r="C295" s="72" t="s">
        <v>1779</v>
      </c>
      <c r="D295" s="72"/>
      <c r="E295" s="104"/>
      <c r="F295" s="72" t="s">
        <v>1780</v>
      </c>
      <c r="G295" s="72"/>
      <c r="H295" s="438">
        <v>253</v>
      </c>
      <c r="I295" s="72"/>
      <c r="J295" s="458">
        <v>52.964426877470359</v>
      </c>
      <c r="K295" s="242"/>
      <c r="L295" s="458">
        <v>47.035573122529648</v>
      </c>
      <c r="M295" s="242"/>
      <c r="N295" s="458">
        <v>34.387351778656125</v>
      </c>
      <c r="O295" s="242"/>
      <c r="P295" s="458">
        <v>22.556390977443609</v>
      </c>
      <c r="Q295" s="242"/>
      <c r="R295" s="458">
        <v>47.5</v>
      </c>
      <c r="T295" s="83"/>
    </row>
    <row r="296" spans="1:20" ht="14.25" x14ac:dyDescent="0.2">
      <c r="A296" s="104"/>
      <c r="B296" s="104"/>
      <c r="C296" s="72" t="s">
        <v>1733</v>
      </c>
      <c r="D296" s="72"/>
      <c r="E296" s="104"/>
      <c r="F296" s="72" t="s">
        <v>1734</v>
      </c>
      <c r="G296" s="72"/>
      <c r="H296" s="438">
        <v>421</v>
      </c>
      <c r="I296" s="72"/>
      <c r="J296" s="458">
        <v>44.655581947743464</v>
      </c>
      <c r="K296" s="242"/>
      <c r="L296" s="458">
        <v>55.344418052256529</v>
      </c>
      <c r="M296" s="242"/>
      <c r="N296" s="458">
        <v>29.691211401425178</v>
      </c>
      <c r="O296" s="242"/>
      <c r="P296" s="458">
        <v>19.35483870967742</v>
      </c>
      <c r="Q296" s="242"/>
      <c r="R296" s="458">
        <v>40.686274509803923</v>
      </c>
      <c r="T296" s="83"/>
    </row>
    <row r="297" spans="1:20" ht="14.25" x14ac:dyDescent="0.2">
      <c r="A297" s="104"/>
      <c r="B297" s="104"/>
      <c r="C297" s="72" t="s">
        <v>1735</v>
      </c>
      <c r="D297" s="72"/>
      <c r="E297" s="104"/>
      <c r="F297" s="72" t="s">
        <v>1736</v>
      </c>
      <c r="G297" s="72"/>
      <c r="H297" s="438">
        <v>282</v>
      </c>
      <c r="I297" s="72"/>
      <c r="J297" s="458">
        <v>54.964539007092192</v>
      </c>
      <c r="K297" s="242"/>
      <c r="L297" s="458">
        <v>45.035460992907801</v>
      </c>
      <c r="M297" s="242"/>
      <c r="N297" s="458">
        <v>34.751773049645394</v>
      </c>
      <c r="O297" s="242"/>
      <c r="P297" s="458">
        <v>23.333333333333332</v>
      </c>
      <c r="Q297" s="242"/>
      <c r="R297" s="458">
        <v>47.727272727272727</v>
      </c>
      <c r="T297" s="83"/>
    </row>
    <row r="298" spans="1:20" ht="14.25" x14ac:dyDescent="0.2">
      <c r="A298" s="104"/>
      <c r="B298" s="104"/>
      <c r="C298" s="72" t="s">
        <v>1738</v>
      </c>
      <c r="D298" s="72"/>
      <c r="E298" s="104"/>
      <c r="F298" s="72" t="s">
        <v>223</v>
      </c>
      <c r="G298" s="72"/>
      <c r="H298" s="438">
        <v>176</v>
      </c>
      <c r="I298" s="72"/>
      <c r="J298" s="458">
        <v>93.75</v>
      </c>
      <c r="K298" s="242"/>
      <c r="L298" s="458">
        <v>6.25</v>
      </c>
      <c r="M298" s="242"/>
      <c r="N298" s="458">
        <v>37.5</v>
      </c>
      <c r="O298" s="242"/>
      <c r="P298" s="458">
        <v>32.183908045977013</v>
      </c>
      <c r="Q298" s="242"/>
      <c r="R298" s="458">
        <v>42.696629213483142</v>
      </c>
      <c r="T298" s="83"/>
    </row>
    <row r="299" spans="1:20" ht="14.25" x14ac:dyDescent="0.2">
      <c r="A299" s="104"/>
      <c r="B299" s="104"/>
      <c r="C299" s="72" t="s">
        <v>1727</v>
      </c>
      <c r="D299" s="72"/>
      <c r="E299" s="104"/>
      <c r="F299" s="72" t="s">
        <v>1728</v>
      </c>
      <c r="G299" s="72"/>
      <c r="H299" s="438">
        <v>156</v>
      </c>
      <c r="I299" s="72"/>
      <c r="J299" s="458">
        <v>55.128205128205131</v>
      </c>
      <c r="K299" s="242"/>
      <c r="L299" s="458">
        <v>44.871794871794876</v>
      </c>
      <c r="M299" s="242"/>
      <c r="N299" s="458">
        <v>34.615384615384613</v>
      </c>
      <c r="O299" s="242"/>
      <c r="P299" s="458">
        <v>20.253164556962027</v>
      </c>
      <c r="Q299" s="242"/>
      <c r="R299" s="458">
        <v>49.350649350649348</v>
      </c>
      <c r="T299" s="83"/>
    </row>
    <row r="300" spans="1:20" ht="14.25" x14ac:dyDescent="0.2">
      <c r="A300" s="104"/>
      <c r="B300" s="104"/>
      <c r="C300" s="72" t="s">
        <v>1740</v>
      </c>
      <c r="D300" s="72"/>
      <c r="E300" s="104"/>
      <c r="F300" s="72" t="s">
        <v>1741</v>
      </c>
      <c r="G300" s="72"/>
      <c r="H300" s="438">
        <v>362</v>
      </c>
      <c r="I300" s="72"/>
      <c r="J300" s="458">
        <v>88.950276243093924</v>
      </c>
      <c r="K300" s="242"/>
      <c r="L300" s="458">
        <v>11.049723756906078</v>
      </c>
      <c r="M300" s="242"/>
      <c r="N300" s="458">
        <v>29.834254143646412</v>
      </c>
      <c r="O300" s="242"/>
      <c r="P300" s="458">
        <v>23.404255319148938</v>
      </c>
      <c r="Q300" s="242"/>
      <c r="R300" s="458">
        <v>36.781609195402297</v>
      </c>
      <c r="T300" s="83"/>
    </row>
    <row r="301" spans="1:20" ht="14.25" x14ac:dyDescent="0.2">
      <c r="A301" s="104"/>
      <c r="B301" s="104"/>
      <c r="C301" s="72" t="s">
        <v>1743</v>
      </c>
      <c r="D301" s="72"/>
      <c r="E301" s="104"/>
      <c r="F301" s="72" t="s">
        <v>1744</v>
      </c>
      <c r="G301" s="72"/>
      <c r="H301" s="438">
        <v>428</v>
      </c>
      <c r="I301" s="72"/>
      <c r="J301" s="458">
        <v>57.943925233644855</v>
      </c>
      <c r="K301" s="242"/>
      <c r="L301" s="458">
        <v>42.056074766355138</v>
      </c>
      <c r="M301" s="242"/>
      <c r="N301" s="458">
        <v>35.981308411214954</v>
      </c>
      <c r="O301" s="242"/>
      <c r="P301" s="458">
        <v>24.324324324324326</v>
      </c>
      <c r="Q301" s="242"/>
      <c r="R301" s="458">
        <v>44.855967078189302</v>
      </c>
      <c r="T301" s="83"/>
    </row>
    <row r="302" spans="1:20" ht="14.25" x14ac:dyDescent="0.2">
      <c r="A302" s="104"/>
      <c r="B302" s="104"/>
      <c r="C302" s="72" t="s">
        <v>1746</v>
      </c>
      <c r="D302" s="72"/>
      <c r="E302" s="104"/>
      <c r="F302" s="72" t="s">
        <v>1747</v>
      </c>
      <c r="G302" s="72"/>
      <c r="H302" s="438">
        <v>246</v>
      </c>
      <c r="I302" s="72"/>
      <c r="J302" s="458">
        <v>88.211382113821131</v>
      </c>
      <c r="K302" s="242"/>
      <c r="L302" s="458">
        <v>11.788617886178862</v>
      </c>
      <c r="M302" s="242"/>
      <c r="N302" s="458">
        <v>32.520325203252028</v>
      </c>
      <c r="O302" s="242"/>
      <c r="P302" s="458">
        <v>17.829457364341085</v>
      </c>
      <c r="Q302" s="242"/>
      <c r="R302" s="458">
        <v>48.717948717948715</v>
      </c>
      <c r="T302" s="83"/>
    </row>
    <row r="303" spans="1:20" ht="14.25" x14ac:dyDescent="0.2">
      <c r="A303" s="104"/>
      <c r="B303" s="104"/>
      <c r="C303" s="72" t="s">
        <v>1748</v>
      </c>
      <c r="D303" s="72"/>
      <c r="E303" s="104"/>
      <c r="F303" s="72" t="s">
        <v>225</v>
      </c>
      <c r="G303" s="72"/>
      <c r="H303" s="438">
        <v>269</v>
      </c>
      <c r="I303" s="72"/>
      <c r="J303" s="458">
        <v>66.542750929368026</v>
      </c>
      <c r="K303" s="242"/>
      <c r="L303" s="458">
        <v>33.457249070631974</v>
      </c>
      <c r="M303" s="242"/>
      <c r="N303" s="458">
        <v>31.226765799256505</v>
      </c>
      <c r="O303" s="242"/>
      <c r="P303" s="458">
        <v>27.659574468085108</v>
      </c>
      <c r="Q303" s="242"/>
      <c r="R303" s="458">
        <v>35.15625</v>
      </c>
      <c r="T303" s="83"/>
    </row>
    <row r="304" spans="1:20" ht="14.25" x14ac:dyDescent="0.2">
      <c r="A304" s="104"/>
      <c r="B304" s="104"/>
      <c r="C304" s="72" t="s">
        <v>1750</v>
      </c>
      <c r="D304" s="72"/>
      <c r="E304" s="104"/>
      <c r="F304" s="72" t="s">
        <v>1751</v>
      </c>
      <c r="G304" s="72"/>
      <c r="H304" s="438">
        <v>702</v>
      </c>
      <c r="I304" s="72"/>
      <c r="J304" s="458">
        <v>85.754985754985753</v>
      </c>
      <c r="K304" s="242"/>
      <c r="L304" s="458">
        <v>14.245014245014245</v>
      </c>
      <c r="M304" s="242"/>
      <c r="N304" s="458">
        <v>36.324786324786324</v>
      </c>
      <c r="O304" s="242"/>
      <c r="P304" s="458">
        <v>23.906705539358601</v>
      </c>
      <c r="Q304" s="242"/>
      <c r="R304" s="458">
        <v>48.18941504178273</v>
      </c>
      <c r="T304" s="83"/>
    </row>
    <row r="305" spans="1:20" ht="14.25" x14ac:dyDescent="0.2">
      <c r="A305" s="104"/>
      <c r="B305" s="104"/>
      <c r="C305" s="72" t="s">
        <v>1753</v>
      </c>
      <c r="D305" s="72"/>
      <c r="E305" s="104"/>
      <c r="F305" s="72" t="s">
        <v>1754</v>
      </c>
      <c r="G305" s="72"/>
      <c r="H305" s="438">
        <v>711</v>
      </c>
      <c r="I305" s="72"/>
      <c r="J305" s="458">
        <v>93.389592123769333</v>
      </c>
      <c r="K305" s="242"/>
      <c r="L305" s="458">
        <v>6.6104078762306617</v>
      </c>
      <c r="M305" s="242"/>
      <c r="N305" s="458">
        <v>34.739803094233473</v>
      </c>
      <c r="O305" s="242"/>
      <c r="P305" s="458">
        <v>21.036585365853657</v>
      </c>
      <c r="Q305" s="242"/>
      <c r="R305" s="458">
        <v>46.47519582245431</v>
      </c>
      <c r="T305" s="83"/>
    </row>
    <row r="306" spans="1:20" ht="14.25" x14ac:dyDescent="0.2">
      <c r="A306" s="114"/>
      <c r="B306" s="114"/>
      <c r="C306" s="72" t="s">
        <v>1758</v>
      </c>
      <c r="D306" s="72"/>
      <c r="E306" s="104"/>
      <c r="F306" s="72" t="s">
        <v>1759</v>
      </c>
      <c r="G306" s="72"/>
      <c r="H306" s="438">
        <v>340</v>
      </c>
      <c r="I306" s="72"/>
      <c r="J306" s="458">
        <v>71.470588235294116</v>
      </c>
      <c r="K306" s="242"/>
      <c r="L306" s="458">
        <v>28.52941176470588</v>
      </c>
      <c r="M306" s="242"/>
      <c r="N306" s="458">
        <v>36.470588235294116</v>
      </c>
      <c r="O306" s="242"/>
      <c r="P306" s="458">
        <v>20.97902097902098</v>
      </c>
      <c r="Q306" s="242"/>
      <c r="R306" s="458">
        <v>47.715736040609137</v>
      </c>
      <c r="T306" s="83"/>
    </row>
    <row r="307" spans="1:20" ht="14.25" x14ac:dyDescent="0.2">
      <c r="A307" s="104"/>
      <c r="B307" s="104"/>
      <c r="C307" s="72" t="s">
        <v>1761</v>
      </c>
      <c r="D307" s="72"/>
      <c r="E307" s="104"/>
      <c r="F307" s="72" t="s">
        <v>1762</v>
      </c>
      <c r="G307" s="72"/>
      <c r="H307" s="438">
        <v>261</v>
      </c>
      <c r="I307" s="72"/>
      <c r="J307" s="458">
        <v>51.340996168582379</v>
      </c>
      <c r="K307" s="242"/>
      <c r="L307" s="458">
        <v>48.659003831417621</v>
      </c>
      <c r="M307" s="242"/>
      <c r="N307" s="458">
        <v>36.015325670498086</v>
      </c>
      <c r="O307" s="242"/>
      <c r="P307" s="458">
        <v>16.239316239316238</v>
      </c>
      <c r="Q307" s="242"/>
      <c r="R307" s="458">
        <v>52.083333333333336</v>
      </c>
      <c r="T307" s="83"/>
    </row>
    <row r="308" spans="1:20" ht="14.25" x14ac:dyDescent="0.2">
      <c r="A308" s="104"/>
      <c r="B308" s="104"/>
      <c r="C308" s="72" t="s">
        <v>1764</v>
      </c>
      <c r="D308" s="72"/>
      <c r="E308" s="104"/>
      <c r="F308" s="72" t="s">
        <v>1765</v>
      </c>
      <c r="G308" s="72"/>
      <c r="H308" s="438">
        <v>434</v>
      </c>
      <c r="I308" s="72"/>
      <c r="J308" s="458">
        <v>48.156682027649772</v>
      </c>
      <c r="K308" s="242"/>
      <c r="L308" s="458">
        <v>51.843317972350235</v>
      </c>
      <c r="M308" s="242"/>
      <c r="N308" s="458">
        <v>35.944700460829495</v>
      </c>
      <c r="O308" s="242"/>
      <c r="P308" s="458">
        <v>26.923076923076923</v>
      </c>
      <c r="Q308" s="242"/>
      <c r="R308" s="458">
        <v>44.247787610619469</v>
      </c>
      <c r="T308" s="83"/>
    </row>
    <row r="309" spans="1:20" x14ac:dyDescent="0.2">
      <c r="A309" s="72"/>
      <c r="B309" s="72"/>
      <c r="C309" s="72"/>
      <c r="D309" s="72"/>
      <c r="E309" s="72"/>
      <c r="F309" s="72"/>
      <c r="G309" s="72"/>
      <c r="H309" s="493"/>
      <c r="I309" s="72"/>
      <c r="J309" s="580"/>
      <c r="K309" s="256"/>
      <c r="L309" s="580"/>
      <c r="M309" s="256"/>
      <c r="N309" s="580"/>
      <c r="O309" s="256"/>
      <c r="P309" s="580"/>
      <c r="Q309" s="256"/>
      <c r="R309" s="580"/>
    </row>
    <row r="310" spans="1:20" x14ac:dyDescent="0.2">
      <c r="A310" s="95"/>
      <c r="B310" s="95"/>
      <c r="C310" s="93"/>
      <c r="D310" s="93"/>
      <c r="E310" s="93"/>
      <c r="F310" s="93"/>
      <c r="G310" s="93"/>
      <c r="H310" s="131"/>
      <c r="I310" s="131"/>
      <c r="J310" s="134"/>
      <c r="K310" s="131"/>
      <c r="L310" s="134"/>
      <c r="M310" s="132"/>
      <c r="N310" s="134"/>
      <c r="O310" s="133"/>
      <c r="P310" s="584"/>
      <c r="Q310" s="134"/>
      <c r="R310" s="584"/>
    </row>
    <row r="311" spans="1:20" x14ac:dyDescent="0.2">
      <c r="A311" s="96"/>
      <c r="B311" s="96"/>
      <c r="C311" s="92"/>
      <c r="D311" s="92"/>
      <c r="E311" s="92"/>
      <c r="F311" s="92"/>
      <c r="G311" s="92"/>
      <c r="H311" s="135"/>
      <c r="I311" s="135"/>
      <c r="J311" s="136"/>
      <c r="K311" s="135"/>
      <c r="L311" s="136"/>
      <c r="M311" s="128"/>
      <c r="N311" s="136"/>
      <c r="O311" s="130"/>
      <c r="P311" s="137"/>
      <c r="Q311" s="136"/>
      <c r="R311" s="137"/>
    </row>
    <row r="312" spans="1:20" x14ac:dyDescent="0.2">
      <c r="A312" s="96"/>
      <c r="B312" s="290" t="s">
        <v>202</v>
      </c>
      <c r="C312" s="92"/>
      <c r="D312" s="92"/>
      <c r="E312" s="92"/>
      <c r="F312" s="92"/>
      <c r="G312" s="92"/>
      <c r="H312" s="135"/>
      <c r="I312" s="135"/>
      <c r="J312" s="136"/>
      <c r="K312" s="135"/>
      <c r="L312" s="136"/>
      <c r="M312" s="128"/>
      <c r="N312" s="136"/>
      <c r="O312" s="130"/>
      <c r="P312" s="137"/>
      <c r="Q312" s="136"/>
      <c r="R312" s="137"/>
    </row>
    <row r="313" spans="1:20" x14ac:dyDescent="0.2">
      <c r="A313" s="96"/>
      <c r="B313" s="96"/>
      <c r="C313" s="92"/>
      <c r="D313" s="92"/>
      <c r="E313" s="92"/>
      <c r="F313" s="92"/>
      <c r="G313" s="92"/>
      <c r="H313" s="135"/>
      <c r="I313" s="135"/>
      <c r="J313" s="136"/>
      <c r="K313" s="135"/>
      <c r="L313" s="136"/>
      <c r="M313" s="128"/>
      <c r="N313" s="136"/>
      <c r="O313" s="130"/>
      <c r="P313" s="137"/>
      <c r="Q313" s="136"/>
      <c r="R313" s="137"/>
    </row>
  </sheetData>
  <sortState ref="C287:R308">
    <sortCondition ref="F287:F308"/>
  </sortState>
  <mergeCells count="1">
    <mergeCell ref="J8:L8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9"/>
  <sheetViews>
    <sheetView topLeftCell="A168" zoomScale="90" zoomScaleNormal="90" workbookViewId="0">
      <selection activeCell="D195" sqref="D195"/>
    </sheetView>
  </sheetViews>
  <sheetFormatPr defaultColWidth="8.85546875" defaultRowHeight="12.75" x14ac:dyDescent="0.2"/>
  <cols>
    <col min="1" max="1" width="4.140625" style="3" customWidth="1"/>
    <col min="2" max="2" width="11.28515625" style="3" customWidth="1"/>
    <col min="3" max="3" width="8.85546875" style="3"/>
    <col min="4" max="4" width="23" style="3" customWidth="1"/>
    <col min="5" max="5" width="1.140625" style="3" customWidth="1"/>
    <col min="6" max="6" width="16.85546875" style="3" customWidth="1"/>
    <col min="7" max="7" width="2" style="3" customWidth="1"/>
    <col min="8" max="8" width="6.5703125" style="3" customWidth="1"/>
    <col min="9" max="9" width="1" style="3" customWidth="1"/>
    <col min="10" max="10" width="6.5703125" style="3" customWidth="1"/>
    <col min="11" max="11" width="1" style="3" customWidth="1"/>
    <col min="12" max="12" width="6.5703125" style="3" customWidth="1"/>
    <col min="13" max="13" width="2.42578125" style="3" customWidth="1"/>
    <col min="14" max="14" width="8.5703125" style="3" customWidth="1"/>
    <col min="15" max="16" width="6.5703125" style="3" customWidth="1"/>
    <col min="17" max="17" width="1.5703125" style="3" customWidth="1"/>
    <col min="18" max="18" width="11.42578125" style="592" customWidth="1"/>
    <col min="19" max="19" width="12.140625" style="592" customWidth="1"/>
    <col min="20" max="20" width="11.85546875" style="3" customWidth="1"/>
    <col min="21" max="16384" width="8.85546875" style="3"/>
  </cols>
  <sheetData>
    <row r="1" spans="1:134" s="61" customFormat="1" ht="15.75" x14ac:dyDescent="0.25">
      <c r="A1" s="126" t="s">
        <v>1883</v>
      </c>
      <c r="B1" s="152"/>
      <c r="C1" s="152"/>
      <c r="D1" s="152"/>
      <c r="E1" s="152"/>
      <c r="F1" s="152"/>
      <c r="G1" s="152"/>
      <c r="H1" s="153"/>
      <c r="I1" s="152"/>
      <c r="J1" s="153"/>
      <c r="K1" s="153"/>
      <c r="L1" s="152"/>
      <c r="M1" s="153"/>
      <c r="N1" s="152"/>
      <c r="O1" s="153"/>
      <c r="P1" s="152"/>
      <c r="Q1" s="153"/>
      <c r="R1" s="439"/>
      <c r="S1" s="439"/>
      <c r="T1" s="291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</row>
    <row r="2" spans="1:134" s="50" customFormat="1" ht="15" x14ac:dyDescent="0.25">
      <c r="A2" s="84"/>
      <c r="B2" s="84"/>
      <c r="C2" s="88"/>
      <c r="D2" s="88"/>
      <c r="E2" s="88"/>
      <c r="F2" s="104"/>
      <c r="G2" s="104"/>
      <c r="H2" s="304"/>
      <c r="I2" s="104"/>
      <c r="J2" s="554"/>
      <c r="K2" s="84"/>
      <c r="L2" s="84"/>
      <c r="M2" s="84"/>
      <c r="N2" s="84"/>
      <c r="O2" s="84"/>
      <c r="P2" s="84"/>
      <c r="Q2" s="84"/>
      <c r="R2" s="590"/>
      <c r="S2" s="590"/>
      <c r="T2" s="84"/>
    </row>
    <row r="3" spans="1:134" s="44" customFormat="1" ht="14.25" x14ac:dyDescent="0.2">
      <c r="A3" s="178" t="s">
        <v>1135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439"/>
      <c r="S3" s="439"/>
      <c r="T3" s="106" t="s">
        <v>36</v>
      </c>
    </row>
    <row r="4" spans="1:134" s="44" customFormat="1" ht="14.25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591"/>
      <c r="S4" s="591"/>
      <c r="T4" s="108"/>
    </row>
    <row r="5" spans="1:134" s="44" customFormat="1" ht="14.25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439"/>
      <c r="S5" s="439"/>
      <c r="T5" s="104"/>
    </row>
    <row r="6" spans="1:134" s="44" customFormat="1" ht="14.25" x14ac:dyDescent="0.2">
      <c r="A6" s="104"/>
      <c r="B6" s="104"/>
      <c r="C6" s="104"/>
      <c r="D6" s="104"/>
      <c r="E6" s="104"/>
      <c r="F6" s="104"/>
      <c r="G6" s="104"/>
      <c r="H6" s="835" t="s">
        <v>45</v>
      </c>
      <c r="I6" s="835"/>
      <c r="J6" s="835"/>
      <c r="K6" s="835"/>
      <c r="L6" s="835"/>
      <c r="M6" s="104"/>
      <c r="N6" s="104" t="s">
        <v>1370</v>
      </c>
      <c r="O6" s="104"/>
      <c r="P6" s="104"/>
      <c r="Q6" s="104"/>
      <c r="R6" s="833" t="s">
        <v>1507</v>
      </c>
      <c r="S6" s="833"/>
      <c r="T6" s="833"/>
    </row>
    <row r="7" spans="1:134" s="44" customFormat="1" ht="14.25" x14ac:dyDescent="0.2">
      <c r="A7" s="104"/>
      <c r="B7" s="104"/>
      <c r="C7" s="104"/>
      <c r="D7" s="104"/>
      <c r="E7" s="104"/>
      <c r="F7" s="104"/>
      <c r="G7" s="114"/>
      <c r="H7" s="108"/>
      <c r="I7" s="108"/>
      <c r="J7" s="108"/>
      <c r="K7" s="108"/>
      <c r="L7" s="108"/>
      <c r="M7" s="114"/>
      <c r="N7" s="108"/>
      <c r="O7" s="108"/>
      <c r="P7" s="108"/>
      <c r="Q7" s="114"/>
      <c r="R7" s="591"/>
      <c r="S7" s="591"/>
      <c r="T7" s="108"/>
    </row>
    <row r="8" spans="1:134" s="44" customFormat="1" ht="20.45" customHeight="1" x14ac:dyDescent="0.2">
      <c r="A8" s="104"/>
      <c r="B8" s="104"/>
      <c r="C8" s="104"/>
      <c r="D8" s="104"/>
      <c r="E8" s="104"/>
      <c r="F8" s="104"/>
      <c r="G8" s="104"/>
      <c r="H8" s="836" t="s">
        <v>246</v>
      </c>
      <c r="I8" s="837"/>
      <c r="J8" s="837"/>
      <c r="K8" s="104"/>
      <c r="L8" s="152" t="s">
        <v>255</v>
      </c>
      <c r="M8" s="104"/>
      <c r="N8" s="152"/>
      <c r="O8" s="152"/>
      <c r="P8" s="152"/>
      <c r="Q8" s="114"/>
      <c r="R8" s="439" t="s">
        <v>2</v>
      </c>
      <c r="S8" s="439" t="s">
        <v>158</v>
      </c>
      <c r="T8" s="546" t="s">
        <v>159</v>
      </c>
    </row>
    <row r="9" spans="1:134" s="44" customFormat="1" ht="14.25" x14ac:dyDescent="0.2">
      <c r="A9" s="104"/>
      <c r="B9" s="104"/>
      <c r="C9" s="182"/>
      <c r="D9" s="182"/>
      <c r="E9" s="182"/>
      <c r="F9" s="104"/>
      <c r="G9" s="546"/>
      <c r="H9" s="108"/>
      <c r="I9" s="289"/>
      <c r="J9" s="289"/>
      <c r="K9" s="104"/>
      <c r="L9" s="152" t="s">
        <v>253</v>
      </c>
      <c r="M9" s="104"/>
      <c r="N9" s="152"/>
      <c r="O9" s="152"/>
      <c r="P9" s="152"/>
      <c r="Q9" s="114"/>
      <c r="R9" s="439" t="s">
        <v>5</v>
      </c>
      <c r="S9" s="439" t="s">
        <v>110</v>
      </c>
      <c r="T9" s="546" t="s">
        <v>160</v>
      </c>
    </row>
    <row r="10" spans="1:134" s="44" customFormat="1" ht="15" x14ac:dyDescent="0.25">
      <c r="A10" s="104"/>
      <c r="B10" s="178" t="s">
        <v>1137</v>
      </c>
      <c r="C10" s="104"/>
      <c r="D10" s="104"/>
      <c r="E10" s="104"/>
      <c r="F10" s="304" t="s">
        <v>2</v>
      </c>
      <c r="G10" s="546"/>
      <c r="H10" s="104"/>
      <c r="I10" s="106" t="s">
        <v>5</v>
      </c>
      <c r="J10" s="546" t="s">
        <v>260</v>
      </c>
      <c r="K10" s="546"/>
      <c r="L10" s="182"/>
      <c r="M10" s="546"/>
      <c r="N10" s="182"/>
      <c r="O10" s="182"/>
      <c r="P10" s="182"/>
      <c r="Q10" s="547"/>
      <c r="R10" s="439" t="s">
        <v>161</v>
      </c>
      <c r="S10" s="439" t="s">
        <v>162</v>
      </c>
      <c r="T10" s="261" t="s">
        <v>163</v>
      </c>
    </row>
    <row r="11" spans="1:134" s="44" customFormat="1" ht="15" x14ac:dyDescent="0.25">
      <c r="A11" s="104"/>
      <c r="B11" s="104"/>
      <c r="C11" s="545"/>
      <c r="D11" s="545"/>
      <c r="E11" s="545"/>
      <c r="F11" s="304" t="s">
        <v>334</v>
      </c>
      <c r="G11" s="546"/>
      <c r="H11" s="104"/>
      <c r="I11" s="106" t="s">
        <v>257</v>
      </c>
      <c r="J11" s="546" t="s">
        <v>261</v>
      </c>
      <c r="K11" s="546"/>
      <c r="L11" s="546"/>
      <c r="M11" s="546"/>
      <c r="N11" s="546" t="s">
        <v>208</v>
      </c>
      <c r="O11" s="546" t="s">
        <v>39</v>
      </c>
      <c r="P11" s="546" t="s">
        <v>164</v>
      </c>
      <c r="Q11" s="547"/>
      <c r="R11" s="439" t="s">
        <v>110</v>
      </c>
      <c r="S11" s="439" t="s">
        <v>210</v>
      </c>
      <c r="T11" s="546" t="s">
        <v>110</v>
      </c>
    </row>
    <row r="12" spans="1:134" s="44" customFormat="1" ht="15" x14ac:dyDescent="0.25">
      <c r="A12" s="104"/>
      <c r="B12" s="104"/>
      <c r="C12" s="545"/>
      <c r="D12" s="545"/>
      <c r="E12" s="545"/>
      <c r="F12" s="304" t="s">
        <v>109</v>
      </c>
      <c r="G12" s="546"/>
      <c r="H12" s="104"/>
      <c r="I12" s="106"/>
      <c r="J12" s="546" t="s">
        <v>248</v>
      </c>
      <c r="K12" s="546"/>
      <c r="L12" s="546"/>
      <c r="M12" s="546"/>
      <c r="N12" s="546"/>
      <c r="O12" s="546"/>
      <c r="P12" s="546"/>
      <c r="Q12" s="547"/>
      <c r="R12" s="439"/>
      <c r="S12" s="439"/>
      <c r="T12" s="546" t="s">
        <v>1113</v>
      </c>
    </row>
    <row r="13" spans="1:134" s="44" customFormat="1" ht="15" x14ac:dyDescent="0.25">
      <c r="A13" s="104"/>
      <c r="B13" s="104"/>
      <c r="C13" s="104"/>
      <c r="D13" s="104"/>
      <c r="E13" s="104"/>
      <c r="F13" s="310" t="s">
        <v>110</v>
      </c>
      <c r="G13" s="104"/>
      <c r="H13" s="104"/>
      <c r="I13" s="546"/>
      <c r="J13" s="546"/>
      <c r="K13" s="546"/>
      <c r="L13" s="546"/>
      <c r="M13" s="546"/>
      <c r="N13" s="546"/>
      <c r="O13" s="546"/>
      <c r="P13" s="546"/>
      <c r="Q13" s="547"/>
      <c r="R13" s="439"/>
      <c r="S13" s="439"/>
      <c r="T13" s="546" t="s">
        <v>210</v>
      </c>
    </row>
    <row r="14" spans="1:134" s="177" customFormat="1" ht="15" x14ac:dyDescent="0.25">
      <c r="A14" s="108"/>
      <c r="B14" s="108"/>
      <c r="C14" s="108"/>
      <c r="D14" s="108"/>
      <c r="E14" s="114"/>
      <c r="F14" s="108"/>
      <c r="G14" s="114"/>
      <c r="H14" s="108"/>
      <c r="I14" s="108"/>
      <c r="J14" s="108"/>
      <c r="K14" s="108"/>
      <c r="L14" s="108"/>
      <c r="M14" s="114"/>
      <c r="N14" s="108"/>
      <c r="O14" s="108"/>
      <c r="P14" s="108"/>
      <c r="Q14" s="114"/>
      <c r="R14" s="591"/>
      <c r="S14" s="591"/>
      <c r="T14" s="108"/>
      <c r="V14" s="44"/>
      <c r="W14" s="44"/>
      <c r="X14" s="44"/>
      <c r="Y14" s="44"/>
      <c r="Z14" s="44"/>
      <c r="AA14" s="44"/>
      <c r="AB14" s="44"/>
      <c r="AC14" s="44"/>
      <c r="AD14" s="44"/>
    </row>
    <row r="15" spans="1:134" s="44" customFormat="1" ht="15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14"/>
      <c r="R15" s="439"/>
      <c r="S15" s="439"/>
      <c r="T15" s="104"/>
      <c r="V15" s="177"/>
      <c r="W15" s="177"/>
      <c r="X15" s="177"/>
      <c r="Y15" s="177"/>
      <c r="Z15" s="177"/>
      <c r="AA15" s="177"/>
      <c r="AB15" s="177"/>
      <c r="AC15" s="177"/>
      <c r="AD15" s="177"/>
    </row>
    <row r="16" spans="1:134" ht="15" x14ac:dyDescent="0.25">
      <c r="A16" s="163" t="s">
        <v>402</v>
      </c>
      <c r="B16" s="72"/>
      <c r="C16" s="72"/>
      <c r="D16" s="72"/>
      <c r="E16" s="72"/>
      <c r="F16" s="615">
        <v>177535</v>
      </c>
      <c r="G16" s="72"/>
      <c r="H16" s="600">
        <v>27.860421888641678</v>
      </c>
      <c r="I16" s="600"/>
      <c r="J16" s="600">
        <v>70.360773931900752</v>
      </c>
      <c r="K16" s="600"/>
      <c r="L16" s="600">
        <v>1.778804179457572</v>
      </c>
      <c r="M16" s="600"/>
      <c r="N16" s="600">
        <v>80.433154025966715</v>
      </c>
      <c r="O16" s="600">
        <v>11.234404483622948</v>
      </c>
      <c r="P16" s="600">
        <v>8.332441490410341</v>
      </c>
      <c r="Q16" s="582"/>
      <c r="R16" s="595">
        <v>174377</v>
      </c>
      <c r="S16" s="595">
        <v>140095</v>
      </c>
      <c r="T16" s="600">
        <v>80.340297172218811</v>
      </c>
      <c r="U16" s="53"/>
    </row>
    <row r="17" spans="1:21" ht="15" x14ac:dyDescent="0.25">
      <c r="A17" s="163"/>
      <c r="B17" s="594"/>
      <c r="C17" s="84"/>
      <c r="D17" s="84"/>
      <c r="E17" s="84"/>
      <c r="F17" s="440"/>
      <c r="G17" s="72"/>
      <c r="H17" s="600"/>
      <c r="I17" s="600"/>
      <c r="J17" s="600"/>
      <c r="K17" s="600"/>
      <c r="L17" s="600"/>
      <c r="M17" s="600"/>
      <c r="N17" s="600"/>
      <c r="O17" s="600"/>
      <c r="P17" s="600"/>
      <c r="Q17" s="582"/>
      <c r="R17" s="595"/>
      <c r="S17" s="595"/>
      <c r="T17" s="600"/>
      <c r="U17" s="53"/>
    </row>
    <row r="18" spans="1:21" ht="15" x14ac:dyDescent="0.25">
      <c r="A18" s="163" t="s">
        <v>1153</v>
      </c>
      <c r="B18" s="594"/>
      <c r="C18" s="84"/>
      <c r="D18" s="84"/>
      <c r="E18" s="84"/>
      <c r="F18" s="615">
        <v>14905</v>
      </c>
      <c r="G18" s="72"/>
      <c r="H18" s="600">
        <v>44.602482388460245</v>
      </c>
      <c r="I18" s="600"/>
      <c r="J18" s="600">
        <v>54.505199597450513</v>
      </c>
      <c r="K18" s="600"/>
      <c r="L18" s="600">
        <v>0.89231801408923184</v>
      </c>
      <c r="M18" s="600"/>
      <c r="N18" s="600">
        <v>78.752096611875217</v>
      </c>
      <c r="O18" s="600">
        <v>12.271049983227105</v>
      </c>
      <c r="P18" s="600">
        <v>8.9768534048976854</v>
      </c>
      <c r="Q18" s="582"/>
      <c r="R18" s="595">
        <v>14772</v>
      </c>
      <c r="S18" s="595">
        <v>11624</v>
      </c>
      <c r="T18" s="600">
        <v>78.689412401841324</v>
      </c>
      <c r="U18" s="53"/>
    </row>
    <row r="19" spans="1:21" ht="15" x14ac:dyDescent="0.25">
      <c r="A19" s="163"/>
      <c r="B19" s="594"/>
      <c r="C19" s="84"/>
      <c r="D19" s="84"/>
      <c r="E19" s="84"/>
      <c r="F19" s="440"/>
      <c r="G19" s="72"/>
      <c r="H19" s="458"/>
      <c r="I19" s="458"/>
      <c r="J19" s="458"/>
      <c r="K19" s="458"/>
      <c r="L19" s="458"/>
      <c r="M19" s="458"/>
      <c r="N19" s="458"/>
      <c r="O19" s="458"/>
      <c r="P19" s="458"/>
      <c r="Q19" s="580"/>
      <c r="R19" s="593"/>
      <c r="S19" s="593"/>
      <c r="T19" s="458"/>
      <c r="U19" s="53"/>
    </row>
    <row r="20" spans="1:21" ht="15" x14ac:dyDescent="0.25">
      <c r="A20" s="163"/>
      <c r="B20" s="605" t="s">
        <v>1154</v>
      </c>
      <c r="C20" s="84" t="s">
        <v>1155</v>
      </c>
      <c r="D20" s="84"/>
      <c r="E20" s="84"/>
      <c r="F20" s="438">
        <v>624</v>
      </c>
      <c r="G20" s="72"/>
      <c r="H20" s="458">
        <v>60.737179487179482</v>
      </c>
      <c r="I20" s="458"/>
      <c r="J20" s="458">
        <v>37.980769230769226</v>
      </c>
      <c r="K20" s="458"/>
      <c r="L20" s="458">
        <v>1.2820512820512819</v>
      </c>
      <c r="M20" s="458"/>
      <c r="N20" s="458">
        <v>70.512820512820511</v>
      </c>
      <c r="O20" s="458">
        <v>17.467948717948715</v>
      </c>
      <c r="P20" s="458">
        <v>12.01923076923077</v>
      </c>
      <c r="Q20" s="580"/>
      <c r="R20" s="593">
        <v>616</v>
      </c>
      <c r="S20" s="593">
        <v>433</v>
      </c>
      <c r="T20" s="458">
        <v>70.29220779220779</v>
      </c>
      <c r="U20" s="53"/>
    </row>
    <row r="21" spans="1:21" ht="15" x14ac:dyDescent="0.25">
      <c r="A21" s="163"/>
      <c r="B21" s="605" t="s">
        <v>1156</v>
      </c>
      <c r="C21" s="84" t="s">
        <v>1157</v>
      </c>
      <c r="D21" s="84"/>
      <c r="E21" s="84"/>
      <c r="F21" s="438">
        <v>1717</v>
      </c>
      <c r="G21" s="72"/>
      <c r="H21" s="458">
        <v>58.474082702387889</v>
      </c>
      <c r="I21" s="458"/>
      <c r="J21" s="458">
        <v>41.292952824694233</v>
      </c>
      <c r="K21" s="458"/>
      <c r="L21" s="458">
        <v>0.23296447291788003</v>
      </c>
      <c r="M21" s="458"/>
      <c r="N21" s="458">
        <v>80.198019801980209</v>
      </c>
      <c r="O21" s="458">
        <v>11.007571345369831</v>
      </c>
      <c r="P21" s="458">
        <v>8.7944088526499709</v>
      </c>
      <c r="Q21" s="580"/>
      <c r="R21" s="593">
        <v>1713</v>
      </c>
      <c r="S21" s="593">
        <v>1374</v>
      </c>
      <c r="T21" s="458">
        <v>80.210157618213657</v>
      </c>
      <c r="U21" s="53"/>
    </row>
    <row r="22" spans="1:21" ht="15" x14ac:dyDescent="0.25">
      <c r="A22" s="163"/>
      <c r="B22" s="605" t="s">
        <v>1158</v>
      </c>
      <c r="C22" s="84" t="s">
        <v>1159</v>
      </c>
      <c r="D22" s="84"/>
      <c r="E22" s="84"/>
      <c r="F22" s="438">
        <v>591</v>
      </c>
      <c r="G22" s="72"/>
      <c r="H22" s="458">
        <v>84.771573604060919</v>
      </c>
      <c r="I22" s="458"/>
      <c r="J22" s="458">
        <v>14.382402707275805</v>
      </c>
      <c r="K22" s="458"/>
      <c r="L22" s="458">
        <v>0.84602368866328259</v>
      </c>
      <c r="M22" s="458"/>
      <c r="N22" s="458">
        <v>84.263959390862937</v>
      </c>
      <c r="O22" s="458">
        <v>8.4602368866328259</v>
      </c>
      <c r="P22" s="458">
        <v>7.2758037225042305</v>
      </c>
      <c r="Q22" s="580"/>
      <c r="R22" s="593">
        <v>586</v>
      </c>
      <c r="S22" s="593">
        <v>493</v>
      </c>
      <c r="T22" s="458">
        <v>84.129692832764505</v>
      </c>
      <c r="U22" s="53"/>
    </row>
    <row r="23" spans="1:21" ht="15" x14ac:dyDescent="0.25">
      <c r="A23" s="163"/>
      <c r="B23" s="605" t="s">
        <v>1160</v>
      </c>
      <c r="C23" s="84" t="s">
        <v>1161</v>
      </c>
      <c r="D23" s="84"/>
      <c r="E23" s="84"/>
      <c r="F23" s="438">
        <v>1001</v>
      </c>
      <c r="G23" s="72"/>
      <c r="H23" s="458">
        <v>6.0939060939060941</v>
      </c>
      <c r="I23" s="458"/>
      <c r="J23" s="458">
        <v>93.406593406593402</v>
      </c>
      <c r="K23" s="458"/>
      <c r="L23" s="458">
        <v>0.49950049950049952</v>
      </c>
      <c r="M23" s="458"/>
      <c r="N23" s="458">
        <v>82.317682317682312</v>
      </c>
      <c r="O23" s="458">
        <v>9.290709290709291</v>
      </c>
      <c r="P23" s="458">
        <v>8.3916083916083917</v>
      </c>
      <c r="Q23" s="580"/>
      <c r="R23" s="593">
        <v>996</v>
      </c>
      <c r="S23" s="593">
        <v>821</v>
      </c>
      <c r="T23" s="458">
        <v>82.429718875502004</v>
      </c>
      <c r="U23" s="53"/>
    </row>
    <row r="24" spans="1:21" ht="15" x14ac:dyDescent="0.25">
      <c r="A24" s="163"/>
      <c r="B24" s="605" t="s">
        <v>1162</v>
      </c>
      <c r="C24" s="84" t="s">
        <v>1798</v>
      </c>
      <c r="D24" s="84"/>
      <c r="E24" s="84"/>
      <c r="F24" s="438">
        <v>596</v>
      </c>
      <c r="G24" s="72"/>
      <c r="H24" s="458">
        <v>82.214765100671144</v>
      </c>
      <c r="I24" s="458"/>
      <c r="J24" s="458">
        <v>15.771812080536913</v>
      </c>
      <c r="K24" s="458"/>
      <c r="L24" s="458">
        <v>2.0134228187919461</v>
      </c>
      <c r="M24" s="458"/>
      <c r="N24" s="458">
        <v>74.328859060402692</v>
      </c>
      <c r="O24" s="458">
        <v>16.610738255033556</v>
      </c>
      <c r="P24" s="458">
        <v>9.0604026845637584</v>
      </c>
      <c r="Q24" s="580"/>
      <c r="R24" s="593">
        <v>584</v>
      </c>
      <c r="S24" s="593">
        <v>433</v>
      </c>
      <c r="T24" s="458">
        <v>74.143835616438352</v>
      </c>
      <c r="U24" s="53"/>
    </row>
    <row r="25" spans="1:21" ht="15" x14ac:dyDescent="0.25">
      <c r="A25" s="163"/>
      <c r="B25" s="605" t="s">
        <v>1163</v>
      </c>
      <c r="C25" s="84" t="s">
        <v>1800</v>
      </c>
      <c r="D25" s="84"/>
      <c r="E25" s="84"/>
      <c r="F25" s="438">
        <v>914</v>
      </c>
      <c r="G25" s="72"/>
      <c r="H25" s="458">
        <v>94.310722100656449</v>
      </c>
      <c r="I25" s="458"/>
      <c r="J25" s="458">
        <v>4.9234135667396064</v>
      </c>
      <c r="K25" s="458"/>
      <c r="L25" s="458">
        <v>0.76586433260393871</v>
      </c>
      <c r="M25" s="458"/>
      <c r="N25" s="458">
        <v>78.884026258205679</v>
      </c>
      <c r="O25" s="458">
        <v>13.676148796498905</v>
      </c>
      <c r="P25" s="458">
        <v>7.4398249452954053</v>
      </c>
      <c r="Q25" s="580"/>
      <c r="R25" s="593">
        <v>907</v>
      </c>
      <c r="S25" s="593">
        <v>714</v>
      </c>
      <c r="T25" s="458">
        <v>78.721058434399112</v>
      </c>
      <c r="U25" s="53"/>
    </row>
    <row r="26" spans="1:21" ht="15" x14ac:dyDescent="0.25">
      <c r="A26" s="163"/>
      <c r="B26" s="605" t="s">
        <v>1164</v>
      </c>
      <c r="C26" s="84" t="s">
        <v>1165</v>
      </c>
      <c r="D26" s="84"/>
      <c r="E26" s="84"/>
      <c r="F26" s="438">
        <v>1225</v>
      </c>
      <c r="G26" s="72"/>
      <c r="H26" s="458">
        <v>5.7142857142857144</v>
      </c>
      <c r="I26" s="458"/>
      <c r="J26" s="458">
        <v>93.224489795918359</v>
      </c>
      <c r="K26" s="458"/>
      <c r="L26" s="458">
        <v>1.0612244897959184</v>
      </c>
      <c r="M26" s="458"/>
      <c r="N26" s="458">
        <v>81.551020408163268</v>
      </c>
      <c r="O26" s="458">
        <v>10.040816326530612</v>
      </c>
      <c r="P26" s="458">
        <v>8.408163265306122</v>
      </c>
      <c r="Q26" s="580"/>
      <c r="R26" s="593">
        <v>1212</v>
      </c>
      <c r="S26" s="593">
        <v>988</v>
      </c>
      <c r="T26" s="458">
        <v>81.518151815181511</v>
      </c>
      <c r="U26" s="53"/>
    </row>
    <row r="27" spans="1:21" ht="15" x14ac:dyDescent="0.25">
      <c r="A27" s="163"/>
      <c r="B27" s="605" t="s">
        <v>1166</v>
      </c>
      <c r="C27" s="84" t="s">
        <v>1167</v>
      </c>
      <c r="D27" s="84"/>
      <c r="E27" s="84"/>
      <c r="F27" s="438">
        <v>2707</v>
      </c>
      <c r="G27" s="72"/>
      <c r="H27" s="458">
        <v>4.4698928703361656</v>
      </c>
      <c r="I27" s="458"/>
      <c r="J27" s="458">
        <v>95.308459549316581</v>
      </c>
      <c r="K27" s="458"/>
      <c r="L27" s="458">
        <v>0.22164758034724791</v>
      </c>
      <c r="M27" s="458"/>
      <c r="N27" s="458">
        <v>80.605836719615809</v>
      </c>
      <c r="O27" s="458">
        <v>10.639083856667899</v>
      </c>
      <c r="P27" s="458">
        <v>8.7550794237162908</v>
      </c>
      <c r="Q27" s="580"/>
      <c r="R27" s="593">
        <v>2701</v>
      </c>
      <c r="S27" s="593">
        <v>2176</v>
      </c>
      <c r="T27" s="458">
        <v>80.562754535357271</v>
      </c>
      <c r="U27" s="53"/>
    </row>
    <row r="28" spans="1:21" ht="15" x14ac:dyDescent="0.25">
      <c r="A28" s="163"/>
      <c r="B28" s="605" t="s">
        <v>1168</v>
      </c>
      <c r="C28" s="84" t="s">
        <v>1169</v>
      </c>
      <c r="D28" s="84"/>
      <c r="E28" s="84"/>
      <c r="F28" s="438">
        <v>502</v>
      </c>
      <c r="G28" s="72"/>
      <c r="H28" s="458">
        <v>98.406374501992033</v>
      </c>
      <c r="I28" s="458"/>
      <c r="J28" s="458">
        <v>0.79681274900398402</v>
      </c>
      <c r="K28" s="458"/>
      <c r="L28" s="458">
        <v>0.79681274900398402</v>
      </c>
      <c r="M28" s="458"/>
      <c r="N28" s="458">
        <v>81.474103585657375</v>
      </c>
      <c r="O28" s="458">
        <v>12.151394422310757</v>
      </c>
      <c r="P28" s="458">
        <v>6.3745019920318722</v>
      </c>
      <c r="Q28" s="580"/>
      <c r="R28" s="593">
        <v>498</v>
      </c>
      <c r="S28" s="593">
        <v>406</v>
      </c>
      <c r="T28" s="458">
        <v>81.52610441767068</v>
      </c>
      <c r="U28" s="53"/>
    </row>
    <row r="29" spans="1:21" ht="15" x14ac:dyDescent="0.25">
      <c r="A29" s="163"/>
      <c r="B29" s="605" t="s">
        <v>1170</v>
      </c>
      <c r="C29" s="84" t="s">
        <v>1801</v>
      </c>
      <c r="D29" s="84"/>
      <c r="E29" s="84"/>
      <c r="F29" s="438">
        <v>386</v>
      </c>
      <c r="G29" s="72"/>
      <c r="H29" s="458">
        <v>78.238341968911911</v>
      </c>
      <c r="I29" s="458"/>
      <c r="J29" s="458">
        <v>20.984455958549223</v>
      </c>
      <c r="K29" s="458"/>
      <c r="L29" s="458">
        <v>0.77720207253886009</v>
      </c>
      <c r="M29" s="458"/>
      <c r="N29" s="458">
        <v>82.383419689119179</v>
      </c>
      <c r="O29" s="458">
        <v>11.139896373056994</v>
      </c>
      <c r="P29" s="458">
        <v>6.4766839378238332</v>
      </c>
      <c r="Q29" s="580"/>
      <c r="R29" s="593">
        <v>383</v>
      </c>
      <c r="S29" s="593">
        <v>315</v>
      </c>
      <c r="T29" s="458">
        <v>82.24543080939948</v>
      </c>
      <c r="U29" s="53"/>
    </row>
    <row r="30" spans="1:21" ht="15" x14ac:dyDescent="0.25">
      <c r="A30" s="163"/>
      <c r="B30" s="605" t="s">
        <v>1171</v>
      </c>
      <c r="C30" s="84" t="s">
        <v>1172</v>
      </c>
      <c r="D30" s="84"/>
      <c r="E30" s="84"/>
      <c r="F30" s="438">
        <v>580</v>
      </c>
      <c r="G30" s="72"/>
      <c r="H30" s="458">
        <v>78.793103448275858</v>
      </c>
      <c r="I30" s="458"/>
      <c r="J30" s="458">
        <v>20.172413793103448</v>
      </c>
      <c r="K30" s="458"/>
      <c r="L30" s="458">
        <v>1.0344827586206897</v>
      </c>
      <c r="M30" s="458"/>
      <c r="N30" s="458">
        <v>69.655172413793096</v>
      </c>
      <c r="O30" s="458">
        <v>18.275862068965516</v>
      </c>
      <c r="P30" s="458">
        <v>12.068965517241379</v>
      </c>
      <c r="Q30" s="580"/>
      <c r="R30" s="593">
        <v>574</v>
      </c>
      <c r="S30" s="593">
        <v>400</v>
      </c>
      <c r="T30" s="458">
        <v>69.686411149825787</v>
      </c>
      <c r="U30" s="53"/>
    </row>
    <row r="31" spans="1:21" ht="15" x14ac:dyDescent="0.25">
      <c r="A31" s="163"/>
      <c r="B31" s="605" t="s">
        <v>1173</v>
      </c>
      <c r="C31" s="84" t="s">
        <v>1174</v>
      </c>
      <c r="D31" s="84"/>
      <c r="E31" s="84"/>
      <c r="F31" s="438">
        <v>1580</v>
      </c>
      <c r="G31" s="72"/>
      <c r="H31" s="458">
        <v>93.860759493670884</v>
      </c>
      <c r="I31" s="458"/>
      <c r="J31" s="458">
        <v>3.5443037974683547</v>
      </c>
      <c r="K31" s="458"/>
      <c r="L31" s="458">
        <v>2.5949367088607596</v>
      </c>
      <c r="M31" s="458"/>
      <c r="N31" s="458">
        <v>75.25316455696202</v>
      </c>
      <c r="O31" s="458">
        <v>15.759493670886076</v>
      </c>
      <c r="P31" s="458">
        <v>8.9873417721518987</v>
      </c>
      <c r="Q31" s="580"/>
      <c r="R31" s="593">
        <v>1539</v>
      </c>
      <c r="S31" s="593">
        <v>1152</v>
      </c>
      <c r="T31" s="458">
        <v>74.853801169590639</v>
      </c>
      <c r="U31" s="53"/>
    </row>
    <row r="32" spans="1:21" ht="15" x14ac:dyDescent="0.25">
      <c r="A32" s="163"/>
      <c r="B32" s="605" t="s">
        <v>1175</v>
      </c>
      <c r="C32" s="84" t="s">
        <v>1176</v>
      </c>
      <c r="D32" s="84"/>
      <c r="E32" s="84"/>
      <c r="F32" s="438">
        <v>942</v>
      </c>
      <c r="G32" s="72"/>
      <c r="H32" s="458">
        <v>4.4585987261146496</v>
      </c>
      <c r="I32" s="458"/>
      <c r="J32" s="458">
        <v>94.904458598726109</v>
      </c>
      <c r="K32" s="458"/>
      <c r="L32" s="458">
        <v>0.63694267515923575</v>
      </c>
      <c r="M32" s="458"/>
      <c r="N32" s="458">
        <v>80.785562632696397</v>
      </c>
      <c r="O32" s="458">
        <v>9.4479830148619968</v>
      </c>
      <c r="P32" s="458">
        <v>9.766454352441615</v>
      </c>
      <c r="Q32" s="580"/>
      <c r="R32" s="593">
        <v>936</v>
      </c>
      <c r="S32" s="593">
        <v>756</v>
      </c>
      <c r="T32" s="458">
        <v>80.769230769230774</v>
      </c>
      <c r="U32" s="53"/>
    </row>
    <row r="33" spans="1:21" ht="15" x14ac:dyDescent="0.25">
      <c r="A33" s="163"/>
      <c r="B33" s="605" t="s">
        <v>1177</v>
      </c>
      <c r="C33" s="84" t="s">
        <v>1352</v>
      </c>
      <c r="D33" s="84"/>
      <c r="E33" s="84"/>
      <c r="F33" s="635" t="s">
        <v>1431</v>
      </c>
      <c r="G33" s="636"/>
      <c r="H33" s="590" t="s">
        <v>1431</v>
      </c>
      <c r="I33" s="458"/>
      <c r="J33" s="590" t="s">
        <v>1431</v>
      </c>
      <c r="K33" s="458"/>
      <c r="L33" s="590" t="s">
        <v>1431</v>
      </c>
      <c r="M33" s="458"/>
      <c r="N33" s="590" t="s">
        <v>1431</v>
      </c>
      <c r="O33" s="590" t="s">
        <v>1431</v>
      </c>
      <c r="P33" s="590" t="s">
        <v>1431</v>
      </c>
      <c r="Q33" s="620"/>
      <c r="R33" s="441" t="s">
        <v>1431</v>
      </c>
      <c r="S33" s="441" t="s">
        <v>1431</v>
      </c>
      <c r="T33" s="590" t="s">
        <v>1431</v>
      </c>
      <c r="U33" s="53"/>
    </row>
    <row r="34" spans="1:21" ht="15" x14ac:dyDescent="0.25">
      <c r="A34" s="163"/>
      <c r="B34" s="605" t="s">
        <v>1390</v>
      </c>
      <c r="C34" s="104" t="s">
        <v>1400</v>
      </c>
      <c r="D34" s="104"/>
      <c r="E34" s="104"/>
      <c r="F34" s="635" t="s">
        <v>1431</v>
      </c>
      <c r="G34" s="636"/>
      <c r="H34" s="590" t="s">
        <v>1431</v>
      </c>
      <c r="I34" s="458"/>
      <c r="J34" s="590" t="s">
        <v>1431</v>
      </c>
      <c r="K34" s="458"/>
      <c r="L34" s="590" t="s">
        <v>1431</v>
      </c>
      <c r="M34" s="458"/>
      <c r="N34" s="590" t="s">
        <v>1431</v>
      </c>
      <c r="O34" s="590" t="s">
        <v>1431</v>
      </c>
      <c r="P34" s="590" t="s">
        <v>1431</v>
      </c>
      <c r="Q34" s="620"/>
      <c r="R34" s="441" t="s">
        <v>1431</v>
      </c>
      <c r="S34" s="441" t="s">
        <v>1431</v>
      </c>
      <c r="T34" s="590" t="s">
        <v>1431</v>
      </c>
      <c r="U34" s="53"/>
    </row>
    <row r="35" spans="1:21" ht="15" x14ac:dyDescent="0.25">
      <c r="A35" s="163"/>
      <c r="B35" s="605"/>
      <c r="C35" s="84"/>
      <c r="D35" s="84"/>
      <c r="E35" s="84"/>
      <c r="F35" s="438"/>
      <c r="G35" s="72"/>
      <c r="H35" s="458"/>
      <c r="I35" s="458"/>
      <c r="J35" s="458"/>
      <c r="K35" s="458"/>
      <c r="L35" s="458"/>
      <c r="M35" s="458"/>
      <c r="N35" s="458"/>
      <c r="O35" s="458"/>
      <c r="P35" s="458"/>
      <c r="Q35" s="580"/>
      <c r="R35" s="593"/>
      <c r="S35" s="593"/>
      <c r="T35" s="458"/>
      <c r="U35" s="53"/>
    </row>
    <row r="36" spans="1:21" ht="15" x14ac:dyDescent="0.25">
      <c r="A36" s="163" t="s">
        <v>1178</v>
      </c>
      <c r="B36" s="84"/>
      <c r="C36" s="84"/>
      <c r="D36" s="84"/>
      <c r="E36" s="84"/>
      <c r="F36" s="615">
        <v>25204</v>
      </c>
      <c r="G36" s="94"/>
      <c r="H36" s="601">
        <v>40.493572448817652</v>
      </c>
      <c r="I36" s="601"/>
      <c r="J36" s="601">
        <v>58.593873988255829</v>
      </c>
      <c r="K36" s="601"/>
      <c r="L36" s="601">
        <v>0.91255356292651957</v>
      </c>
      <c r="M36" s="601"/>
      <c r="N36" s="601">
        <v>81.681479130296779</v>
      </c>
      <c r="O36" s="601">
        <v>11.002221869544517</v>
      </c>
      <c r="P36" s="601">
        <v>7.3162990001587049</v>
      </c>
      <c r="Q36" s="582"/>
      <c r="R36" s="595">
        <v>24974</v>
      </c>
      <c r="S36" s="595">
        <v>20377</v>
      </c>
      <c r="T36" s="601">
        <v>81.592856570833675</v>
      </c>
      <c r="U36" s="53"/>
    </row>
    <row r="37" spans="1:21" ht="15" x14ac:dyDescent="0.25">
      <c r="A37" s="163"/>
      <c r="B37" s="605"/>
      <c r="C37" s="84"/>
      <c r="D37" s="84"/>
      <c r="E37" s="84"/>
      <c r="F37" s="438"/>
      <c r="G37" s="72"/>
      <c r="H37" s="458"/>
      <c r="I37" s="458"/>
      <c r="J37" s="458"/>
      <c r="K37" s="458"/>
      <c r="L37" s="458"/>
      <c r="M37" s="458"/>
      <c r="N37" s="458"/>
      <c r="O37" s="458"/>
      <c r="P37" s="458"/>
      <c r="Q37" s="580"/>
      <c r="R37" s="593"/>
      <c r="S37" s="593"/>
      <c r="T37" s="458"/>
      <c r="U37" s="53"/>
    </row>
    <row r="38" spans="1:21" ht="15" x14ac:dyDescent="0.25">
      <c r="A38" s="163"/>
      <c r="B38" s="605" t="s">
        <v>1179</v>
      </c>
      <c r="C38" s="84" t="s">
        <v>1803</v>
      </c>
      <c r="D38" s="84"/>
      <c r="E38" s="84"/>
      <c r="F38" s="438">
        <v>539</v>
      </c>
      <c r="G38" s="72"/>
      <c r="H38" s="458">
        <v>84.044526901669755</v>
      </c>
      <c r="I38" s="458"/>
      <c r="J38" s="458">
        <v>15.584415584415584</v>
      </c>
      <c r="K38" s="458"/>
      <c r="L38" s="458">
        <v>0.3710575139146568</v>
      </c>
      <c r="M38" s="458"/>
      <c r="N38" s="458">
        <v>77.922077922077932</v>
      </c>
      <c r="O38" s="458">
        <v>14.100185528756956</v>
      </c>
      <c r="P38" s="458">
        <v>7.9777365491651206</v>
      </c>
      <c r="Q38" s="580"/>
      <c r="R38" s="593">
        <v>537</v>
      </c>
      <c r="S38" s="593">
        <v>419</v>
      </c>
      <c r="T38" s="458">
        <v>78.026070763500925</v>
      </c>
      <c r="U38" s="53"/>
    </row>
    <row r="39" spans="1:21" ht="15" x14ac:dyDescent="0.25">
      <c r="A39" s="163"/>
      <c r="B39" s="605" t="s">
        <v>1180</v>
      </c>
      <c r="C39" s="84" t="s">
        <v>1804</v>
      </c>
      <c r="D39" s="84"/>
      <c r="E39" s="84"/>
      <c r="F39" s="438">
        <v>531</v>
      </c>
      <c r="G39" s="72"/>
      <c r="H39" s="458">
        <v>3.766478342749529</v>
      </c>
      <c r="I39" s="458"/>
      <c r="J39" s="458">
        <v>95.856873822975516</v>
      </c>
      <c r="K39" s="458"/>
      <c r="L39" s="458">
        <v>0.37664783427495291</v>
      </c>
      <c r="M39" s="458"/>
      <c r="N39" s="458">
        <v>81.355932203389841</v>
      </c>
      <c r="O39" s="458">
        <v>9.0395480225988702</v>
      </c>
      <c r="P39" s="458">
        <v>9.6045197740112993</v>
      </c>
      <c r="Q39" s="580"/>
      <c r="R39" s="593">
        <v>529</v>
      </c>
      <c r="S39" s="593">
        <v>430</v>
      </c>
      <c r="T39" s="458">
        <v>81.285444234404537</v>
      </c>
      <c r="U39" s="53"/>
    </row>
    <row r="40" spans="1:21" ht="15" x14ac:dyDescent="0.25">
      <c r="A40" s="163"/>
      <c r="B40" s="605" t="s">
        <v>1181</v>
      </c>
      <c r="C40" s="84" t="s">
        <v>1182</v>
      </c>
      <c r="D40" s="84"/>
      <c r="E40" s="84"/>
      <c r="F40" s="438">
        <v>1091</v>
      </c>
      <c r="G40" s="72"/>
      <c r="H40" s="458">
        <v>23.098075160403301</v>
      </c>
      <c r="I40" s="458"/>
      <c r="J40" s="458">
        <v>76.351970669110898</v>
      </c>
      <c r="K40" s="458"/>
      <c r="L40" s="458">
        <v>0.54995417048579287</v>
      </c>
      <c r="M40" s="458"/>
      <c r="N40" s="458">
        <v>83.684692942254813</v>
      </c>
      <c r="O40" s="458">
        <v>8.4326306141154905</v>
      </c>
      <c r="P40" s="458">
        <v>7.8826764436296974</v>
      </c>
      <c r="Q40" s="580"/>
      <c r="R40" s="593">
        <v>1085</v>
      </c>
      <c r="S40" s="593">
        <v>908</v>
      </c>
      <c r="T40" s="458">
        <v>83.686635944700456</v>
      </c>
      <c r="U40" s="53"/>
    </row>
    <row r="41" spans="1:21" ht="15" x14ac:dyDescent="0.25">
      <c r="A41" s="163"/>
      <c r="B41" s="605" t="s">
        <v>1183</v>
      </c>
      <c r="C41" s="84" t="s">
        <v>1184</v>
      </c>
      <c r="D41" s="84"/>
      <c r="E41" s="84"/>
      <c r="F41" s="438">
        <v>694</v>
      </c>
      <c r="G41" s="72"/>
      <c r="H41" s="458">
        <v>7.2046109510086458</v>
      </c>
      <c r="I41" s="458"/>
      <c r="J41" s="458">
        <v>90.778097982708942</v>
      </c>
      <c r="K41" s="458"/>
      <c r="L41" s="458">
        <v>2.0172910662824206</v>
      </c>
      <c r="M41" s="458"/>
      <c r="N41" s="458">
        <v>84.005763688760808</v>
      </c>
      <c r="O41" s="458">
        <v>8.5014409221902021</v>
      </c>
      <c r="P41" s="458">
        <v>7.4927953890489913</v>
      </c>
      <c r="Q41" s="580"/>
      <c r="R41" s="593">
        <v>680</v>
      </c>
      <c r="S41" s="593">
        <v>570</v>
      </c>
      <c r="T41" s="458">
        <v>83.82352941176471</v>
      </c>
      <c r="U41" s="53"/>
    </row>
    <row r="42" spans="1:21" ht="15" x14ac:dyDescent="0.25">
      <c r="A42" s="163"/>
      <c r="B42" s="605" t="s">
        <v>1185</v>
      </c>
      <c r="C42" s="84" t="s">
        <v>1805</v>
      </c>
      <c r="D42" s="84"/>
      <c r="E42" s="84"/>
      <c r="F42" s="438">
        <v>870</v>
      </c>
      <c r="G42" s="72"/>
      <c r="H42" s="458">
        <v>36.321839080459775</v>
      </c>
      <c r="I42" s="458"/>
      <c r="J42" s="458">
        <v>62.413793103448278</v>
      </c>
      <c r="K42" s="458"/>
      <c r="L42" s="458">
        <v>1.264367816091954</v>
      </c>
      <c r="M42" s="458"/>
      <c r="N42" s="458">
        <v>80</v>
      </c>
      <c r="O42" s="458">
        <v>11.149425287356323</v>
      </c>
      <c r="P42" s="458">
        <v>8.8505747126436791</v>
      </c>
      <c r="Q42" s="580"/>
      <c r="R42" s="593">
        <v>859</v>
      </c>
      <c r="S42" s="593">
        <v>685</v>
      </c>
      <c r="T42" s="458">
        <v>79.74388824214202</v>
      </c>
      <c r="U42" s="53"/>
    </row>
    <row r="43" spans="1:21" ht="15" x14ac:dyDescent="0.25">
      <c r="A43" s="163"/>
      <c r="B43" s="605" t="s">
        <v>1186</v>
      </c>
      <c r="C43" s="84" t="s">
        <v>1807</v>
      </c>
      <c r="D43" s="84"/>
      <c r="E43" s="84"/>
      <c r="F43" s="438">
        <v>911</v>
      </c>
      <c r="G43" s="72"/>
      <c r="H43" s="458">
        <v>51.262349066959388</v>
      </c>
      <c r="I43" s="458"/>
      <c r="J43" s="458">
        <v>46.871569703622399</v>
      </c>
      <c r="K43" s="458"/>
      <c r="L43" s="458">
        <v>1.8660812294182216</v>
      </c>
      <c r="M43" s="458"/>
      <c r="N43" s="458">
        <v>83.53457738748628</v>
      </c>
      <c r="O43" s="458">
        <v>9.8792535675082327</v>
      </c>
      <c r="P43" s="458">
        <v>6.5861690450054882</v>
      </c>
      <c r="Q43" s="580"/>
      <c r="R43" s="593">
        <v>894</v>
      </c>
      <c r="S43" s="593">
        <v>745</v>
      </c>
      <c r="T43" s="458">
        <v>83.333333333333343</v>
      </c>
      <c r="U43" s="53"/>
    </row>
    <row r="44" spans="1:21" ht="15" x14ac:dyDescent="0.25">
      <c r="A44" s="163"/>
      <c r="B44" s="605" t="s">
        <v>1375</v>
      </c>
      <c r="C44" s="104" t="s">
        <v>1401</v>
      </c>
      <c r="D44" s="104"/>
      <c r="E44" s="104"/>
      <c r="F44" s="438">
        <v>990</v>
      </c>
      <c r="G44" s="72"/>
      <c r="H44" s="458">
        <v>91.717171717171723</v>
      </c>
      <c r="I44" s="458"/>
      <c r="J44" s="458">
        <v>6.5656565656565666</v>
      </c>
      <c r="K44" s="458"/>
      <c r="L44" s="458">
        <v>1.7171717171717171</v>
      </c>
      <c r="M44" s="458"/>
      <c r="N44" s="458">
        <v>74.040404040404042</v>
      </c>
      <c r="O44" s="458">
        <v>16.868686868686869</v>
      </c>
      <c r="P44" s="458">
        <v>9.0909090909090917</v>
      </c>
      <c r="Q44" s="580"/>
      <c r="R44" s="593">
        <v>973</v>
      </c>
      <c r="S44" s="593">
        <v>717</v>
      </c>
      <c r="T44" s="458">
        <v>73.689619732785204</v>
      </c>
      <c r="U44" s="53"/>
    </row>
    <row r="45" spans="1:21" ht="15" x14ac:dyDescent="0.25">
      <c r="A45" s="163"/>
      <c r="B45" s="605" t="s">
        <v>1187</v>
      </c>
      <c r="C45" s="84" t="s">
        <v>1809</v>
      </c>
      <c r="D45" s="84"/>
      <c r="E45" s="84"/>
      <c r="F45" s="438">
        <v>487</v>
      </c>
      <c r="G45" s="72"/>
      <c r="H45" s="458">
        <v>32.854209445585212</v>
      </c>
      <c r="I45" s="458"/>
      <c r="J45" s="458">
        <v>66.32443531827515</v>
      </c>
      <c r="K45" s="458"/>
      <c r="L45" s="458">
        <v>0.82135523613963046</v>
      </c>
      <c r="M45" s="458"/>
      <c r="N45" s="458">
        <v>79.876796714579058</v>
      </c>
      <c r="O45" s="458">
        <v>13.757700205338811</v>
      </c>
      <c r="P45" s="458">
        <v>6.3655030800821351</v>
      </c>
      <c r="Q45" s="580"/>
      <c r="R45" s="593">
        <v>483</v>
      </c>
      <c r="S45" s="593">
        <v>385</v>
      </c>
      <c r="T45" s="458">
        <v>79.710144927536234</v>
      </c>
      <c r="U45" s="53"/>
    </row>
    <row r="46" spans="1:21" ht="15" x14ac:dyDescent="0.25">
      <c r="A46" s="163"/>
      <c r="B46" s="605" t="s">
        <v>1188</v>
      </c>
      <c r="C46" s="84" t="s">
        <v>1189</v>
      </c>
      <c r="D46" s="84"/>
      <c r="E46" s="84"/>
      <c r="F46" s="438">
        <v>721</v>
      </c>
      <c r="G46" s="72"/>
      <c r="H46" s="458">
        <v>72.676837725381418</v>
      </c>
      <c r="I46" s="458"/>
      <c r="J46" s="458">
        <v>27.184466019417474</v>
      </c>
      <c r="K46" s="458"/>
      <c r="L46" s="458">
        <v>0.13869625520110956</v>
      </c>
      <c r="M46" s="458"/>
      <c r="N46" s="458">
        <v>80.166435506241328</v>
      </c>
      <c r="O46" s="458">
        <v>14.008321775312066</v>
      </c>
      <c r="P46" s="458">
        <v>5.825242718446602</v>
      </c>
      <c r="Q46" s="580"/>
      <c r="R46" s="593">
        <v>720</v>
      </c>
      <c r="S46" s="593">
        <v>577</v>
      </c>
      <c r="T46" s="458">
        <v>80.138888888888886</v>
      </c>
      <c r="U46" s="53"/>
    </row>
    <row r="47" spans="1:21" ht="15" x14ac:dyDescent="0.25">
      <c r="A47" s="163"/>
      <c r="B47" s="605" t="s">
        <v>1385</v>
      </c>
      <c r="C47" s="104" t="s">
        <v>486</v>
      </c>
      <c r="D47" s="104"/>
      <c r="E47" s="104"/>
      <c r="F47" s="438">
        <v>3593</v>
      </c>
      <c r="G47" s="72"/>
      <c r="H47" s="458">
        <v>42.387976621207905</v>
      </c>
      <c r="I47" s="458"/>
      <c r="J47" s="458">
        <v>56.944057890342336</v>
      </c>
      <c r="K47" s="458"/>
      <c r="L47" s="458">
        <v>0.66796548844976344</v>
      </c>
      <c r="M47" s="458"/>
      <c r="N47" s="458">
        <v>82.271082660729206</v>
      </c>
      <c r="O47" s="458">
        <v>9.8524909546340105</v>
      </c>
      <c r="P47" s="458">
        <v>7.8764263846367939</v>
      </c>
      <c r="Q47" s="580"/>
      <c r="R47" s="593">
        <v>3569</v>
      </c>
      <c r="S47" s="593">
        <v>2935</v>
      </c>
      <c r="T47" s="458">
        <v>82.235920425889603</v>
      </c>
      <c r="U47" s="53"/>
    </row>
    <row r="48" spans="1:21" ht="15" x14ac:dyDescent="0.25">
      <c r="A48" s="163"/>
      <c r="B48" s="605" t="s">
        <v>1190</v>
      </c>
      <c r="C48" s="84" t="s">
        <v>1191</v>
      </c>
      <c r="D48" s="84"/>
      <c r="E48" s="84"/>
      <c r="F48" s="438">
        <v>2408</v>
      </c>
      <c r="G48" s="72"/>
      <c r="H48" s="458">
        <v>77.906976744186053</v>
      </c>
      <c r="I48" s="458"/>
      <c r="J48" s="458">
        <v>21.17940199335548</v>
      </c>
      <c r="K48" s="458"/>
      <c r="L48" s="458">
        <v>0.91362126245847186</v>
      </c>
      <c r="M48" s="458"/>
      <c r="N48" s="458">
        <v>77.78239202657808</v>
      </c>
      <c r="O48" s="458">
        <v>15.656146179401995</v>
      </c>
      <c r="P48" s="458">
        <v>6.5614617940199338</v>
      </c>
      <c r="Q48" s="580"/>
      <c r="R48" s="593">
        <v>2386</v>
      </c>
      <c r="S48" s="593">
        <v>1852</v>
      </c>
      <c r="T48" s="458">
        <v>77.61944677284157</v>
      </c>
      <c r="U48" s="53"/>
    </row>
    <row r="49" spans="1:21" ht="15" x14ac:dyDescent="0.25">
      <c r="A49" s="163"/>
      <c r="B49" s="605" t="s">
        <v>1192</v>
      </c>
      <c r="C49" s="84" t="s">
        <v>1193</v>
      </c>
      <c r="D49" s="84"/>
      <c r="E49" s="84"/>
      <c r="F49" s="438">
        <v>2764</v>
      </c>
      <c r="G49" s="72"/>
      <c r="H49" s="458">
        <v>11.577424023154848</v>
      </c>
      <c r="I49" s="458"/>
      <c r="J49" s="458">
        <v>87.409551374819102</v>
      </c>
      <c r="K49" s="458"/>
      <c r="L49" s="458">
        <v>1.0130246020260492</v>
      </c>
      <c r="M49" s="458"/>
      <c r="N49" s="458">
        <v>84.081041968162083</v>
      </c>
      <c r="O49" s="458">
        <v>9.0810419681620829</v>
      </c>
      <c r="P49" s="458">
        <v>6.8379160636758325</v>
      </c>
      <c r="Q49" s="580"/>
      <c r="R49" s="593">
        <v>2736</v>
      </c>
      <c r="S49" s="593">
        <v>2296</v>
      </c>
      <c r="T49" s="458">
        <v>83.918128654970758</v>
      </c>
      <c r="U49" s="53"/>
    </row>
    <row r="50" spans="1:21" ht="15" x14ac:dyDescent="0.25">
      <c r="A50" s="163"/>
      <c r="B50" s="605" t="s">
        <v>1194</v>
      </c>
      <c r="C50" s="84" t="s">
        <v>1195</v>
      </c>
      <c r="D50" s="84"/>
      <c r="E50" s="84"/>
      <c r="F50" s="438">
        <v>854</v>
      </c>
      <c r="G50" s="72"/>
      <c r="H50" s="458">
        <v>33.138173302107724</v>
      </c>
      <c r="I50" s="458"/>
      <c r="J50" s="458">
        <v>66.510538641686182</v>
      </c>
      <c r="K50" s="458"/>
      <c r="L50" s="458">
        <v>0.35128805620608899</v>
      </c>
      <c r="M50" s="458"/>
      <c r="N50" s="458">
        <v>83.957845433255272</v>
      </c>
      <c r="O50" s="458">
        <v>9.9531615925058539</v>
      </c>
      <c r="P50" s="458">
        <v>6.0889929742388755</v>
      </c>
      <c r="Q50" s="580"/>
      <c r="R50" s="593">
        <v>851</v>
      </c>
      <c r="S50" s="593">
        <v>715</v>
      </c>
      <c r="T50" s="458">
        <v>84.018801410105766</v>
      </c>
      <c r="U50" s="53"/>
    </row>
    <row r="51" spans="1:21" ht="15" x14ac:dyDescent="0.25">
      <c r="A51" s="163"/>
      <c r="B51" s="605" t="s">
        <v>1196</v>
      </c>
      <c r="C51" s="84" t="s">
        <v>1197</v>
      </c>
      <c r="D51" s="84"/>
      <c r="E51" s="84"/>
      <c r="F51" s="438">
        <v>866</v>
      </c>
      <c r="G51" s="72"/>
      <c r="H51" s="458">
        <v>27.829099307159353</v>
      </c>
      <c r="I51" s="458"/>
      <c r="J51" s="458">
        <v>71.47806004618937</v>
      </c>
      <c r="K51" s="458"/>
      <c r="L51" s="458">
        <v>0.69284064665127021</v>
      </c>
      <c r="M51" s="458"/>
      <c r="N51" s="458">
        <v>85.219399538106231</v>
      </c>
      <c r="O51" s="458">
        <v>7.8521939953810627</v>
      </c>
      <c r="P51" s="458">
        <v>6.9284064665127012</v>
      </c>
      <c r="Q51" s="580"/>
      <c r="R51" s="593">
        <v>860</v>
      </c>
      <c r="S51" s="593">
        <v>732</v>
      </c>
      <c r="T51" s="458">
        <v>85.116279069767444</v>
      </c>
      <c r="U51" s="53"/>
    </row>
    <row r="52" spans="1:21" ht="15" x14ac:dyDescent="0.25">
      <c r="A52" s="163"/>
      <c r="B52" s="605" t="s">
        <v>1198</v>
      </c>
      <c r="C52" s="84" t="s">
        <v>1199</v>
      </c>
      <c r="D52" s="84"/>
      <c r="E52" s="84"/>
      <c r="F52" s="438">
        <v>1151</v>
      </c>
      <c r="G52" s="72"/>
      <c r="H52" s="458">
        <v>20.59079061685491</v>
      </c>
      <c r="I52" s="458"/>
      <c r="J52" s="458">
        <v>78.4535186794092</v>
      </c>
      <c r="K52" s="458"/>
      <c r="L52" s="458">
        <v>0.95569070373588194</v>
      </c>
      <c r="M52" s="458"/>
      <c r="N52" s="458">
        <v>83.579496090356216</v>
      </c>
      <c r="O52" s="458">
        <v>8.8618592528236313</v>
      </c>
      <c r="P52" s="458">
        <v>7.5586446568201566</v>
      </c>
      <c r="Q52" s="580"/>
      <c r="R52" s="593">
        <v>1140</v>
      </c>
      <c r="S52" s="593">
        <v>951</v>
      </c>
      <c r="T52" s="458">
        <v>83.421052631578945</v>
      </c>
      <c r="U52" s="53"/>
    </row>
    <row r="53" spans="1:21" ht="15" x14ac:dyDescent="0.25">
      <c r="A53" s="163"/>
      <c r="B53" s="605" t="s">
        <v>1200</v>
      </c>
      <c r="C53" s="84" t="s">
        <v>1201</v>
      </c>
      <c r="D53" s="84"/>
      <c r="E53" s="84"/>
      <c r="F53" s="438">
        <v>890</v>
      </c>
      <c r="G53" s="72"/>
      <c r="H53" s="458">
        <v>80.337078651685388</v>
      </c>
      <c r="I53" s="458"/>
      <c r="J53" s="458">
        <v>18.764044943820224</v>
      </c>
      <c r="K53" s="458"/>
      <c r="L53" s="458">
        <v>0.89887640449438211</v>
      </c>
      <c r="M53" s="458"/>
      <c r="N53" s="458">
        <v>79.213483146067418</v>
      </c>
      <c r="O53" s="458">
        <v>13.370786516853933</v>
      </c>
      <c r="P53" s="458">
        <v>7.415730337078652</v>
      </c>
      <c r="Q53" s="580"/>
      <c r="R53" s="593">
        <v>882</v>
      </c>
      <c r="S53" s="593">
        <v>699</v>
      </c>
      <c r="T53" s="458">
        <v>79.251700680272108</v>
      </c>
      <c r="U53" s="53"/>
    </row>
    <row r="54" spans="1:21" ht="15" x14ac:dyDescent="0.25">
      <c r="A54" s="163"/>
      <c r="B54" s="605" t="s">
        <v>1202</v>
      </c>
      <c r="C54" s="84" t="s">
        <v>1811</v>
      </c>
      <c r="D54" s="84"/>
      <c r="E54" s="84"/>
      <c r="F54" s="438">
        <v>578</v>
      </c>
      <c r="G54" s="72"/>
      <c r="H54" s="458">
        <v>32.179930795847753</v>
      </c>
      <c r="I54" s="458"/>
      <c r="J54" s="458">
        <v>67.474048442906579</v>
      </c>
      <c r="K54" s="458"/>
      <c r="L54" s="458">
        <v>0.34602076124567477</v>
      </c>
      <c r="M54" s="458"/>
      <c r="N54" s="458">
        <v>73.875432525951553</v>
      </c>
      <c r="O54" s="458">
        <v>17.474048442906575</v>
      </c>
      <c r="P54" s="458">
        <v>8.6505190311418687</v>
      </c>
      <c r="Q54" s="580"/>
      <c r="R54" s="593">
        <v>576</v>
      </c>
      <c r="S54" s="593">
        <v>425</v>
      </c>
      <c r="T54" s="458">
        <v>73.784722222222214</v>
      </c>
      <c r="U54" s="53"/>
    </row>
    <row r="55" spans="1:21" ht="15" x14ac:dyDescent="0.25">
      <c r="A55" s="163"/>
      <c r="B55" s="605" t="s">
        <v>1203</v>
      </c>
      <c r="C55" s="84" t="s">
        <v>1204</v>
      </c>
      <c r="D55" s="84"/>
      <c r="E55" s="84"/>
      <c r="F55" s="438">
        <v>904</v>
      </c>
      <c r="G55" s="72"/>
      <c r="H55" s="458">
        <v>14.269911504424778</v>
      </c>
      <c r="I55" s="458"/>
      <c r="J55" s="458">
        <v>85.17699115044249</v>
      </c>
      <c r="K55" s="458"/>
      <c r="L55" s="458">
        <v>0.55309734513274333</v>
      </c>
      <c r="M55" s="458"/>
      <c r="N55" s="458">
        <v>83.628318584070797</v>
      </c>
      <c r="O55" s="458">
        <v>7.8539823008849554</v>
      </c>
      <c r="P55" s="458">
        <v>8.5176991150442465</v>
      </c>
      <c r="Q55" s="580"/>
      <c r="R55" s="593">
        <v>899</v>
      </c>
      <c r="S55" s="593">
        <v>752</v>
      </c>
      <c r="T55" s="458">
        <v>83.648498331479431</v>
      </c>
      <c r="U55" s="53"/>
    </row>
    <row r="56" spans="1:21" ht="15" x14ac:dyDescent="0.25">
      <c r="A56" s="163"/>
      <c r="B56" s="605" t="s">
        <v>1205</v>
      </c>
      <c r="C56" s="84" t="s">
        <v>1206</v>
      </c>
      <c r="D56" s="84"/>
      <c r="E56" s="84"/>
      <c r="F56" s="438">
        <v>873</v>
      </c>
      <c r="G56" s="72"/>
      <c r="H56" s="458">
        <v>27.720504009163804</v>
      </c>
      <c r="I56" s="458"/>
      <c r="J56" s="458">
        <v>71.821305841924399</v>
      </c>
      <c r="K56" s="458"/>
      <c r="L56" s="458">
        <v>0.45819014891179843</v>
      </c>
      <c r="M56" s="458"/>
      <c r="N56" s="458">
        <v>84.421534936998853</v>
      </c>
      <c r="O56" s="458">
        <v>8.7056128293241688</v>
      </c>
      <c r="P56" s="458">
        <v>6.8728522336769764</v>
      </c>
      <c r="Q56" s="580"/>
      <c r="R56" s="593">
        <v>869</v>
      </c>
      <c r="S56" s="593">
        <v>733</v>
      </c>
      <c r="T56" s="458">
        <v>84.349827387802065</v>
      </c>
      <c r="U56" s="53"/>
    </row>
    <row r="57" spans="1:21" ht="15" x14ac:dyDescent="0.25">
      <c r="A57" s="163"/>
      <c r="B57" s="605" t="s">
        <v>1207</v>
      </c>
      <c r="C57" s="84" t="s">
        <v>1208</v>
      </c>
      <c r="D57" s="84"/>
      <c r="E57" s="84"/>
      <c r="F57" s="438">
        <v>717</v>
      </c>
      <c r="G57" s="72"/>
      <c r="H57" s="458">
        <v>7.8103207810320781</v>
      </c>
      <c r="I57" s="458"/>
      <c r="J57" s="458">
        <v>90.655509065550916</v>
      </c>
      <c r="K57" s="458"/>
      <c r="L57" s="458">
        <v>1.5341701534170153</v>
      </c>
      <c r="M57" s="458"/>
      <c r="N57" s="458">
        <v>87.726638772663875</v>
      </c>
      <c r="O57" s="458">
        <v>7.3919107391910739</v>
      </c>
      <c r="P57" s="458">
        <v>4.8814504881450489</v>
      </c>
      <c r="Q57" s="580"/>
      <c r="R57" s="593">
        <v>706</v>
      </c>
      <c r="S57" s="593">
        <v>621</v>
      </c>
      <c r="T57" s="458">
        <v>87.960339943342774</v>
      </c>
      <c r="U57" s="53"/>
    </row>
    <row r="58" spans="1:21" ht="15" x14ac:dyDescent="0.25">
      <c r="A58" s="163"/>
      <c r="B58" s="605" t="s">
        <v>1209</v>
      </c>
      <c r="C58" s="84" t="s">
        <v>1814</v>
      </c>
      <c r="D58" s="84"/>
      <c r="E58" s="84"/>
      <c r="F58" s="438">
        <v>661</v>
      </c>
      <c r="G58" s="72"/>
      <c r="H58" s="458">
        <v>3.9334341906202726</v>
      </c>
      <c r="I58" s="458"/>
      <c r="J58" s="458">
        <v>94.251134644478057</v>
      </c>
      <c r="K58" s="458"/>
      <c r="L58" s="458">
        <v>1.8154311649016641</v>
      </c>
      <c r="M58" s="458"/>
      <c r="N58" s="458">
        <v>81.240544629349472</v>
      </c>
      <c r="O58" s="458">
        <v>11.346444780635402</v>
      </c>
      <c r="P58" s="458">
        <v>7.4130105900151291</v>
      </c>
      <c r="Q58" s="580"/>
      <c r="R58" s="593">
        <v>649</v>
      </c>
      <c r="S58" s="593">
        <v>526</v>
      </c>
      <c r="T58" s="458">
        <v>81.047765793528498</v>
      </c>
      <c r="U58" s="53"/>
    </row>
    <row r="59" spans="1:21" ht="15" x14ac:dyDescent="0.25">
      <c r="A59" s="163"/>
      <c r="B59" s="605" t="s">
        <v>1210</v>
      </c>
      <c r="C59" s="84" t="s">
        <v>1211</v>
      </c>
      <c r="D59" s="84"/>
      <c r="E59" s="84"/>
      <c r="F59" s="438">
        <v>966</v>
      </c>
      <c r="G59" s="72"/>
      <c r="H59" s="458">
        <v>41.614906832298139</v>
      </c>
      <c r="I59" s="458"/>
      <c r="J59" s="458">
        <v>57.763975155279503</v>
      </c>
      <c r="K59" s="458"/>
      <c r="L59" s="458">
        <v>0.6211180124223602</v>
      </c>
      <c r="M59" s="458"/>
      <c r="N59" s="458">
        <v>79.296066252587991</v>
      </c>
      <c r="O59" s="458">
        <v>12.836438923395447</v>
      </c>
      <c r="P59" s="458">
        <v>7.8674948240165632</v>
      </c>
      <c r="Q59" s="580"/>
      <c r="R59" s="593">
        <v>960</v>
      </c>
      <c r="S59" s="593">
        <v>761</v>
      </c>
      <c r="T59" s="458">
        <v>79.270833333333329</v>
      </c>
      <c r="U59" s="53"/>
    </row>
    <row r="60" spans="1:21" ht="15" x14ac:dyDescent="0.25">
      <c r="A60" s="163"/>
      <c r="B60" s="605" t="s">
        <v>1212</v>
      </c>
      <c r="C60" s="84" t="s">
        <v>1213</v>
      </c>
      <c r="D60" s="84"/>
      <c r="E60" s="84"/>
      <c r="F60" s="438">
        <v>1145</v>
      </c>
      <c r="G60" s="72"/>
      <c r="H60" s="458">
        <v>71.615720524017462</v>
      </c>
      <c r="I60" s="458"/>
      <c r="J60" s="458">
        <v>27.161572052401745</v>
      </c>
      <c r="K60" s="458"/>
      <c r="L60" s="458">
        <v>1.222707423580786</v>
      </c>
      <c r="M60" s="458"/>
      <c r="N60" s="458">
        <v>83.406113537117903</v>
      </c>
      <c r="O60" s="458">
        <v>10.480349344978166</v>
      </c>
      <c r="P60" s="458">
        <v>6.1135371179039302</v>
      </c>
      <c r="Q60" s="580"/>
      <c r="R60" s="593">
        <v>1131</v>
      </c>
      <c r="S60" s="593">
        <v>943</v>
      </c>
      <c r="T60" s="458">
        <v>83.377541998231649</v>
      </c>
      <c r="U60" s="53"/>
    </row>
    <row r="61" spans="1:21" ht="15" x14ac:dyDescent="0.25">
      <c r="A61" s="163"/>
      <c r="B61" s="605"/>
      <c r="C61" s="84"/>
      <c r="D61" s="84"/>
      <c r="E61" s="84"/>
      <c r="F61" s="438"/>
      <c r="G61" s="72"/>
      <c r="H61" s="458"/>
      <c r="I61" s="458"/>
      <c r="J61" s="458"/>
      <c r="K61" s="458"/>
      <c r="L61" s="458"/>
      <c r="M61" s="458"/>
      <c r="N61" s="458"/>
      <c r="O61" s="458"/>
      <c r="P61" s="458"/>
      <c r="Q61" s="580"/>
      <c r="R61" s="593"/>
      <c r="S61" s="593"/>
      <c r="T61" s="458"/>
      <c r="U61" s="53"/>
    </row>
    <row r="62" spans="1:21" ht="15" x14ac:dyDescent="0.25">
      <c r="A62" s="163" t="s">
        <v>1214</v>
      </c>
      <c r="B62" s="605"/>
      <c r="C62" s="84"/>
      <c r="D62" s="84"/>
      <c r="E62" s="84"/>
      <c r="F62" s="615">
        <v>6939</v>
      </c>
      <c r="G62" s="72"/>
      <c r="H62" s="601">
        <v>81.812941346015279</v>
      </c>
      <c r="I62" s="601"/>
      <c r="J62" s="601">
        <v>16.846807897391557</v>
      </c>
      <c r="K62" s="601"/>
      <c r="L62" s="601">
        <v>1.3402507565931689</v>
      </c>
      <c r="M62" s="601"/>
      <c r="N62" s="601">
        <v>75.933131575154917</v>
      </c>
      <c r="O62" s="601">
        <v>13.978959504251334</v>
      </c>
      <c r="P62" s="601">
        <v>10.087908920593746</v>
      </c>
      <c r="Q62" s="582"/>
      <c r="R62" s="595">
        <v>6846</v>
      </c>
      <c r="S62" s="595">
        <v>5183</v>
      </c>
      <c r="T62" s="601">
        <v>75.708442886356991</v>
      </c>
      <c r="U62" s="53"/>
    </row>
    <row r="63" spans="1:21" ht="15" x14ac:dyDescent="0.25">
      <c r="A63" s="163"/>
      <c r="B63" s="605"/>
      <c r="C63" s="84"/>
      <c r="D63" s="84"/>
      <c r="E63" s="84"/>
      <c r="F63" s="438"/>
      <c r="G63" s="72"/>
      <c r="H63" s="458"/>
      <c r="I63" s="458"/>
      <c r="J63" s="458"/>
      <c r="K63" s="458"/>
      <c r="L63" s="458"/>
      <c r="M63" s="458"/>
      <c r="N63" s="458"/>
      <c r="O63" s="458"/>
      <c r="P63" s="458"/>
      <c r="Q63" s="580"/>
      <c r="R63" s="593"/>
      <c r="S63" s="593"/>
      <c r="T63" s="458"/>
      <c r="U63" s="53"/>
    </row>
    <row r="64" spans="1:21" ht="15" x14ac:dyDescent="0.25">
      <c r="A64" s="163"/>
      <c r="B64" s="605" t="s">
        <v>1215</v>
      </c>
      <c r="C64" s="84" t="s">
        <v>1815</v>
      </c>
      <c r="D64" s="84"/>
      <c r="E64" s="84"/>
      <c r="F64" s="438">
        <v>1143</v>
      </c>
      <c r="G64" s="72"/>
      <c r="H64" s="458">
        <v>82.152230971128603</v>
      </c>
      <c r="I64" s="458"/>
      <c r="J64" s="458">
        <v>16.535433070866144</v>
      </c>
      <c r="K64" s="458"/>
      <c r="L64" s="458">
        <v>1.3123359580052494</v>
      </c>
      <c r="M64" s="458"/>
      <c r="N64" s="458">
        <v>71.30358705161855</v>
      </c>
      <c r="O64" s="458">
        <v>17.410323709536307</v>
      </c>
      <c r="P64" s="458">
        <v>11.286089238845145</v>
      </c>
      <c r="Q64" s="580"/>
      <c r="R64" s="593">
        <v>1128</v>
      </c>
      <c r="S64" s="593">
        <v>802</v>
      </c>
      <c r="T64" s="458">
        <v>71.099290780141843</v>
      </c>
      <c r="U64" s="53"/>
    </row>
    <row r="65" spans="1:21" ht="15" x14ac:dyDescent="0.25">
      <c r="A65" s="163"/>
      <c r="B65" s="605" t="s">
        <v>1216</v>
      </c>
      <c r="C65" s="84" t="s">
        <v>1816</v>
      </c>
      <c r="D65" s="84"/>
      <c r="E65" s="84"/>
      <c r="F65" s="438">
        <v>294</v>
      </c>
      <c r="G65" s="72"/>
      <c r="H65" s="458">
        <v>84.693877551020407</v>
      </c>
      <c r="I65" s="458"/>
      <c r="J65" s="458">
        <v>12.925170068027212</v>
      </c>
      <c r="K65" s="458"/>
      <c r="L65" s="458">
        <v>2.3809523809523809</v>
      </c>
      <c r="M65" s="458"/>
      <c r="N65" s="458">
        <v>73.469387755102048</v>
      </c>
      <c r="O65" s="458">
        <v>19.047619047619047</v>
      </c>
      <c r="P65" s="458">
        <v>7.4829931972789119</v>
      </c>
      <c r="Q65" s="580"/>
      <c r="R65" s="593">
        <v>287</v>
      </c>
      <c r="S65" s="593">
        <v>209</v>
      </c>
      <c r="T65" s="458">
        <v>72.822299651567945</v>
      </c>
      <c r="U65" s="53"/>
    </row>
    <row r="66" spans="1:21" ht="15" x14ac:dyDescent="0.25">
      <c r="A66" s="163"/>
      <c r="B66" s="605" t="s">
        <v>1217</v>
      </c>
      <c r="C66" s="84" t="s">
        <v>1218</v>
      </c>
      <c r="D66" s="84"/>
      <c r="E66" s="84"/>
      <c r="F66" s="438">
        <v>576</v>
      </c>
      <c r="G66" s="72"/>
      <c r="H66" s="458">
        <v>83.680555555555557</v>
      </c>
      <c r="I66" s="458"/>
      <c r="J66" s="458">
        <v>16.145833333333336</v>
      </c>
      <c r="K66" s="458"/>
      <c r="L66" s="458">
        <v>0.1736111111111111</v>
      </c>
      <c r="M66" s="458"/>
      <c r="N66" s="458">
        <v>76.736111111111114</v>
      </c>
      <c r="O66" s="458">
        <v>11.631944444444445</v>
      </c>
      <c r="P66" s="458">
        <v>11.631944444444445</v>
      </c>
      <c r="Q66" s="580"/>
      <c r="R66" s="593">
        <v>575</v>
      </c>
      <c r="S66" s="593">
        <v>441</v>
      </c>
      <c r="T66" s="458">
        <v>76.695652173913047</v>
      </c>
      <c r="U66" s="53"/>
    </row>
    <row r="67" spans="1:21" ht="15" x14ac:dyDescent="0.25">
      <c r="A67" s="163"/>
      <c r="B67" s="605" t="s">
        <v>1219</v>
      </c>
      <c r="C67" s="84" t="s">
        <v>1817</v>
      </c>
      <c r="D67" s="84"/>
      <c r="E67" s="84"/>
      <c r="F67" s="438">
        <v>251</v>
      </c>
      <c r="G67" s="72"/>
      <c r="H67" s="458">
        <v>96.01593625498009</v>
      </c>
      <c r="I67" s="458"/>
      <c r="J67" s="458">
        <v>1.593625498007968</v>
      </c>
      <c r="K67" s="458"/>
      <c r="L67" s="458">
        <v>2.3904382470119523</v>
      </c>
      <c r="M67" s="458"/>
      <c r="N67" s="458">
        <v>77.290836653386449</v>
      </c>
      <c r="O67" s="458">
        <v>13.944223107569719</v>
      </c>
      <c r="P67" s="458">
        <v>8.7649402390438258</v>
      </c>
      <c r="Q67" s="580"/>
      <c r="R67" s="593">
        <v>245</v>
      </c>
      <c r="S67" s="593">
        <v>188</v>
      </c>
      <c r="T67" s="458">
        <v>76.734693877551024</v>
      </c>
      <c r="U67" s="53"/>
    </row>
    <row r="68" spans="1:21" ht="15" x14ac:dyDescent="0.25">
      <c r="A68" s="163"/>
      <c r="B68" s="605" t="s">
        <v>1220</v>
      </c>
      <c r="C68" s="84" t="s">
        <v>1819</v>
      </c>
      <c r="D68" s="84"/>
      <c r="E68" s="84"/>
      <c r="F68" s="438">
        <v>508</v>
      </c>
      <c r="G68" s="72"/>
      <c r="H68" s="458">
        <v>94.685039370078741</v>
      </c>
      <c r="I68" s="458"/>
      <c r="J68" s="458">
        <v>2.5590551181102361</v>
      </c>
      <c r="K68" s="458"/>
      <c r="L68" s="458">
        <v>2.7559055118110236</v>
      </c>
      <c r="M68" s="458"/>
      <c r="N68" s="458">
        <v>80.314960629921259</v>
      </c>
      <c r="O68" s="458">
        <v>10.62992125984252</v>
      </c>
      <c r="P68" s="458">
        <v>9.0551181102362204</v>
      </c>
      <c r="Q68" s="580"/>
      <c r="R68" s="593">
        <v>494</v>
      </c>
      <c r="S68" s="593">
        <v>394</v>
      </c>
      <c r="T68" s="458">
        <v>79.757085020242911</v>
      </c>
      <c r="U68" s="53"/>
    </row>
    <row r="69" spans="1:21" ht="15" x14ac:dyDescent="0.25">
      <c r="A69" s="163"/>
      <c r="B69" s="605" t="s">
        <v>1221</v>
      </c>
      <c r="C69" s="84" t="s">
        <v>1820</v>
      </c>
      <c r="D69" s="84"/>
      <c r="E69" s="84"/>
      <c r="F69" s="438">
        <v>974</v>
      </c>
      <c r="G69" s="72"/>
      <c r="H69" s="458">
        <v>72.792607802874741</v>
      </c>
      <c r="I69" s="458"/>
      <c r="J69" s="458">
        <v>26.283367556468175</v>
      </c>
      <c r="K69" s="458"/>
      <c r="L69" s="458">
        <v>0.92402464065708423</v>
      </c>
      <c r="M69" s="458"/>
      <c r="N69" s="458">
        <v>72.176591375770016</v>
      </c>
      <c r="O69" s="458">
        <v>16.324435318275153</v>
      </c>
      <c r="P69" s="458">
        <v>11.498973305954825</v>
      </c>
      <c r="Q69" s="580"/>
      <c r="R69" s="593">
        <v>965</v>
      </c>
      <c r="S69" s="593">
        <v>694</v>
      </c>
      <c r="T69" s="458">
        <v>71.917098445595855</v>
      </c>
      <c r="U69" s="53"/>
    </row>
    <row r="70" spans="1:21" ht="15" x14ac:dyDescent="0.25">
      <c r="A70" s="163"/>
      <c r="B70" s="605" t="s">
        <v>1222</v>
      </c>
      <c r="C70" s="84" t="s">
        <v>1223</v>
      </c>
      <c r="D70" s="84"/>
      <c r="E70" s="84"/>
      <c r="F70" s="438">
        <v>494</v>
      </c>
      <c r="G70" s="72"/>
      <c r="H70" s="458">
        <v>87.044534412955471</v>
      </c>
      <c r="I70" s="458"/>
      <c r="J70" s="458">
        <v>12.753036437246964</v>
      </c>
      <c r="K70" s="458"/>
      <c r="L70" s="458">
        <v>0.20242914979757085</v>
      </c>
      <c r="M70" s="458"/>
      <c r="N70" s="458">
        <v>79.959514170040492</v>
      </c>
      <c r="O70" s="458">
        <v>11.336032388663968</v>
      </c>
      <c r="P70" s="458">
        <v>8.7044534412955468</v>
      </c>
      <c r="Q70" s="580"/>
      <c r="R70" s="593">
        <v>493</v>
      </c>
      <c r="S70" s="593">
        <v>394</v>
      </c>
      <c r="T70" s="458">
        <v>79.918864097363084</v>
      </c>
      <c r="U70" s="53"/>
    </row>
    <row r="71" spans="1:21" ht="15" x14ac:dyDescent="0.25">
      <c r="A71" s="163"/>
      <c r="B71" s="605" t="s">
        <v>1224</v>
      </c>
      <c r="C71" s="84" t="s">
        <v>1821</v>
      </c>
      <c r="D71" s="84"/>
      <c r="E71" s="84"/>
      <c r="F71" s="438">
        <v>607</v>
      </c>
      <c r="G71" s="72"/>
      <c r="H71" s="458">
        <v>84.184514003294893</v>
      </c>
      <c r="I71" s="458"/>
      <c r="J71" s="458">
        <v>15.485996705107082</v>
      </c>
      <c r="K71" s="458"/>
      <c r="L71" s="458">
        <v>0.32948929159802309</v>
      </c>
      <c r="M71" s="458"/>
      <c r="N71" s="458">
        <v>82.042833607907738</v>
      </c>
      <c r="O71" s="458">
        <v>9.3904448105436575</v>
      </c>
      <c r="P71" s="458">
        <v>8.5667215815486006</v>
      </c>
      <c r="Q71" s="580"/>
      <c r="R71" s="593">
        <v>605</v>
      </c>
      <c r="S71" s="593">
        <v>496</v>
      </c>
      <c r="T71" s="458">
        <v>81.983471074380162</v>
      </c>
      <c r="U71" s="53"/>
    </row>
    <row r="72" spans="1:21" ht="15" x14ac:dyDescent="0.25">
      <c r="A72" s="163"/>
      <c r="B72" s="605" t="s">
        <v>1225</v>
      </c>
      <c r="C72" s="84" t="s">
        <v>1822</v>
      </c>
      <c r="D72" s="84"/>
      <c r="E72" s="84"/>
      <c r="F72" s="438">
        <v>318</v>
      </c>
      <c r="G72" s="72"/>
      <c r="H72" s="458">
        <v>97.169811320754718</v>
      </c>
      <c r="I72" s="458"/>
      <c r="J72" s="458">
        <v>1.5723270440251573</v>
      </c>
      <c r="K72" s="458"/>
      <c r="L72" s="458">
        <v>1.257861635220126</v>
      </c>
      <c r="M72" s="458"/>
      <c r="N72" s="458">
        <v>79.559748427672957</v>
      </c>
      <c r="O72" s="458">
        <v>11.635220125786164</v>
      </c>
      <c r="P72" s="458">
        <v>8.8050314465408803</v>
      </c>
      <c r="Q72" s="580"/>
      <c r="R72" s="593">
        <v>314</v>
      </c>
      <c r="S72" s="593">
        <v>249</v>
      </c>
      <c r="T72" s="458">
        <v>79.29936305732484</v>
      </c>
      <c r="U72" s="53"/>
    </row>
    <row r="73" spans="1:21" ht="15" x14ac:dyDescent="0.25">
      <c r="A73" s="163"/>
      <c r="B73" s="605" t="s">
        <v>1226</v>
      </c>
      <c r="C73" s="84" t="s">
        <v>1227</v>
      </c>
      <c r="D73" s="84"/>
      <c r="E73" s="84"/>
      <c r="F73" s="438">
        <v>401</v>
      </c>
      <c r="G73" s="72"/>
      <c r="H73" s="458">
        <v>27.680798004987533</v>
      </c>
      <c r="I73" s="458"/>
      <c r="J73" s="458">
        <v>71.571072319202003</v>
      </c>
      <c r="K73" s="458"/>
      <c r="L73" s="458">
        <v>0.74812967581047385</v>
      </c>
      <c r="M73" s="458"/>
      <c r="N73" s="458">
        <v>79.301745635910223</v>
      </c>
      <c r="O73" s="458">
        <v>10.224438902743142</v>
      </c>
      <c r="P73" s="458">
        <v>10.473815461346634</v>
      </c>
      <c r="Q73" s="580"/>
      <c r="R73" s="593">
        <v>398</v>
      </c>
      <c r="S73" s="593">
        <v>317</v>
      </c>
      <c r="T73" s="458">
        <v>79.64824120603015</v>
      </c>
      <c r="U73" s="53"/>
    </row>
    <row r="74" spans="1:21" ht="15" x14ac:dyDescent="0.25">
      <c r="A74" s="163"/>
      <c r="B74" s="605" t="s">
        <v>1228</v>
      </c>
      <c r="C74" s="84" t="s">
        <v>1823</v>
      </c>
      <c r="D74" s="84"/>
      <c r="E74" s="84"/>
      <c r="F74" s="438">
        <v>568</v>
      </c>
      <c r="G74" s="72"/>
      <c r="H74" s="458">
        <v>93.309859154929569</v>
      </c>
      <c r="I74" s="458"/>
      <c r="J74" s="458">
        <v>2.8169014084507045</v>
      </c>
      <c r="K74" s="458"/>
      <c r="L74" s="458">
        <v>3.873239436619718</v>
      </c>
      <c r="M74" s="458"/>
      <c r="N74" s="458">
        <v>78.16901408450704</v>
      </c>
      <c r="O74" s="458">
        <v>12.852112676056338</v>
      </c>
      <c r="P74" s="458">
        <v>8.97887323943662</v>
      </c>
      <c r="Q74" s="580"/>
      <c r="R74" s="593">
        <v>546</v>
      </c>
      <c r="S74" s="593">
        <v>425</v>
      </c>
      <c r="T74" s="458">
        <v>77.838827838827839</v>
      </c>
      <c r="U74" s="53"/>
    </row>
    <row r="75" spans="1:21" ht="15" x14ac:dyDescent="0.25">
      <c r="A75" s="163"/>
      <c r="B75" s="605" t="s">
        <v>1229</v>
      </c>
      <c r="C75" s="84" t="s">
        <v>1230</v>
      </c>
      <c r="D75" s="84"/>
      <c r="E75" s="84"/>
      <c r="F75" s="438">
        <v>805</v>
      </c>
      <c r="G75" s="72"/>
      <c r="H75" s="458">
        <v>85.093167701863365</v>
      </c>
      <c r="I75" s="458"/>
      <c r="J75" s="458">
        <v>13.788819875776397</v>
      </c>
      <c r="K75" s="458"/>
      <c r="L75" s="458">
        <v>1.1180124223602486</v>
      </c>
      <c r="M75" s="458"/>
      <c r="N75" s="458">
        <v>72.422360248447205</v>
      </c>
      <c r="O75" s="458">
        <v>16.894409937888199</v>
      </c>
      <c r="P75" s="458">
        <v>10.683229813664596</v>
      </c>
      <c r="Q75" s="580"/>
      <c r="R75" s="593">
        <v>796</v>
      </c>
      <c r="S75" s="593">
        <v>574</v>
      </c>
      <c r="T75" s="458">
        <v>72.110552763819086</v>
      </c>
      <c r="U75" s="53"/>
    </row>
    <row r="76" spans="1:21" ht="15" x14ac:dyDescent="0.25">
      <c r="A76" s="163"/>
      <c r="B76" s="605"/>
      <c r="C76" s="84"/>
      <c r="D76" s="84"/>
      <c r="E76" s="84"/>
      <c r="F76" s="438"/>
      <c r="G76" s="72"/>
      <c r="H76" s="458"/>
      <c r="I76" s="458"/>
      <c r="J76" s="458"/>
      <c r="K76" s="458"/>
      <c r="L76" s="458"/>
      <c r="M76" s="458"/>
      <c r="N76" s="458"/>
      <c r="O76" s="458"/>
      <c r="P76" s="458"/>
      <c r="Q76" s="580"/>
      <c r="R76" s="593"/>
      <c r="S76" s="593"/>
      <c r="T76" s="458"/>
      <c r="U76" s="53"/>
    </row>
    <row r="77" spans="1:21" ht="15" x14ac:dyDescent="0.25">
      <c r="A77" s="163" t="s">
        <v>1231</v>
      </c>
      <c r="B77" s="605"/>
      <c r="C77" s="84"/>
      <c r="D77" s="84"/>
      <c r="E77" s="84"/>
      <c r="F77" s="615">
        <v>20246</v>
      </c>
      <c r="G77" s="94"/>
      <c r="H77" s="601">
        <v>7.6163192729428033</v>
      </c>
      <c r="I77" s="601"/>
      <c r="J77" s="601">
        <v>91.494616220487998</v>
      </c>
      <c r="K77" s="601"/>
      <c r="L77" s="601">
        <v>0.88906450656919889</v>
      </c>
      <c r="M77" s="601"/>
      <c r="N77" s="601">
        <v>79.284796996937672</v>
      </c>
      <c r="O77" s="601">
        <v>11.696137508643682</v>
      </c>
      <c r="P77" s="601">
        <v>9.0190654944186495</v>
      </c>
      <c r="Q77" s="582"/>
      <c r="R77" s="595">
        <v>20066</v>
      </c>
      <c r="S77" s="595">
        <v>15898</v>
      </c>
      <c r="T77" s="601">
        <v>79.228545798863749</v>
      </c>
      <c r="U77" s="53"/>
    </row>
    <row r="78" spans="1:21" ht="15" x14ac:dyDescent="0.25">
      <c r="A78" s="163"/>
      <c r="B78" s="605"/>
      <c r="C78" s="84"/>
      <c r="D78" s="84"/>
      <c r="E78" s="84"/>
      <c r="F78" s="438"/>
      <c r="G78" s="72"/>
      <c r="H78" s="458"/>
      <c r="I78" s="458"/>
      <c r="J78" s="458"/>
      <c r="K78" s="458"/>
      <c r="L78" s="458"/>
      <c r="M78" s="458"/>
      <c r="N78" s="458"/>
      <c r="O78" s="458"/>
      <c r="P78" s="458"/>
      <c r="Q78" s="580"/>
      <c r="R78" s="593"/>
      <c r="S78" s="593"/>
      <c r="T78" s="458"/>
      <c r="U78" s="53"/>
    </row>
    <row r="79" spans="1:21" ht="15" x14ac:dyDescent="0.25">
      <c r="A79" s="163"/>
      <c r="B79" s="605" t="s">
        <v>1232</v>
      </c>
      <c r="C79" s="84" t="s">
        <v>1233</v>
      </c>
      <c r="D79" s="84"/>
      <c r="E79" s="84"/>
      <c r="F79" s="438">
        <v>5159</v>
      </c>
      <c r="G79" s="72"/>
      <c r="H79" s="458">
        <v>2.7718550106609809</v>
      </c>
      <c r="I79" s="458"/>
      <c r="J79" s="458">
        <v>96.452800930412877</v>
      </c>
      <c r="K79" s="458"/>
      <c r="L79" s="458">
        <v>0.77534405892614844</v>
      </c>
      <c r="M79" s="458"/>
      <c r="N79" s="458">
        <v>81.527427796084524</v>
      </c>
      <c r="O79" s="458">
        <v>10.583446404341927</v>
      </c>
      <c r="P79" s="458">
        <v>7.8891257995735611</v>
      </c>
      <c r="Q79" s="580"/>
      <c r="R79" s="593">
        <v>5119</v>
      </c>
      <c r="S79" s="593">
        <v>4176</v>
      </c>
      <c r="T79" s="458">
        <v>81.578433287751523</v>
      </c>
      <c r="U79" s="53"/>
    </row>
    <row r="80" spans="1:21" ht="15" x14ac:dyDescent="0.25">
      <c r="A80" s="163"/>
      <c r="B80" s="605" t="s">
        <v>1234</v>
      </c>
      <c r="C80" s="84" t="s">
        <v>1235</v>
      </c>
      <c r="D80" s="84"/>
      <c r="E80" s="84"/>
      <c r="F80" s="438">
        <v>1736</v>
      </c>
      <c r="G80" s="72"/>
      <c r="H80" s="458">
        <v>2.4769585253456223</v>
      </c>
      <c r="I80" s="458"/>
      <c r="J80" s="458">
        <v>96.774193548387103</v>
      </c>
      <c r="K80" s="458"/>
      <c r="L80" s="458">
        <v>0.74884792626728103</v>
      </c>
      <c r="M80" s="458"/>
      <c r="N80" s="458">
        <v>76.670506912442391</v>
      </c>
      <c r="O80" s="458">
        <v>13.076036866359447</v>
      </c>
      <c r="P80" s="458">
        <v>10.253456221198157</v>
      </c>
      <c r="Q80" s="580"/>
      <c r="R80" s="593">
        <v>1723</v>
      </c>
      <c r="S80" s="593">
        <v>1318</v>
      </c>
      <c r="T80" s="458">
        <v>76.494486360998266</v>
      </c>
      <c r="U80" s="53"/>
    </row>
    <row r="81" spans="1:21" ht="15" x14ac:dyDescent="0.25">
      <c r="A81" s="163"/>
      <c r="B81" s="605" t="s">
        <v>1236</v>
      </c>
      <c r="C81" s="84" t="s">
        <v>1237</v>
      </c>
      <c r="D81" s="84"/>
      <c r="E81" s="84"/>
      <c r="F81" s="438">
        <v>1071</v>
      </c>
      <c r="G81" s="72"/>
      <c r="H81" s="458">
        <v>2.4276377217553691</v>
      </c>
      <c r="I81" s="458"/>
      <c r="J81" s="458">
        <v>97.198879551820724</v>
      </c>
      <c r="K81" s="458"/>
      <c r="L81" s="458">
        <v>0.3734827264239029</v>
      </c>
      <c r="M81" s="458"/>
      <c r="N81" s="458">
        <v>81.979458450046678</v>
      </c>
      <c r="O81" s="458">
        <v>9.6171802054155009</v>
      </c>
      <c r="P81" s="458">
        <v>8.4033613445378155</v>
      </c>
      <c r="Q81" s="580"/>
      <c r="R81" s="593">
        <v>1067</v>
      </c>
      <c r="S81" s="593">
        <v>874</v>
      </c>
      <c r="T81" s="458">
        <v>81.91190253045923</v>
      </c>
      <c r="U81" s="53"/>
    </row>
    <row r="82" spans="1:21" ht="15" x14ac:dyDescent="0.25">
      <c r="A82" s="163"/>
      <c r="B82" s="605" t="s">
        <v>1238</v>
      </c>
      <c r="C82" s="84" t="s">
        <v>1825</v>
      </c>
      <c r="D82" s="84"/>
      <c r="E82" s="84"/>
      <c r="F82" s="438">
        <v>404</v>
      </c>
      <c r="G82" s="72"/>
      <c r="H82" s="458">
        <v>93.316831683168317</v>
      </c>
      <c r="I82" s="458"/>
      <c r="J82" s="458">
        <v>4.455445544554455</v>
      </c>
      <c r="K82" s="458"/>
      <c r="L82" s="458">
        <v>2.2277227722772275</v>
      </c>
      <c r="M82" s="458"/>
      <c r="N82" s="458">
        <v>71.039603960396036</v>
      </c>
      <c r="O82" s="458">
        <v>18.316831683168317</v>
      </c>
      <c r="P82" s="458">
        <v>10.643564356435643</v>
      </c>
      <c r="Q82" s="580"/>
      <c r="R82" s="593">
        <v>395</v>
      </c>
      <c r="S82" s="593">
        <v>279</v>
      </c>
      <c r="T82" s="458">
        <v>70.632911392405063</v>
      </c>
      <c r="U82" s="53"/>
    </row>
    <row r="83" spans="1:21" ht="15" x14ac:dyDescent="0.25">
      <c r="A83" s="163"/>
      <c r="B83" s="605" t="s">
        <v>1239</v>
      </c>
      <c r="C83" s="84" t="s">
        <v>1240</v>
      </c>
      <c r="D83" s="84"/>
      <c r="E83" s="84"/>
      <c r="F83" s="438">
        <v>1497</v>
      </c>
      <c r="G83" s="72"/>
      <c r="H83" s="458">
        <v>2.9392117568470275</v>
      </c>
      <c r="I83" s="458"/>
      <c r="J83" s="458">
        <v>96.459585838343358</v>
      </c>
      <c r="K83" s="458"/>
      <c r="L83" s="458">
        <v>0.60120240480961928</v>
      </c>
      <c r="M83" s="458"/>
      <c r="N83" s="458">
        <v>79.091516366065463</v>
      </c>
      <c r="O83" s="458">
        <v>11.690046760187041</v>
      </c>
      <c r="P83" s="458">
        <v>9.2184368737474944</v>
      </c>
      <c r="Q83" s="580"/>
      <c r="R83" s="593">
        <v>1488</v>
      </c>
      <c r="S83" s="593">
        <v>1176</v>
      </c>
      <c r="T83" s="458">
        <v>79.032258064516128</v>
      </c>
      <c r="U83" s="53"/>
    </row>
    <row r="84" spans="1:21" ht="15" x14ac:dyDescent="0.25">
      <c r="A84" s="163"/>
      <c r="B84" s="605" t="s">
        <v>1241</v>
      </c>
      <c r="C84" s="84" t="s">
        <v>1826</v>
      </c>
      <c r="D84" s="84"/>
      <c r="E84" s="84"/>
      <c r="F84" s="438">
        <v>623</v>
      </c>
      <c r="G84" s="72"/>
      <c r="H84" s="458">
        <v>6.5810593900481535</v>
      </c>
      <c r="I84" s="458"/>
      <c r="J84" s="458">
        <v>93.097913322632422</v>
      </c>
      <c r="K84" s="458"/>
      <c r="L84" s="458">
        <v>0.32102728731942215</v>
      </c>
      <c r="M84" s="458"/>
      <c r="N84" s="458">
        <v>72.712680577849113</v>
      </c>
      <c r="O84" s="458">
        <v>15.890850722311397</v>
      </c>
      <c r="P84" s="458">
        <v>11.396468699839486</v>
      </c>
      <c r="Q84" s="580"/>
      <c r="R84" s="593">
        <v>621</v>
      </c>
      <c r="S84" s="593">
        <v>452</v>
      </c>
      <c r="T84" s="458">
        <v>72.785829307568434</v>
      </c>
      <c r="U84" s="53"/>
    </row>
    <row r="85" spans="1:21" ht="15" x14ac:dyDescent="0.25">
      <c r="A85" s="163"/>
      <c r="B85" s="605" t="s">
        <v>1242</v>
      </c>
      <c r="C85" s="84" t="s">
        <v>1243</v>
      </c>
      <c r="D85" s="84"/>
      <c r="E85" s="84"/>
      <c r="F85" s="438">
        <v>708</v>
      </c>
      <c r="G85" s="72"/>
      <c r="H85" s="458">
        <v>1.2711864406779663</v>
      </c>
      <c r="I85" s="458"/>
      <c r="J85" s="458">
        <v>97.881355932203391</v>
      </c>
      <c r="K85" s="458"/>
      <c r="L85" s="458">
        <v>0.84745762711864403</v>
      </c>
      <c r="M85" s="458"/>
      <c r="N85" s="458">
        <v>83.050847457627114</v>
      </c>
      <c r="O85" s="458">
        <v>9.1807909604519775</v>
      </c>
      <c r="P85" s="458">
        <v>7.7683615819209049</v>
      </c>
      <c r="Q85" s="580"/>
      <c r="R85" s="593">
        <v>702</v>
      </c>
      <c r="S85" s="593">
        <v>582</v>
      </c>
      <c r="T85" s="458">
        <v>82.90598290598291</v>
      </c>
      <c r="U85" s="53"/>
    </row>
    <row r="86" spans="1:21" ht="15" x14ac:dyDescent="0.25">
      <c r="A86" s="163"/>
      <c r="B86" s="605" t="s">
        <v>1394</v>
      </c>
      <c r="C86" s="104" t="s">
        <v>1402</v>
      </c>
      <c r="D86" s="104"/>
      <c r="E86" s="104"/>
      <c r="F86" s="438">
        <v>2439</v>
      </c>
      <c r="G86" s="72"/>
      <c r="H86" s="458">
        <v>4.5920459204592046</v>
      </c>
      <c r="I86" s="458"/>
      <c r="J86" s="458">
        <v>94.054940549405501</v>
      </c>
      <c r="K86" s="458"/>
      <c r="L86" s="458">
        <v>1.3530135301353015</v>
      </c>
      <c r="M86" s="458"/>
      <c r="N86" s="458">
        <v>77.490774907749085</v>
      </c>
      <c r="O86" s="458">
        <v>12.300123001230013</v>
      </c>
      <c r="P86" s="458">
        <v>10.209102091020911</v>
      </c>
      <c r="Q86" s="580"/>
      <c r="R86" s="593">
        <v>2406</v>
      </c>
      <c r="S86" s="593">
        <v>1860</v>
      </c>
      <c r="T86" s="458">
        <v>77.306733167082299</v>
      </c>
      <c r="U86" s="53"/>
    </row>
    <row r="87" spans="1:21" ht="15" x14ac:dyDescent="0.25">
      <c r="A87" s="163"/>
      <c r="B87" s="605" t="s">
        <v>1244</v>
      </c>
      <c r="C87" s="84" t="s">
        <v>1827</v>
      </c>
      <c r="D87" s="84"/>
      <c r="E87" s="84"/>
      <c r="F87" s="438">
        <v>1024</v>
      </c>
      <c r="G87" s="72"/>
      <c r="H87" s="458">
        <v>4.19921875</v>
      </c>
      <c r="I87" s="458"/>
      <c r="J87" s="458">
        <v>95.5078125</v>
      </c>
      <c r="K87" s="458"/>
      <c r="L87" s="458">
        <v>0.29296875</v>
      </c>
      <c r="M87" s="458"/>
      <c r="N87" s="458">
        <v>85.44921875</v>
      </c>
      <c r="O87" s="458">
        <v>7.6171875</v>
      </c>
      <c r="P87" s="458">
        <v>6.93359375</v>
      </c>
      <c r="Q87" s="580"/>
      <c r="R87" s="593">
        <v>1021</v>
      </c>
      <c r="S87" s="593">
        <v>873</v>
      </c>
      <c r="T87" s="458">
        <v>85.504407443682666</v>
      </c>
      <c r="U87" s="53"/>
    </row>
    <row r="88" spans="1:21" ht="15" x14ac:dyDescent="0.25">
      <c r="A88" s="163"/>
      <c r="B88" s="605" t="s">
        <v>1245</v>
      </c>
      <c r="C88" s="84" t="s">
        <v>1828</v>
      </c>
      <c r="D88" s="84"/>
      <c r="E88" s="84"/>
      <c r="F88" s="438">
        <v>542</v>
      </c>
      <c r="G88" s="72"/>
      <c r="H88" s="458">
        <v>3.6900369003690034</v>
      </c>
      <c r="I88" s="458"/>
      <c r="J88" s="458">
        <v>96.125461254612546</v>
      </c>
      <c r="K88" s="458"/>
      <c r="L88" s="458">
        <v>0.18450184501845018</v>
      </c>
      <c r="M88" s="458"/>
      <c r="N88" s="458">
        <v>76.199261992619924</v>
      </c>
      <c r="O88" s="458">
        <v>12.915129151291513</v>
      </c>
      <c r="P88" s="458">
        <v>10.885608856088561</v>
      </c>
      <c r="Q88" s="580"/>
      <c r="R88" s="593">
        <v>541</v>
      </c>
      <c r="S88" s="593">
        <v>412</v>
      </c>
      <c r="T88" s="458">
        <v>76.155268022181147</v>
      </c>
      <c r="U88" s="53"/>
    </row>
    <row r="89" spans="1:21" ht="15" x14ac:dyDescent="0.25">
      <c r="A89" s="163"/>
      <c r="B89" s="605" t="s">
        <v>1246</v>
      </c>
      <c r="C89" s="84" t="s">
        <v>1247</v>
      </c>
      <c r="D89" s="84"/>
      <c r="E89" s="84"/>
      <c r="F89" s="438">
        <v>1034</v>
      </c>
      <c r="G89" s="72"/>
      <c r="H89" s="458">
        <v>3.3849129593810443</v>
      </c>
      <c r="I89" s="458"/>
      <c r="J89" s="458">
        <v>96.228239845261115</v>
      </c>
      <c r="K89" s="458"/>
      <c r="L89" s="458">
        <v>0.38684719535783368</v>
      </c>
      <c r="M89" s="458"/>
      <c r="N89" s="458">
        <v>80.464216634429391</v>
      </c>
      <c r="O89" s="458">
        <v>11.121856866537717</v>
      </c>
      <c r="P89" s="458">
        <v>8.4139264990328826</v>
      </c>
      <c r="Q89" s="580"/>
      <c r="R89" s="593">
        <v>1030</v>
      </c>
      <c r="S89" s="593">
        <v>829</v>
      </c>
      <c r="T89" s="458">
        <v>80.485436893203882</v>
      </c>
      <c r="U89" s="53"/>
    </row>
    <row r="90" spans="1:21" ht="15" x14ac:dyDescent="0.25">
      <c r="A90" s="163"/>
      <c r="B90" s="605" t="s">
        <v>1397</v>
      </c>
      <c r="C90" s="104" t="s">
        <v>1403</v>
      </c>
      <c r="D90" s="104"/>
      <c r="E90" s="104"/>
      <c r="F90" s="438">
        <v>1582</v>
      </c>
      <c r="G90" s="72"/>
      <c r="H90" s="458">
        <v>3.6662452591656134</v>
      </c>
      <c r="I90" s="458"/>
      <c r="J90" s="458">
        <v>95.385587863463968</v>
      </c>
      <c r="K90" s="458"/>
      <c r="L90" s="458">
        <v>0.94816687737041727</v>
      </c>
      <c r="M90" s="458"/>
      <c r="N90" s="458">
        <v>77.560050568900124</v>
      </c>
      <c r="O90" s="458">
        <v>12.76864728192162</v>
      </c>
      <c r="P90" s="458">
        <v>9.6713021491782563</v>
      </c>
      <c r="Q90" s="580"/>
      <c r="R90" s="593">
        <v>1567</v>
      </c>
      <c r="S90" s="593">
        <v>1214</v>
      </c>
      <c r="T90" s="458">
        <v>77.472878111040202</v>
      </c>
      <c r="U90" s="53"/>
    </row>
    <row r="91" spans="1:21" ht="15" x14ac:dyDescent="0.25">
      <c r="A91" s="163"/>
      <c r="B91" s="605" t="s">
        <v>1248</v>
      </c>
      <c r="C91" s="84" t="s">
        <v>1249</v>
      </c>
      <c r="D91" s="84"/>
      <c r="E91" s="84"/>
      <c r="F91" s="438">
        <v>1173</v>
      </c>
      <c r="G91" s="72"/>
      <c r="H91" s="458">
        <v>4.9445865302642797</v>
      </c>
      <c r="I91" s="458"/>
      <c r="J91" s="458">
        <v>93.776641091219091</v>
      </c>
      <c r="K91" s="458"/>
      <c r="L91" s="458">
        <v>1.2787723785166241</v>
      </c>
      <c r="M91" s="458"/>
      <c r="N91" s="458">
        <v>75.618073316283031</v>
      </c>
      <c r="O91" s="458">
        <v>14.151747655583973</v>
      </c>
      <c r="P91" s="458">
        <v>10.230179028132993</v>
      </c>
      <c r="Q91" s="580"/>
      <c r="R91" s="593">
        <v>1158</v>
      </c>
      <c r="S91" s="593">
        <v>874</v>
      </c>
      <c r="T91" s="458">
        <v>75.474956822107089</v>
      </c>
      <c r="U91" s="53"/>
    </row>
    <row r="92" spans="1:21" ht="15" x14ac:dyDescent="0.25">
      <c r="A92" s="163"/>
      <c r="B92" s="605" t="s">
        <v>1399</v>
      </c>
      <c r="C92" s="104" t="s">
        <v>1404</v>
      </c>
      <c r="D92" s="104"/>
      <c r="E92" s="104"/>
      <c r="F92" s="438">
        <v>1254</v>
      </c>
      <c r="G92" s="72"/>
      <c r="H92" s="458">
        <v>42.503987240829346</v>
      </c>
      <c r="I92" s="458"/>
      <c r="J92" s="458">
        <v>55.422647527910684</v>
      </c>
      <c r="K92" s="458"/>
      <c r="L92" s="458">
        <v>2.073365231259968</v>
      </c>
      <c r="M92" s="458"/>
      <c r="N92" s="458">
        <v>79.824561403508781</v>
      </c>
      <c r="O92" s="458">
        <v>11.802232854864434</v>
      </c>
      <c r="P92" s="458">
        <v>8.3732057416267942</v>
      </c>
      <c r="Q92" s="580"/>
      <c r="R92" s="593">
        <v>1228</v>
      </c>
      <c r="S92" s="593">
        <v>979</v>
      </c>
      <c r="T92" s="458">
        <v>79.723127035830615</v>
      </c>
      <c r="U92" s="53"/>
    </row>
    <row r="93" spans="1:21" ht="15" x14ac:dyDescent="0.25">
      <c r="A93" s="163"/>
      <c r="B93" s="605"/>
      <c r="C93" s="84"/>
      <c r="D93" s="84"/>
      <c r="E93" s="84"/>
      <c r="F93" s="438"/>
      <c r="G93" s="72"/>
      <c r="H93" s="458"/>
      <c r="I93" s="458"/>
      <c r="J93" s="458"/>
      <c r="K93" s="458"/>
      <c r="L93" s="458"/>
      <c r="M93" s="458"/>
      <c r="N93" s="458"/>
      <c r="O93" s="458"/>
      <c r="P93" s="458"/>
      <c r="Q93" s="580"/>
      <c r="R93" s="593"/>
      <c r="S93" s="593"/>
      <c r="T93" s="458"/>
      <c r="U93" s="53"/>
    </row>
    <row r="94" spans="1:21" ht="15" x14ac:dyDescent="0.25">
      <c r="A94" s="163" t="s">
        <v>1250</v>
      </c>
      <c r="B94" s="605"/>
      <c r="C94" s="84"/>
      <c r="D94" s="84"/>
      <c r="E94" s="84"/>
      <c r="F94" s="615">
        <v>11768</v>
      </c>
      <c r="G94" s="94"/>
      <c r="H94" s="601">
        <v>52.659755268524812</v>
      </c>
      <c r="I94" s="601"/>
      <c r="J94" s="601">
        <v>45.190346702923186</v>
      </c>
      <c r="K94" s="601"/>
      <c r="L94" s="601">
        <v>2.1498980285520055</v>
      </c>
      <c r="M94" s="601"/>
      <c r="N94" s="601">
        <v>73.614887831407202</v>
      </c>
      <c r="O94" s="601">
        <v>16.459891230455472</v>
      </c>
      <c r="P94" s="601">
        <v>9.925220938137322</v>
      </c>
      <c r="Q94" s="582"/>
      <c r="R94" s="595">
        <v>11515</v>
      </c>
      <c r="S94" s="595">
        <v>8454</v>
      </c>
      <c r="T94" s="601">
        <v>73.417281806339545</v>
      </c>
      <c r="U94" s="53"/>
    </row>
    <row r="95" spans="1:21" ht="15" x14ac:dyDescent="0.25">
      <c r="A95" s="163"/>
      <c r="B95" s="605"/>
      <c r="C95" s="84"/>
      <c r="D95" s="84"/>
      <c r="E95" s="84"/>
      <c r="F95" s="438"/>
      <c r="G95" s="72"/>
      <c r="H95" s="458"/>
      <c r="I95" s="458"/>
      <c r="J95" s="458"/>
      <c r="K95" s="458"/>
      <c r="L95" s="458"/>
      <c r="M95" s="458"/>
      <c r="N95" s="458"/>
      <c r="O95" s="458"/>
      <c r="P95" s="458"/>
      <c r="Q95" s="580"/>
      <c r="R95" s="593"/>
      <c r="S95" s="593"/>
      <c r="T95" s="458"/>
      <c r="U95" s="53"/>
    </row>
    <row r="96" spans="1:21" ht="15" x14ac:dyDescent="0.25">
      <c r="A96" s="163"/>
      <c r="B96" s="605" t="s">
        <v>1251</v>
      </c>
      <c r="C96" s="84" t="s">
        <v>1829</v>
      </c>
      <c r="D96" s="84"/>
      <c r="E96" s="84"/>
      <c r="F96" s="438">
        <v>781</v>
      </c>
      <c r="G96" s="72"/>
      <c r="H96" s="458">
        <v>93.341869398207422</v>
      </c>
      <c r="I96" s="458"/>
      <c r="J96" s="458">
        <v>5.5057618437900127</v>
      </c>
      <c r="K96" s="458"/>
      <c r="L96" s="458">
        <v>1.1523687580025608</v>
      </c>
      <c r="M96" s="458"/>
      <c r="N96" s="458">
        <v>71.702944942381563</v>
      </c>
      <c r="O96" s="458">
        <v>19.718309859154928</v>
      </c>
      <c r="P96" s="458">
        <v>8.5787451984635084</v>
      </c>
      <c r="Q96" s="580"/>
      <c r="R96" s="593">
        <v>772</v>
      </c>
      <c r="S96" s="593">
        <v>553</v>
      </c>
      <c r="T96" s="458">
        <v>71.632124352331601</v>
      </c>
      <c r="U96" s="53"/>
    </row>
    <row r="97" spans="1:21" ht="15" x14ac:dyDescent="0.25">
      <c r="A97" s="163"/>
      <c r="B97" s="605" t="s">
        <v>1376</v>
      </c>
      <c r="C97" s="104" t="s">
        <v>1405</v>
      </c>
      <c r="D97" s="104"/>
      <c r="E97" s="104"/>
      <c r="F97" s="438">
        <v>1309</v>
      </c>
      <c r="G97" s="72"/>
      <c r="H97" s="458">
        <v>72.192513368983953</v>
      </c>
      <c r="I97" s="458"/>
      <c r="J97" s="458">
        <v>25.057295645530942</v>
      </c>
      <c r="K97" s="458"/>
      <c r="L97" s="458">
        <v>2.7501909854851032</v>
      </c>
      <c r="M97" s="458"/>
      <c r="N97" s="458">
        <v>71.275783040488932</v>
      </c>
      <c r="O97" s="458">
        <v>18.640183346065701</v>
      </c>
      <c r="P97" s="458">
        <v>10.084033613445378</v>
      </c>
      <c r="Q97" s="580"/>
      <c r="R97" s="593">
        <v>1273</v>
      </c>
      <c r="S97" s="593">
        <v>905</v>
      </c>
      <c r="T97" s="458">
        <v>71.091908876669279</v>
      </c>
      <c r="U97" s="53"/>
    </row>
    <row r="98" spans="1:21" ht="15" x14ac:dyDescent="0.25">
      <c r="A98" s="163"/>
      <c r="B98" s="605" t="s">
        <v>1252</v>
      </c>
      <c r="C98" s="84" t="s">
        <v>1831</v>
      </c>
      <c r="D98" s="84"/>
      <c r="E98" s="84"/>
      <c r="F98" s="438">
        <v>1373</v>
      </c>
      <c r="G98" s="72"/>
      <c r="H98" s="458">
        <v>39.548434085943192</v>
      </c>
      <c r="I98" s="458"/>
      <c r="J98" s="458">
        <v>58.412235979606699</v>
      </c>
      <c r="K98" s="458"/>
      <c r="L98" s="458">
        <v>2.0393299344501092</v>
      </c>
      <c r="M98" s="458"/>
      <c r="N98" s="458">
        <v>69.84705025491624</v>
      </c>
      <c r="O98" s="458">
        <v>16.751638747268753</v>
      </c>
      <c r="P98" s="458">
        <v>13.401310997815003</v>
      </c>
      <c r="Q98" s="580"/>
      <c r="R98" s="593">
        <v>1345</v>
      </c>
      <c r="S98" s="593">
        <v>938</v>
      </c>
      <c r="T98" s="458">
        <v>69.739776951672866</v>
      </c>
      <c r="U98" s="53"/>
    </row>
    <row r="99" spans="1:21" ht="15" x14ac:dyDescent="0.25">
      <c r="A99" s="163"/>
      <c r="B99" s="605" t="s">
        <v>1386</v>
      </c>
      <c r="C99" s="104" t="s">
        <v>1406</v>
      </c>
      <c r="D99" s="104"/>
      <c r="E99" s="104"/>
      <c r="F99" s="438">
        <v>1540</v>
      </c>
      <c r="G99" s="72"/>
      <c r="H99" s="458">
        <v>45.519480519480524</v>
      </c>
      <c r="I99" s="458"/>
      <c r="J99" s="458">
        <v>50.779220779220779</v>
      </c>
      <c r="K99" s="458"/>
      <c r="L99" s="458">
        <v>3.7012987012987013</v>
      </c>
      <c r="M99" s="458"/>
      <c r="N99" s="458">
        <v>75.909090909090907</v>
      </c>
      <c r="O99" s="458">
        <v>12.337662337662337</v>
      </c>
      <c r="P99" s="458">
        <v>11.753246753246753</v>
      </c>
      <c r="Q99" s="580"/>
      <c r="R99" s="593">
        <v>1483</v>
      </c>
      <c r="S99" s="593">
        <v>1119</v>
      </c>
      <c r="T99" s="458">
        <v>75.455158462575852</v>
      </c>
      <c r="U99" s="53"/>
    </row>
    <row r="100" spans="1:21" ht="15" x14ac:dyDescent="0.25">
      <c r="A100" s="163"/>
      <c r="B100" s="605" t="s">
        <v>1387</v>
      </c>
      <c r="C100" s="104" t="s">
        <v>1407</v>
      </c>
      <c r="D100" s="104"/>
      <c r="E100" s="104"/>
      <c r="F100" s="438">
        <v>1464</v>
      </c>
      <c r="G100" s="72"/>
      <c r="H100" s="458">
        <v>92.418032786885249</v>
      </c>
      <c r="I100" s="458"/>
      <c r="J100" s="458">
        <v>4.7814207650273222</v>
      </c>
      <c r="K100" s="458"/>
      <c r="L100" s="458">
        <v>2.8005464480874318</v>
      </c>
      <c r="M100" s="458"/>
      <c r="N100" s="458">
        <v>71.653005464480884</v>
      </c>
      <c r="O100" s="458">
        <v>20.21857923497268</v>
      </c>
      <c r="P100" s="458">
        <v>8.1284153005464468</v>
      </c>
      <c r="Q100" s="580"/>
      <c r="R100" s="593">
        <v>1423</v>
      </c>
      <c r="S100" s="593">
        <v>1017</v>
      </c>
      <c r="T100" s="458">
        <v>71.468728039353479</v>
      </c>
      <c r="U100" s="53"/>
    </row>
    <row r="101" spans="1:21" ht="15" x14ac:dyDescent="0.25">
      <c r="A101" s="163"/>
      <c r="B101" s="605" t="s">
        <v>1389</v>
      </c>
      <c r="C101" s="104" t="s">
        <v>1408</v>
      </c>
      <c r="D101" s="104"/>
      <c r="E101" s="104"/>
      <c r="F101" s="438">
        <v>2190</v>
      </c>
      <c r="G101" s="72"/>
      <c r="H101" s="458">
        <v>38.721461187214615</v>
      </c>
      <c r="I101" s="458"/>
      <c r="J101" s="458">
        <v>59.908675799086751</v>
      </c>
      <c r="K101" s="458"/>
      <c r="L101" s="458">
        <v>1.3698630136986301</v>
      </c>
      <c r="M101" s="458"/>
      <c r="N101" s="458">
        <v>77.625570776255699</v>
      </c>
      <c r="O101" s="458">
        <v>13.881278538812786</v>
      </c>
      <c r="P101" s="458">
        <v>8.493150684931507</v>
      </c>
      <c r="Q101" s="580"/>
      <c r="R101" s="593">
        <v>2160</v>
      </c>
      <c r="S101" s="593">
        <v>1673</v>
      </c>
      <c r="T101" s="458">
        <v>77.453703703703695</v>
      </c>
      <c r="U101" s="53"/>
    </row>
    <row r="102" spans="1:21" ht="15" x14ac:dyDescent="0.25">
      <c r="A102" s="163"/>
      <c r="B102" s="605" t="s">
        <v>1253</v>
      </c>
      <c r="C102" s="84" t="s">
        <v>1832</v>
      </c>
      <c r="D102" s="84"/>
      <c r="E102" s="84"/>
      <c r="F102" s="438">
        <v>1206</v>
      </c>
      <c r="G102" s="72"/>
      <c r="H102" s="458">
        <v>58.126036484245432</v>
      </c>
      <c r="I102" s="458"/>
      <c r="J102" s="458">
        <v>39.718076285240464</v>
      </c>
      <c r="K102" s="458"/>
      <c r="L102" s="458">
        <v>2.1558872305140961</v>
      </c>
      <c r="M102" s="458"/>
      <c r="N102" s="458">
        <v>67.827529021558874</v>
      </c>
      <c r="O102" s="458">
        <v>21.558872305140962</v>
      </c>
      <c r="P102" s="458">
        <v>10.613598673300165</v>
      </c>
      <c r="Q102" s="580"/>
      <c r="R102" s="593">
        <v>1180</v>
      </c>
      <c r="S102" s="593">
        <v>797</v>
      </c>
      <c r="T102" s="458">
        <v>67.542372881355931</v>
      </c>
      <c r="U102" s="53"/>
    </row>
    <row r="103" spans="1:21" ht="15" x14ac:dyDescent="0.25">
      <c r="A103" s="163"/>
      <c r="B103" s="605" t="s">
        <v>1391</v>
      </c>
      <c r="C103" s="104" t="s">
        <v>1409</v>
      </c>
      <c r="D103" s="104"/>
      <c r="E103" s="104"/>
      <c r="F103" s="438">
        <v>1844</v>
      </c>
      <c r="G103" s="72"/>
      <c r="H103" s="458">
        <v>18.817787418655097</v>
      </c>
      <c r="I103" s="458"/>
      <c r="J103" s="458">
        <v>79.772234273318873</v>
      </c>
      <c r="K103" s="458"/>
      <c r="L103" s="458">
        <v>1.4099783080260302</v>
      </c>
      <c r="M103" s="458"/>
      <c r="N103" s="458">
        <v>77.169197396963114</v>
      </c>
      <c r="O103" s="458">
        <v>13.828633405639914</v>
      </c>
      <c r="P103" s="458">
        <v>9.0021691973969631</v>
      </c>
      <c r="Q103" s="580"/>
      <c r="R103" s="593">
        <v>1818</v>
      </c>
      <c r="S103" s="593">
        <v>1400</v>
      </c>
      <c r="T103" s="458">
        <v>77.007700770077008</v>
      </c>
      <c r="U103" s="53"/>
    </row>
    <row r="104" spans="1:21" ht="15" x14ac:dyDescent="0.25">
      <c r="A104" s="163"/>
      <c r="B104" s="605" t="s">
        <v>1254</v>
      </c>
      <c r="C104" s="84" t="s">
        <v>1833</v>
      </c>
      <c r="D104" s="84"/>
      <c r="E104" s="84"/>
      <c r="F104" s="438">
        <v>61</v>
      </c>
      <c r="G104" s="72"/>
      <c r="H104" s="458">
        <v>49.180327868852459</v>
      </c>
      <c r="I104" s="458"/>
      <c r="J104" s="458">
        <v>50.819672131147541</v>
      </c>
      <c r="K104" s="458"/>
      <c r="L104" s="458">
        <v>0</v>
      </c>
      <c r="M104" s="458"/>
      <c r="N104" s="458">
        <v>85.245901639344254</v>
      </c>
      <c r="O104" s="458">
        <v>6.557377049180328</v>
      </c>
      <c r="P104" s="458">
        <v>8.1967213114754092</v>
      </c>
      <c r="Q104" s="580"/>
      <c r="R104" s="593">
        <v>61</v>
      </c>
      <c r="S104" s="593">
        <v>52</v>
      </c>
      <c r="T104" s="458">
        <v>85.245901639344254</v>
      </c>
      <c r="U104" s="53"/>
    </row>
    <row r="105" spans="1:21" ht="15" x14ac:dyDescent="0.25">
      <c r="A105" s="163"/>
      <c r="B105" s="606"/>
      <c r="C105" s="94"/>
      <c r="D105" s="94"/>
      <c r="E105" s="94"/>
      <c r="F105" s="438"/>
      <c r="G105" s="94"/>
      <c r="H105" s="601"/>
      <c r="I105" s="601"/>
      <c r="J105" s="601"/>
      <c r="K105" s="601"/>
      <c r="L105" s="601"/>
      <c r="M105" s="601"/>
      <c r="N105" s="601"/>
      <c r="O105" s="601"/>
      <c r="P105" s="601"/>
      <c r="Q105" s="582"/>
      <c r="R105" s="595"/>
      <c r="S105" s="595"/>
      <c r="T105" s="601"/>
      <c r="U105" s="53"/>
    </row>
    <row r="106" spans="1:21" ht="15" x14ac:dyDescent="0.25">
      <c r="A106" s="163" t="s">
        <v>1255</v>
      </c>
      <c r="B106" s="606"/>
      <c r="C106" s="94"/>
      <c r="D106" s="94"/>
      <c r="E106" s="94"/>
      <c r="F106" s="615">
        <v>16514</v>
      </c>
      <c r="G106" s="94"/>
      <c r="H106" s="601">
        <v>30.919220055710305</v>
      </c>
      <c r="I106" s="601"/>
      <c r="J106" s="601">
        <v>67.530580113842802</v>
      </c>
      <c r="K106" s="601"/>
      <c r="L106" s="601">
        <v>1.5501998304468936</v>
      </c>
      <c r="M106" s="601"/>
      <c r="N106" s="601">
        <v>80.101731863873084</v>
      </c>
      <c r="O106" s="601">
        <v>11.166283153687779</v>
      </c>
      <c r="P106" s="601">
        <v>8.7319849824391422</v>
      </c>
      <c r="Q106" s="582"/>
      <c r="R106" s="595">
        <v>16258</v>
      </c>
      <c r="S106" s="595">
        <v>13002</v>
      </c>
      <c r="T106" s="601">
        <v>79.972936400541272</v>
      </c>
      <c r="U106" s="53"/>
    </row>
    <row r="107" spans="1:21" ht="15" x14ac:dyDescent="0.25">
      <c r="A107" s="163"/>
      <c r="B107" s="605"/>
      <c r="C107" s="84"/>
      <c r="D107" s="84"/>
      <c r="E107" s="84"/>
      <c r="F107" s="438"/>
      <c r="G107" s="72"/>
      <c r="H107" s="458"/>
      <c r="I107" s="458"/>
      <c r="J107" s="458"/>
      <c r="K107" s="458"/>
      <c r="L107" s="458"/>
      <c r="M107" s="458"/>
      <c r="N107" s="458"/>
      <c r="O107" s="458"/>
      <c r="P107" s="458"/>
      <c r="Q107" s="580"/>
      <c r="R107" s="593"/>
      <c r="S107" s="593"/>
      <c r="T107" s="458"/>
      <c r="U107" s="53"/>
    </row>
    <row r="108" spans="1:21" ht="15" x14ac:dyDescent="0.25">
      <c r="A108" s="163"/>
      <c r="B108" s="605" t="s">
        <v>1256</v>
      </c>
      <c r="C108" s="84" t="s">
        <v>1432</v>
      </c>
      <c r="D108" s="84"/>
      <c r="E108" s="84"/>
      <c r="F108" s="438">
        <v>507</v>
      </c>
      <c r="G108" s="72"/>
      <c r="H108" s="458">
        <v>51.282051282051277</v>
      </c>
      <c r="I108" s="458"/>
      <c r="J108" s="458">
        <v>47.928994082840234</v>
      </c>
      <c r="K108" s="458"/>
      <c r="L108" s="458">
        <v>0.78895463510848129</v>
      </c>
      <c r="M108" s="458"/>
      <c r="N108" s="458">
        <v>79.684418145956599</v>
      </c>
      <c r="O108" s="458">
        <v>11.834319526627219</v>
      </c>
      <c r="P108" s="458">
        <v>8.4812623274161734</v>
      </c>
      <c r="Q108" s="580"/>
      <c r="R108" s="593">
        <v>503</v>
      </c>
      <c r="S108" s="593">
        <v>400</v>
      </c>
      <c r="T108" s="458">
        <v>79.522862823061629</v>
      </c>
      <c r="U108" s="53"/>
    </row>
    <row r="109" spans="1:21" ht="15" x14ac:dyDescent="0.25">
      <c r="A109" s="163"/>
      <c r="B109" s="605" t="s">
        <v>1374</v>
      </c>
      <c r="C109" s="104" t="s">
        <v>1410</v>
      </c>
      <c r="D109" s="104"/>
      <c r="E109" s="104"/>
      <c r="F109" s="438">
        <v>1321</v>
      </c>
      <c r="G109" s="72"/>
      <c r="H109" s="458">
        <v>63.588190764572296</v>
      </c>
      <c r="I109" s="458"/>
      <c r="J109" s="458">
        <v>34.973504920514763</v>
      </c>
      <c r="K109" s="458"/>
      <c r="L109" s="458">
        <v>1.4383043149129449</v>
      </c>
      <c r="M109" s="458"/>
      <c r="N109" s="458">
        <v>74.110522331566997</v>
      </c>
      <c r="O109" s="458">
        <v>14.610143830431491</v>
      </c>
      <c r="P109" s="458">
        <v>11.279333838001513</v>
      </c>
      <c r="Q109" s="580"/>
      <c r="R109" s="593">
        <v>1302</v>
      </c>
      <c r="S109" s="593">
        <v>961</v>
      </c>
      <c r="T109" s="458">
        <v>73.80952380952381</v>
      </c>
      <c r="U109" s="53"/>
    </row>
    <row r="110" spans="1:21" ht="15" x14ac:dyDescent="0.25">
      <c r="A110" s="163"/>
      <c r="B110" s="605" t="s">
        <v>1257</v>
      </c>
      <c r="C110" s="84" t="s">
        <v>1433</v>
      </c>
      <c r="D110" s="84"/>
      <c r="E110" s="84"/>
      <c r="F110" s="438">
        <v>720</v>
      </c>
      <c r="G110" s="72"/>
      <c r="H110" s="458">
        <v>19.444444444444446</v>
      </c>
      <c r="I110" s="458"/>
      <c r="J110" s="458">
        <v>78.611111111111114</v>
      </c>
      <c r="K110" s="458"/>
      <c r="L110" s="458">
        <v>1.9444444444444444</v>
      </c>
      <c r="M110" s="458"/>
      <c r="N110" s="458">
        <v>83.194444444444443</v>
      </c>
      <c r="O110" s="458">
        <v>7.9166666666666661</v>
      </c>
      <c r="P110" s="458">
        <v>8.8888888888888893</v>
      </c>
      <c r="Q110" s="580"/>
      <c r="R110" s="593">
        <v>706</v>
      </c>
      <c r="S110" s="593">
        <v>585</v>
      </c>
      <c r="T110" s="458">
        <v>82.861189801699723</v>
      </c>
      <c r="U110" s="53"/>
    </row>
    <row r="111" spans="1:21" ht="15" x14ac:dyDescent="0.25">
      <c r="A111" s="163"/>
      <c r="B111" s="605" t="s">
        <v>1380</v>
      </c>
      <c r="C111" s="104" t="s">
        <v>741</v>
      </c>
      <c r="D111" s="104"/>
      <c r="E111" s="104"/>
      <c r="F111" s="438">
        <v>4110</v>
      </c>
      <c r="G111" s="72"/>
      <c r="H111" s="458">
        <v>30.170316301703163</v>
      </c>
      <c r="I111" s="458"/>
      <c r="J111" s="458">
        <v>68.491484184914839</v>
      </c>
      <c r="K111" s="458"/>
      <c r="L111" s="458">
        <v>1.3381995133819951</v>
      </c>
      <c r="M111" s="458"/>
      <c r="N111" s="458">
        <v>81.824817518248167</v>
      </c>
      <c r="O111" s="458">
        <v>10.340632603406325</v>
      </c>
      <c r="P111" s="458">
        <v>7.8345498783454985</v>
      </c>
      <c r="Q111" s="580"/>
      <c r="R111" s="593">
        <v>4055</v>
      </c>
      <c r="S111" s="593">
        <v>3313</v>
      </c>
      <c r="T111" s="458">
        <v>81.701602959309497</v>
      </c>
      <c r="U111" s="53"/>
    </row>
    <row r="112" spans="1:21" ht="15" x14ac:dyDescent="0.25">
      <c r="A112" s="163"/>
      <c r="B112" s="605" t="s">
        <v>1383</v>
      </c>
      <c r="C112" s="104" t="s">
        <v>1411</v>
      </c>
      <c r="D112" s="104"/>
      <c r="E112" s="104"/>
      <c r="F112" s="438">
        <v>3544</v>
      </c>
      <c r="G112" s="72"/>
      <c r="H112" s="458">
        <v>7.9006772009029351</v>
      </c>
      <c r="I112" s="458"/>
      <c r="J112" s="458">
        <v>90.603837471783294</v>
      </c>
      <c r="K112" s="458"/>
      <c r="L112" s="458">
        <v>1.4954853273137698</v>
      </c>
      <c r="M112" s="458"/>
      <c r="N112" s="458">
        <v>83.098194130925506</v>
      </c>
      <c r="O112" s="458">
        <v>8.775395033860045</v>
      </c>
      <c r="P112" s="458">
        <v>8.1264108352144468</v>
      </c>
      <c r="Q112" s="580"/>
      <c r="R112" s="593">
        <v>3491</v>
      </c>
      <c r="S112" s="593">
        <v>2897</v>
      </c>
      <c r="T112" s="458">
        <v>82.984818103695218</v>
      </c>
      <c r="U112" s="53"/>
    </row>
    <row r="113" spans="1:21" ht="15" x14ac:dyDescent="0.25">
      <c r="A113" s="163"/>
      <c r="B113" s="605" t="s">
        <v>1258</v>
      </c>
      <c r="C113" s="84" t="s">
        <v>1259</v>
      </c>
      <c r="D113" s="84"/>
      <c r="E113" s="84"/>
      <c r="F113" s="438">
        <v>1018</v>
      </c>
      <c r="G113" s="72"/>
      <c r="H113" s="458">
        <v>7.8585461689587426</v>
      </c>
      <c r="I113" s="458"/>
      <c r="J113" s="458">
        <v>90.962671905697448</v>
      </c>
      <c r="K113" s="458"/>
      <c r="L113" s="458">
        <v>1.1787819253438114</v>
      </c>
      <c r="M113" s="458"/>
      <c r="N113" s="458">
        <v>85.265225933202359</v>
      </c>
      <c r="O113" s="458">
        <v>6.8762278978389002</v>
      </c>
      <c r="P113" s="458">
        <v>7.8585461689587426</v>
      </c>
      <c r="Q113" s="580"/>
      <c r="R113" s="593">
        <v>1006</v>
      </c>
      <c r="S113" s="593">
        <v>857</v>
      </c>
      <c r="T113" s="458">
        <v>85.188866799204774</v>
      </c>
      <c r="U113" s="53"/>
    </row>
    <row r="114" spans="1:21" ht="15" x14ac:dyDescent="0.25">
      <c r="A114" s="163"/>
      <c r="B114" s="605" t="s">
        <v>1388</v>
      </c>
      <c r="C114" s="104" t="s">
        <v>1412</v>
      </c>
      <c r="D114" s="104"/>
      <c r="E114" s="104"/>
      <c r="F114" s="438">
        <v>1913</v>
      </c>
      <c r="G114" s="72"/>
      <c r="H114" s="458">
        <v>18.452692106638789</v>
      </c>
      <c r="I114" s="458"/>
      <c r="J114" s="458">
        <v>80.763199163617344</v>
      </c>
      <c r="K114" s="458"/>
      <c r="L114" s="458">
        <v>0.7841087297438577</v>
      </c>
      <c r="M114" s="458"/>
      <c r="N114" s="458">
        <v>77.626764244641919</v>
      </c>
      <c r="O114" s="458">
        <v>11.343439623627811</v>
      </c>
      <c r="P114" s="458">
        <v>11.029796131730267</v>
      </c>
      <c r="Q114" s="580"/>
      <c r="R114" s="593">
        <v>1898</v>
      </c>
      <c r="S114" s="593">
        <v>1473</v>
      </c>
      <c r="T114" s="458">
        <v>77.60800842992623</v>
      </c>
      <c r="U114" s="53"/>
    </row>
    <row r="115" spans="1:21" ht="15" x14ac:dyDescent="0.25">
      <c r="A115" s="163"/>
      <c r="B115" s="605" t="s">
        <v>1260</v>
      </c>
      <c r="C115" s="84" t="s">
        <v>1837</v>
      </c>
      <c r="D115" s="84"/>
      <c r="E115" s="84"/>
      <c r="F115" s="438">
        <v>770</v>
      </c>
      <c r="G115" s="72"/>
      <c r="H115" s="458">
        <v>53.896103896103895</v>
      </c>
      <c r="I115" s="458"/>
      <c r="J115" s="458">
        <v>45.844155844155843</v>
      </c>
      <c r="K115" s="458"/>
      <c r="L115" s="458">
        <v>0.25974025974025972</v>
      </c>
      <c r="M115" s="458"/>
      <c r="N115" s="458">
        <v>80.779220779220779</v>
      </c>
      <c r="O115" s="458">
        <v>10.519480519480519</v>
      </c>
      <c r="P115" s="458">
        <v>8.7012987012987022</v>
      </c>
      <c r="Q115" s="580"/>
      <c r="R115" s="593">
        <v>768</v>
      </c>
      <c r="S115" s="593">
        <v>621</v>
      </c>
      <c r="T115" s="458">
        <v>80.859375</v>
      </c>
      <c r="U115" s="53"/>
    </row>
    <row r="116" spans="1:21" ht="15" x14ac:dyDescent="0.25">
      <c r="A116" s="163"/>
      <c r="B116" s="605" t="s">
        <v>1261</v>
      </c>
      <c r="C116" s="84" t="s">
        <v>1839</v>
      </c>
      <c r="D116" s="84"/>
      <c r="E116" s="84"/>
      <c r="F116" s="438">
        <v>503</v>
      </c>
      <c r="G116" s="72"/>
      <c r="H116" s="458">
        <v>29.4234592445328</v>
      </c>
      <c r="I116" s="458"/>
      <c r="J116" s="458">
        <v>69.184890656063615</v>
      </c>
      <c r="K116" s="458"/>
      <c r="L116" s="458">
        <v>1.3916500994035785</v>
      </c>
      <c r="M116" s="458"/>
      <c r="N116" s="458">
        <v>80.914512922465207</v>
      </c>
      <c r="O116" s="458">
        <v>10.139165009940358</v>
      </c>
      <c r="P116" s="458">
        <v>8.9463220675944335</v>
      </c>
      <c r="Q116" s="580"/>
      <c r="R116" s="593">
        <v>496</v>
      </c>
      <c r="S116" s="593">
        <v>401</v>
      </c>
      <c r="T116" s="458">
        <v>80.846774193548384</v>
      </c>
      <c r="U116" s="53"/>
    </row>
    <row r="117" spans="1:21" ht="15" x14ac:dyDescent="0.25">
      <c r="A117" s="163"/>
      <c r="B117" s="605" t="s">
        <v>1395</v>
      </c>
      <c r="C117" s="104" t="s">
        <v>1413</v>
      </c>
      <c r="D117" s="104"/>
      <c r="E117" s="104"/>
      <c r="F117" s="438">
        <v>1429</v>
      </c>
      <c r="G117" s="72"/>
      <c r="H117" s="458">
        <v>89.993002099370187</v>
      </c>
      <c r="I117" s="458"/>
      <c r="J117" s="458">
        <v>5.1084674597620712</v>
      </c>
      <c r="K117" s="458"/>
      <c r="L117" s="458">
        <v>4.8985304408677397</v>
      </c>
      <c r="M117" s="458"/>
      <c r="N117" s="458">
        <v>72.358292512246322</v>
      </c>
      <c r="O117" s="458">
        <v>20.293911826452067</v>
      </c>
      <c r="P117" s="458">
        <v>7.3477956613016095</v>
      </c>
      <c r="Q117" s="580"/>
      <c r="R117" s="593">
        <v>1359</v>
      </c>
      <c r="S117" s="593">
        <v>974</v>
      </c>
      <c r="T117" s="458">
        <v>71.670345842531276</v>
      </c>
      <c r="U117" s="53"/>
    </row>
    <row r="118" spans="1:21" ht="15" x14ac:dyDescent="0.25">
      <c r="A118" s="163"/>
      <c r="B118" s="605" t="s">
        <v>1262</v>
      </c>
      <c r="C118" s="84" t="s">
        <v>1840</v>
      </c>
      <c r="D118" s="84"/>
      <c r="E118" s="84"/>
      <c r="F118" s="438">
        <v>679</v>
      </c>
      <c r="G118" s="72"/>
      <c r="H118" s="458">
        <v>9.4256259204712816</v>
      </c>
      <c r="I118" s="458"/>
      <c r="J118" s="458">
        <v>89.837997054491908</v>
      </c>
      <c r="K118" s="458"/>
      <c r="L118" s="458">
        <v>0.73637702503681879</v>
      </c>
      <c r="M118" s="458"/>
      <c r="N118" s="458">
        <v>76.877761413843899</v>
      </c>
      <c r="O118" s="458">
        <v>13.107511045655377</v>
      </c>
      <c r="P118" s="458">
        <v>10.014727540500736</v>
      </c>
      <c r="Q118" s="580"/>
      <c r="R118" s="593">
        <v>674</v>
      </c>
      <c r="S118" s="593">
        <v>520</v>
      </c>
      <c r="T118" s="458">
        <v>77.151335311572694</v>
      </c>
      <c r="U118" s="53"/>
    </row>
    <row r="119" spans="1:21" ht="15" x14ac:dyDescent="0.25">
      <c r="A119" s="163"/>
      <c r="B119" s="605"/>
      <c r="C119" s="84"/>
      <c r="D119" s="84"/>
      <c r="E119" s="84"/>
      <c r="F119" s="438"/>
      <c r="G119" s="72"/>
      <c r="H119" s="458"/>
      <c r="I119" s="458"/>
      <c r="J119" s="458"/>
      <c r="K119" s="458"/>
      <c r="L119" s="458"/>
      <c r="M119" s="458"/>
      <c r="N119" s="458"/>
      <c r="O119" s="458"/>
      <c r="P119" s="458"/>
      <c r="Q119" s="580"/>
      <c r="R119" s="593"/>
      <c r="S119" s="593"/>
      <c r="T119" s="458"/>
      <c r="U119" s="53"/>
    </row>
    <row r="120" spans="1:21" ht="15" x14ac:dyDescent="0.25">
      <c r="A120" s="163" t="s">
        <v>840</v>
      </c>
      <c r="B120" s="605"/>
      <c r="C120" s="94"/>
      <c r="D120" s="94"/>
      <c r="E120" s="94"/>
      <c r="F120" s="615">
        <v>43383</v>
      </c>
      <c r="G120" s="94"/>
      <c r="H120" s="601">
        <v>15.708918239863539</v>
      </c>
      <c r="I120" s="601"/>
      <c r="J120" s="601">
        <v>80.812760758822577</v>
      </c>
      <c r="K120" s="601"/>
      <c r="L120" s="601">
        <v>3.4783210013138786</v>
      </c>
      <c r="M120" s="601"/>
      <c r="N120" s="601">
        <v>83.634142406011563</v>
      </c>
      <c r="O120" s="601">
        <v>8.9044095613489151</v>
      </c>
      <c r="P120" s="601">
        <v>7.4614480326395132</v>
      </c>
      <c r="Q120" s="582"/>
      <c r="R120" s="595">
        <v>41874</v>
      </c>
      <c r="S120" s="595">
        <v>34996</v>
      </c>
      <c r="T120" s="601">
        <v>83.574533123179066</v>
      </c>
      <c r="U120" s="53"/>
    </row>
    <row r="121" spans="1:21" ht="15" x14ac:dyDescent="0.25">
      <c r="A121" s="163"/>
      <c r="B121" s="605"/>
      <c r="C121" s="84"/>
      <c r="D121" s="84"/>
      <c r="E121" s="84"/>
      <c r="F121" s="438"/>
      <c r="G121" s="72"/>
      <c r="H121" s="458"/>
      <c r="I121" s="458"/>
      <c r="J121" s="458"/>
      <c r="K121" s="458"/>
      <c r="L121" s="458"/>
      <c r="M121" s="458"/>
      <c r="N121" s="458"/>
      <c r="O121" s="458"/>
      <c r="P121" s="458"/>
      <c r="Q121" s="580"/>
      <c r="R121" s="593"/>
      <c r="S121" s="593"/>
      <c r="T121" s="458"/>
      <c r="U121" s="53"/>
    </row>
    <row r="122" spans="1:21" ht="15" x14ac:dyDescent="0.25">
      <c r="A122" s="163"/>
      <c r="B122" s="605" t="s">
        <v>1263</v>
      </c>
      <c r="C122" s="84" t="s">
        <v>1841</v>
      </c>
      <c r="D122" s="84"/>
      <c r="E122" s="84"/>
      <c r="F122" s="438">
        <v>1347</v>
      </c>
      <c r="G122" s="72"/>
      <c r="H122" s="458">
        <v>4.6028210838901265</v>
      </c>
      <c r="I122" s="458"/>
      <c r="J122" s="458">
        <v>94.135115070527092</v>
      </c>
      <c r="K122" s="458"/>
      <c r="L122" s="458">
        <v>1.2620638455827766</v>
      </c>
      <c r="M122" s="458"/>
      <c r="N122" s="458">
        <v>82.628062360801778</v>
      </c>
      <c r="O122" s="458">
        <v>10.616184112843357</v>
      </c>
      <c r="P122" s="458">
        <v>6.7557535263548631</v>
      </c>
      <c r="Q122" s="580"/>
      <c r="R122" s="593">
        <v>1330</v>
      </c>
      <c r="S122" s="593">
        <v>1097</v>
      </c>
      <c r="T122" s="458">
        <v>82.481203007518801</v>
      </c>
      <c r="U122" s="53"/>
    </row>
    <row r="123" spans="1:21" ht="15" x14ac:dyDescent="0.25">
      <c r="A123" s="163"/>
      <c r="B123" s="605" t="s">
        <v>1264</v>
      </c>
      <c r="C123" s="84" t="s">
        <v>1265</v>
      </c>
      <c r="D123" s="84"/>
      <c r="E123" s="84"/>
      <c r="F123" s="438">
        <v>1417</v>
      </c>
      <c r="G123" s="72"/>
      <c r="H123" s="458">
        <v>3.669724770642202</v>
      </c>
      <c r="I123" s="458"/>
      <c r="J123" s="458">
        <v>92.942836979534221</v>
      </c>
      <c r="K123" s="458"/>
      <c r="L123" s="458">
        <v>3.3874382498235711</v>
      </c>
      <c r="M123" s="458"/>
      <c r="N123" s="458">
        <v>85.109386026817219</v>
      </c>
      <c r="O123" s="458">
        <v>7.7628793225123509</v>
      </c>
      <c r="P123" s="458">
        <v>7.1277346506704307</v>
      </c>
      <c r="Q123" s="580"/>
      <c r="R123" s="593">
        <v>1369</v>
      </c>
      <c r="S123" s="593">
        <v>1166</v>
      </c>
      <c r="T123" s="458">
        <v>85.17165814463111</v>
      </c>
      <c r="U123" s="53"/>
    </row>
    <row r="124" spans="1:21" ht="15" x14ac:dyDescent="0.25">
      <c r="A124" s="163"/>
      <c r="B124" s="605" t="s">
        <v>1266</v>
      </c>
      <c r="C124" s="84" t="s">
        <v>1267</v>
      </c>
      <c r="D124" s="84"/>
      <c r="E124" s="84"/>
      <c r="F124" s="438">
        <v>949</v>
      </c>
      <c r="G124" s="72"/>
      <c r="H124" s="458">
        <v>2.6343519494204428</v>
      </c>
      <c r="I124" s="458"/>
      <c r="J124" s="458">
        <v>96.311907270811375</v>
      </c>
      <c r="K124" s="458"/>
      <c r="L124" s="458">
        <v>1.053740779768177</v>
      </c>
      <c r="M124" s="458"/>
      <c r="N124" s="458">
        <v>85.353003161222347</v>
      </c>
      <c r="O124" s="458">
        <v>8.5353003161222336</v>
      </c>
      <c r="P124" s="458">
        <v>6.1116965226554267</v>
      </c>
      <c r="Q124" s="580"/>
      <c r="R124" s="593">
        <v>939</v>
      </c>
      <c r="S124" s="593">
        <v>801</v>
      </c>
      <c r="T124" s="458">
        <v>85.303514376996802</v>
      </c>
      <c r="U124" s="53"/>
    </row>
    <row r="125" spans="1:21" ht="15" x14ac:dyDescent="0.25">
      <c r="A125" s="163"/>
      <c r="B125" s="605" t="s">
        <v>1268</v>
      </c>
      <c r="C125" s="84" t="s">
        <v>1269</v>
      </c>
      <c r="D125" s="84"/>
      <c r="E125" s="84"/>
      <c r="F125" s="438">
        <v>1723</v>
      </c>
      <c r="G125" s="72"/>
      <c r="H125" s="458">
        <v>4.8171793383633199</v>
      </c>
      <c r="I125" s="458"/>
      <c r="J125" s="458">
        <v>91.990713871154966</v>
      </c>
      <c r="K125" s="458"/>
      <c r="L125" s="458">
        <v>3.1921067904817177</v>
      </c>
      <c r="M125" s="458"/>
      <c r="N125" s="458">
        <v>82.646546720835758</v>
      </c>
      <c r="O125" s="458">
        <v>8.7637840975043524</v>
      </c>
      <c r="P125" s="458">
        <v>8.5896691816598949</v>
      </c>
      <c r="Q125" s="580"/>
      <c r="R125" s="593">
        <v>1668</v>
      </c>
      <c r="S125" s="593">
        <v>1376</v>
      </c>
      <c r="T125" s="458">
        <v>82.494004796163068</v>
      </c>
      <c r="U125" s="53"/>
    </row>
    <row r="126" spans="1:21" ht="15" x14ac:dyDescent="0.25">
      <c r="A126" s="163"/>
      <c r="B126" s="605" t="s">
        <v>1270</v>
      </c>
      <c r="C126" s="84" t="s">
        <v>1271</v>
      </c>
      <c r="D126" s="84"/>
      <c r="E126" s="84"/>
      <c r="F126" s="438">
        <v>1206</v>
      </c>
      <c r="G126" s="72"/>
      <c r="H126" s="458">
        <v>3.8142620232172471</v>
      </c>
      <c r="I126" s="458"/>
      <c r="J126" s="458">
        <v>94.527363184079604</v>
      </c>
      <c r="K126" s="458"/>
      <c r="L126" s="458">
        <v>1.6583747927031509</v>
      </c>
      <c r="M126" s="458"/>
      <c r="N126" s="458">
        <v>80.845771144278615</v>
      </c>
      <c r="O126" s="458">
        <v>9.7014925373134329</v>
      </c>
      <c r="P126" s="458">
        <v>9.4527363184079594</v>
      </c>
      <c r="Q126" s="580"/>
      <c r="R126" s="593">
        <v>1186</v>
      </c>
      <c r="S126" s="593">
        <v>957</v>
      </c>
      <c r="T126" s="458">
        <v>80.691399662731868</v>
      </c>
      <c r="U126" s="53"/>
    </row>
    <row r="127" spans="1:21" ht="15" x14ac:dyDescent="0.25">
      <c r="A127" s="163"/>
      <c r="B127" s="605" t="s">
        <v>1272</v>
      </c>
      <c r="C127" s="84" t="s">
        <v>1273</v>
      </c>
      <c r="D127" s="84"/>
      <c r="E127" s="84"/>
      <c r="F127" s="438">
        <v>962</v>
      </c>
      <c r="G127" s="72"/>
      <c r="H127" s="458">
        <v>10.602910602910603</v>
      </c>
      <c r="I127" s="458"/>
      <c r="J127" s="458">
        <v>82.64033264033263</v>
      </c>
      <c r="K127" s="458"/>
      <c r="L127" s="458">
        <v>6.756756756756757</v>
      </c>
      <c r="M127" s="458"/>
      <c r="N127" s="458">
        <v>83.991683991683999</v>
      </c>
      <c r="O127" s="458">
        <v>8.6278586278586289</v>
      </c>
      <c r="P127" s="458">
        <v>7.380457380457381</v>
      </c>
      <c r="Q127" s="580"/>
      <c r="R127" s="593">
        <v>897</v>
      </c>
      <c r="S127" s="593">
        <v>757</v>
      </c>
      <c r="T127" s="458">
        <v>84.392419175027868</v>
      </c>
      <c r="U127" s="53"/>
    </row>
    <row r="128" spans="1:21" ht="15" x14ac:dyDescent="0.25">
      <c r="A128" s="163"/>
      <c r="B128" s="605" t="s">
        <v>1274</v>
      </c>
      <c r="C128" s="84" t="s">
        <v>1842</v>
      </c>
      <c r="D128" s="84"/>
      <c r="E128" s="84"/>
      <c r="F128" s="438">
        <v>26</v>
      </c>
      <c r="G128" s="72"/>
      <c r="H128" s="458">
        <v>34.615384615384613</v>
      </c>
      <c r="I128" s="458"/>
      <c r="J128" s="458">
        <v>57.692307692307686</v>
      </c>
      <c r="K128" s="458"/>
      <c r="L128" s="458">
        <v>7.6923076923076925</v>
      </c>
      <c r="M128" s="458"/>
      <c r="N128" s="458">
        <v>88.461538461538453</v>
      </c>
      <c r="O128" s="458">
        <v>7.6923076923076925</v>
      </c>
      <c r="P128" s="458">
        <v>3.8461538461538463</v>
      </c>
      <c r="Q128" s="580"/>
      <c r="R128" s="593">
        <v>24</v>
      </c>
      <c r="S128" s="593">
        <v>21</v>
      </c>
      <c r="T128" s="458">
        <v>87.5</v>
      </c>
      <c r="U128" s="53"/>
    </row>
    <row r="129" spans="1:21" ht="15" x14ac:dyDescent="0.25">
      <c r="A129" s="163"/>
      <c r="B129" s="605" t="s">
        <v>1275</v>
      </c>
      <c r="C129" s="84" t="s">
        <v>1276</v>
      </c>
      <c r="D129" s="84"/>
      <c r="E129" s="84"/>
      <c r="F129" s="438">
        <v>2023</v>
      </c>
      <c r="G129" s="72"/>
      <c r="H129" s="458">
        <v>2.8670291646070196</v>
      </c>
      <c r="I129" s="458"/>
      <c r="J129" s="458">
        <v>95.304003954522983</v>
      </c>
      <c r="K129" s="458"/>
      <c r="L129" s="458">
        <v>1.828966880869995</v>
      </c>
      <c r="M129" s="458"/>
      <c r="N129" s="458">
        <v>82.550667325753835</v>
      </c>
      <c r="O129" s="458">
        <v>9.9851705388037573</v>
      </c>
      <c r="P129" s="458">
        <v>7.4641621354424119</v>
      </c>
      <c r="Q129" s="580"/>
      <c r="R129" s="593">
        <v>1986</v>
      </c>
      <c r="S129" s="593">
        <v>1638</v>
      </c>
      <c r="T129" s="458">
        <v>82.477341389728096</v>
      </c>
      <c r="U129" s="53"/>
    </row>
    <row r="130" spans="1:21" ht="15" x14ac:dyDescent="0.25">
      <c r="A130" s="163"/>
      <c r="B130" s="605" t="s">
        <v>1277</v>
      </c>
      <c r="C130" s="84" t="s">
        <v>1278</v>
      </c>
      <c r="D130" s="84"/>
      <c r="E130" s="84"/>
      <c r="F130" s="438">
        <v>1705</v>
      </c>
      <c r="G130" s="72"/>
      <c r="H130" s="458">
        <v>3.870967741935484</v>
      </c>
      <c r="I130" s="458"/>
      <c r="J130" s="458">
        <v>92.84457478005865</v>
      </c>
      <c r="K130" s="458"/>
      <c r="L130" s="458">
        <v>3.2844574780058653</v>
      </c>
      <c r="M130" s="458"/>
      <c r="N130" s="458">
        <v>83.988269794721404</v>
      </c>
      <c r="O130" s="458">
        <v>8.0351906158357771</v>
      </c>
      <c r="P130" s="458">
        <v>7.9765395894428162</v>
      </c>
      <c r="Q130" s="580"/>
      <c r="R130" s="593">
        <v>1649</v>
      </c>
      <c r="S130" s="593">
        <v>1385</v>
      </c>
      <c r="T130" s="458">
        <v>83.99029714978775</v>
      </c>
      <c r="U130" s="53"/>
    </row>
    <row r="131" spans="1:21" ht="15" x14ac:dyDescent="0.25">
      <c r="A131" s="163"/>
      <c r="B131" s="605" t="s">
        <v>1279</v>
      </c>
      <c r="C131" s="84" t="s">
        <v>1280</v>
      </c>
      <c r="D131" s="84"/>
      <c r="E131" s="84"/>
      <c r="F131" s="438">
        <v>1790</v>
      </c>
      <c r="G131" s="72"/>
      <c r="H131" s="458">
        <v>2.6815642458100557</v>
      </c>
      <c r="I131" s="458"/>
      <c r="J131" s="458">
        <v>95.810055865921782</v>
      </c>
      <c r="K131" s="458"/>
      <c r="L131" s="458">
        <v>1.5083798882681565</v>
      </c>
      <c r="M131" s="458"/>
      <c r="N131" s="458">
        <v>81.396648044692739</v>
      </c>
      <c r="O131" s="458">
        <v>10</v>
      </c>
      <c r="P131" s="458">
        <v>8.6033519553072626</v>
      </c>
      <c r="Q131" s="580"/>
      <c r="R131" s="593">
        <v>1763</v>
      </c>
      <c r="S131" s="593">
        <v>1437</v>
      </c>
      <c r="T131" s="458">
        <v>81.508791832104365</v>
      </c>
      <c r="U131" s="53"/>
    </row>
    <row r="132" spans="1:21" ht="15" x14ac:dyDescent="0.25">
      <c r="A132" s="163"/>
      <c r="B132" s="605" t="s">
        <v>1281</v>
      </c>
      <c r="C132" s="84" t="s">
        <v>1282</v>
      </c>
      <c r="D132" s="84"/>
      <c r="E132" s="84"/>
      <c r="F132" s="438">
        <v>1518</v>
      </c>
      <c r="G132" s="72"/>
      <c r="H132" s="458">
        <v>3.820816864295125</v>
      </c>
      <c r="I132" s="458"/>
      <c r="J132" s="458">
        <v>93.939393939393938</v>
      </c>
      <c r="K132" s="458"/>
      <c r="L132" s="458">
        <v>2.2397891963109355</v>
      </c>
      <c r="M132" s="458"/>
      <c r="N132" s="458">
        <v>83.201581027667984</v>
      </c>
      <c r="O132" s="458">
        <v>8.695652173913043</v>
      </c>
      <c r="P132" s="458">
        <v>8.1027667984189726</v>
      </c>
      <c r="Q132" s="580"/>
      <c r="R132" s="593">
        <v>1484</v>
      </c>
      <c r="S132" s="593">
        <v>1231</v>
      </c>
      <c r="T132" s="458">
        <v>82.95148247978436</v>
      </c>
      <c r="U132" s="53"/>
    </row>
    <row r="133" spans="1:21" ht="15" x14ac:dyDescent="0.25">
      <c r="A133" s="163"/>
      <c r="B133" s="605" t="s">
        <v>1283</v>
      </c>
      <c r="C133" s="84" t="s">
        <v>1284</v>
      </c>
      <c r="D133" s="84"/>
      <c r="E133" s="84"/>
      <c r="F133" s="438">
        <v>1575</v>
      </c>
      <c r="G133" s="72"/>
      <c r="H133" s="458">
        <v>77.777777777777786</v>
      </c>
      <c r="I133" s="458"/>
      <c r="J133" s="458">
        <v>16.825396825396826</v>
      </c>
      <c r="K133" s="458"/>
      <c r="L133" s="458">
        <v>5.3968253968253972</v>
      </c>
      <c r="M133" s="458"/>
      <c r="N133" s="458">
        <v>81.269841269841265</v>
      </c>
      <c r="O133" s="458">
        <v>10.920634920634921</v>
      </c>
      <c r="P133" s="458">
        <v>7.8095238095238093</v>
      </c>
      <c r="Q133" s="580"/>
      <c r="R133" s="593">
        <v>1490</v>
      </c>
      <c r="S133" s="593">
        <v>1203</v>
      </c>
      <c r="T133" s="458">
        <v>80.738255033557053</v>
      </c>
      <c r="U133" s="53"/>
    </row>
    <row r="134" spans="1:21" ht="15" x14ac:dyDescent="0.25">
      <c r="A134" s="163"/>
      <c r="B134" s="605" t="s">
        <v>1285</v>
      </c>
      <c r="C134" s="84" t="s">
        <v>1844</v>
      </c>
      <c r="D134" s="84"/>
      <c r="E134" s="84"/>
      <c r="F134" s="438">
        <v>934</v>
      </c>
      <c r="G134" s="72"/>
      <c r="H134" s="458">
        <v>11.241970021413277</v>
      </c>
      <c r="I134" s="458"/>
      <c r="J134" s="458">
        <v>83.725910064239827</v>
      </c>
      <c r="K134" s="458"/>
      <c r="L134" s="458">
        <v>5.0321199143468949</v>
      </c>
      <c r="M134" s="458"/>
      <c r="N134" s="458">
        <v>84.368308351177731</v>
      </c>
      <c r="O134" s="458">
        <v>8.6723768736616709</v>
      </c>
      <c r="P134" s="458">
        <v>6.9593147751605997</v>
      </c>
      <c r="Q134" s="580"/>
      <c r="R134" s="593">
        <v>887</v>
      </c>
      <c r="S134" s="593">
        <v>750</v>
      </c>
      <c r="T134" s="458">
        <v>84.554678692220975</v>
      </c>
      <c r="U134" s="53"/>
    </row>
    <row r="135" spans="1:21" ht="15" x14ac:dyDescent="0.25">
      <c r="A135" s="163"/>
      <c r="B135" s="605" t="s">
        <v>1286</v>
      </c>
      <c r="C135" s="84" t="s">
        <v>1287</v>
      </c>
      <c r="D135" s="84"/>
      <c r="E135" s="84"/>
      <c r="F135" s="438">
        <v>1509</v>
      </c>
      <c r="G135" s="72"/>
      <c r="H135" s="458">
        <v>4.4400265076209404</v>
      </c>
      <c r="I135" s="458"/>
      <c r="J135" s="458">
        <v>93.373094764744863</v>
      </c>
      <c r="K135" s="458"/>
      <c r="L135" s="458">
        <v>2.1868787276341948</v>
      </c>
      <c r="M135" s="458"/>
      <c r="N135" s="458">
        <v>81.908548707753482</v>
      </c>
      <c r="O135" s="458">
        <v>9.0125911199469844</v>
      </c>
      <c r="P135" s="458">
        <v>9.0788601722995352</v>
      </c>
      <c r="Q135" s="580"/>
      <c r="R135" s="593">
        <v>1476</v>
      </c>
      <c r="S135" s="593">
        <v>1213</v>
      </c>
      <c r="T135" s="458">
        <v>82.181571815718158</v>
      </c>
      <c r="U135" s="53"/>
    </row>
    <row r="136" spans="1:21" ht="15" x14ac:dyDescent="0.25">
      <c r="A136" s="163"/>
      <c r="B136" s="605" t="s">
        <v>1288</v>
      </c>
      <c r="C136" s="84" t="s">
        <v>1289</v>
      </c>
      <c r="D136" s="84"/>
      <c r="E136" s="84"/>
      <c r="F136" s="438">
        <v>1028</v>
      </c>
      <c r="G136" s="72"/>
      <c r="H136" s="458">
        <v>2.0428015564202333</v>
      </c>
      <c r="I136" s="458"/>
      <c r="J136" s="458">
        <v>95.91439688715954</v>
      </c>
      <c r="K136" s="458"/>
      <c r="L136" s="458">
        <v>2.0428015564202333</v>
      </c>
      <c r="M136" s="458"/>
      <c r="N136" s="458">
        <v>84.143968871595334</v>
      </c>
      <c r="O136" s="458">
        <v>8.9494163424124515</v>
      </c>
      <c r="P136" s="458">
        <v>6.9066147859922182</v>
      </c>
      <c r="Q136" s="580"/>
      <c r="R136" s="593">
        <v>1007</v>
      </c>
      <c r="S136" s="593">
        <v>847</v>
      </c>
      <c r="T136" s="458">
        <v>84.111221449851044</v>
      </c>
      <c r="U136" s="53"/>
    </row>
    <row r="137" spans="1:21" ht="15" x14ac:dyDescent="0.25">
      <c r="A137" s="163"/>
      <c r="B137" s="605" t="s">
        <v>1290</v>
      </c>
      <c r="C137" s="84" t="s">
        <v>1291</v>
      </c>
      <c r="D137" s="84"/>
      <c r="E137" s="84"/>
      <c r="F137" s="438">
        <v>1077</v>
      </c>
      <c r="G137" s="72"/>
      <c r="H137" s="458">
        <v>3.2497678737233056</v>
      </c>
      <c r="I137" s="458"/>
      <c r="J137" s="458">
        <v>95.357474466109565</v>
      </c>
      <c r="K137" s="458"/>
      <c r="L137" s="458">
        <v>1.392757660167131</v>
      </c>
      <c r="M137" s="458"/>
      <c r="N137" s="458">
        <v>83.936861652739097</v>
      </c>
      <c r="O137" s="458">
        <v>9.2850510677808717</v>
      </c>
      <c r="P137" s="458">
        <v>6.7780872794800366</v>
      </c>
      <c r="Q137" s="580"/>
      <c r="R137" s="593">
        <v>1062</v>
      </c>
      <c r="S137" s="593">
        <v>890</v>
      </c>
      <c r="T137" s="458">
        <v>83.804143126177024</v>
      </c>
      <c r="U137" s="53"/>
    </row>
    <row r="138" spans="1:21" ht="15" x14ac:dyDescent="0.25">
      <c r="A138" s="163"/>
      <c r="B138" s="605" t="s">
        <v>1292</v>
      </c>
      <c r="C138" s="84" t="s">
        <v>1293</v>
      </c>
      <c r="D138" s="84"/>
      <c r="E138" s="84"/>
      <c r="F138" s="438">
        <v>1412</v>
      </c>
      <c r="G138" s="72"/>
      <c r="H138" s="458">
        <v>3.2577903682719547</v>
      </c>
      <c r="I138" s="458"/>
      <c r="J138" s="458">
        <v>94.475920679886684</v>
      </c>
      <c r="K138" s="458"/>
      <c r="L138" s="458">
        <v>2.2662889518413598</v>
      </c>
      <c r="M138" s="458"/>
      <c r="N138" s="458">
        <v>83.002832861189802</v>
      </c>
      <c r="O138" s="458">
        <v>8.6402266288951832</v>
      </c>
      <c r="P138" s="458">
        <v>8.3569405099150149</v>
      </c>
      <c r="Q138" s="580"/>
      <c r="R138" s="593">
        <v>1380</v>
      </c>
      <c r="S138" s="593">
        <v>1147</v>
      </c>
      <c r="T138" s="458">
        <v>83.115942028985515</v>
      </c>
      <c r="U138" s="53"/>
    </row>
    <row r="139" spans="1:21" ht="15" x14ac:dyDescent="0.25">
      <c r="A139" s="163"/>
      <c r="B139" s="605" t="s">
        <v>1294</v>
      </c>
      <c r="C139" s="84" t="s">
        <v>1295</v>
      </c>
      <c r="D139" s="84"/>
      <c r="E139" s="84"/>
      <c r="F139" s="438">
        <v>1467</v>
      </c>
      <c r="G139" s="72"/>
      <c r="H139" s="458">
        <v>3.4083162917518748</v>
      </c>
      <c r="I139" s="458"/>
      <c r="J139" s="458">
        <v>93.660531697341511</v>
      </c>
      <c r="K139" s="458"/>
      <c r="L139" s="458">
        <v>2.931152010906612</v>
      </c>
      <c r="M139" s="458"/>
      <c r="N139" s="458">
        <v>85.276073619631902</v>
      </c>
      <c r="O139" s="458">
        <v>7.2937968643490114</v>
      </c>
      <c r="P139" s="458">
        <v>7.4301295160190861</v>
      </c>
      <c r="Q139" s="580"/>
      <c r="R139" s="593">
        <v>1424</v>
      </c>
      <c r="S139" s="593">
        <v>1212</v>
      </c>
      <c r="T139" s="458">
        <v>85.112359550561806</v>
      </c>
      <c r="U139" s="53"/>
    </row>
    <row r="140" spans="1:21" ht="15" x14ac:dyDescent="0.25">
      <c r="A140" s="163"/>
      <c r="B140" s="605" t="s">
        <v>1296</v>
      </c>
      <c r="C140" s="84" t="s">
        <v>1297</v>
      </c>
      <c r="D140" s="84"/>
      <c r="E140" s="84"/>
      <c r="F140" s="438">
        <v>1161</v>
      </c>
      <c r="G140" s="72"/>
      <c r="H140" s="458">
        <v>8.699397071490095</v>
      </c>
      <c r="I140" s="458"/>
      <c r="J140" s="458">
        <v>88.199827734711462</v>
      </c>
      <c r="K140" s="458"/>
      <c r="L140" s="458">
        <v>3.1007751937984498</v>
      </c>
      <c r="M140" s="458"/>
      <c r="N140" s="458">
        <v>83.204134366925061</v>
      </c>
      <c r="O140" s="458">
        <v>9.6468561584840664</v>
      </c>
      <c r="P140" s="458">
        <v>7.1490094745908701</v>
      </c>
      <c r="Q140" s="580"/>
      <c r="R140" s="593">
        <v>1125</v>
      </c>
      <c r="S140" s="593">
        <v>935</v>
      </c>
      <c r="T140" s="458">
        <v>83.111111111111114</v>
      </c>
      <c r="U140" s="53"/>
    </row>
    <row r="141" spans="1:21" ht="15" x14ac:dyDescent="0.25">
      <c r="A141" s="163"/>
      <c r="B141" s="605" t="s">
        <v>1298</v>
      </c>
      <c r="C141" s="84" t="s">
        <v>1845</v>
      </c>
      <c r="D141" s="84"/>
      <c r="E141" s="84"/>
      <c r="F141" s="438">
        <v>650</v>
      </c>
      <c r="G141" s="72"/>
      <c r="H141" s="458">
        <v>36.923076923076927</v>
      </c>
      <c r="I141" s="458"/>
      <c r="J141" s="458">
        <v>48.769230769230774</v>
      </c>
      <c r="K141" s="458"/>
      <c r="L141" s="458">
        <v>14.307692307692307</v>
      </c>
      <c r="M141" s="458"/>
      <c r="N141" s="458">
        <v>85.846153846153854</v>
      </c>
      <c r="O141" s="458">
        <v>7.2307692307692308</v>
      </c>
      <c r="P141" s="458">
        <v>6.9230769230769234</v>
      </c>
      <c r="Q141" s="580"/>
      <c r="R141" s="593">
        <v>557</v>
      </c>
      <c r="S141" s="593">
        <v>481</v>
      </c>
      <c r="T141" s="458">
        <v>86.355475763016159</v>
      </c>
      <c r="U141" s="53"/>
    </row>
    <row r="142" spans="1:21" ht="15" x14ac:dyDescent="0.25">
      <c r="A142" s="163"/>
      <c r="B142" s="605" t="s">
        <v>1299</v>
      </c>
      <c r="C142" s="84" t="s">
        <v>1847</v>
      </c>
      <c r="D142" s="84"/>
      <c r="E142" s="84"/>
      <c r="F142" s="438">
        <v>583</v>
      </c>
      <c r="G142" s="72"/>
      <c r="H142" s="458">
        <v>2.9159519725557463</v>
      </c>
      <c r="I142" s="458"/>
      <c r="J142" s="458">
        <v>94.339622641509436</v>
      </c>
      <c r="K142" s="458"/>
      <c r="L142" s="458">
        <v>2.7444253859348198</v>
      </c>
      <c r="M142" s="458"/>
      <c r="N142" s="458">
        <v>86.27787307032591</v>
      </c>
      <c r="O142" s="458">
        <v>7.8902229845626071</v>
      </c>
      <c r="P142" s="458">
        <v>5.8319039451114927</v>
      </c>
      <c r="Q142" s="580"/>
      <c r="R142" s="593">
        <v>567</v>
      </c>
      <c r="S142" s="593">
        <v>490</v>
      </c>
      <c r="T142" s="458">
        <v>86.419753086419746</v>
      </c>
      <c r="U142" s="53"/>
    </row>
    <row r="143" spans="1:21" ht="15" x14ac:dyDescent="0.25">
      <c r="A143" s="163"/>
      <c r="B143" s="605" t="s">
        <v>1300</v>
      </c>
      <c r="C143" s="84" t="s">
        <v>1301</v>
      </c>
      <c r="D143" s="84"/>
      <c r="E143" s="84"/>
      <c r="F143" s="438">
        <v>1945</v>
      </c>
      <c r="G143" s="72"/>
      <c r="H143" s="458">
        <v>7.4550128534704374</v>
      </c>
      <c r="I143" s="458"/>
      <c r="J143" s="458">
        <v>90.282776349614394</v>
      </c>
      <c r="K143" s="458"/>
      <c r="L143" s="458">
        <v>2.2622107969151672</v>
      </c>
      <c r="M143" s="458"/>
      <c r="N143" s="458">
        <v>86.066838046272494</v>
      </c>
      <c r="O143" s="458">
        <v>6.6838046272493568</v>
      </c>
      <c r="P143" s="458">
        <v>7.2493573264781492</v>
      </c>
      <c r="Q143" s="580"/>
      <c r="R143" s="593">
        <v>1901</v>
      </c>
      <c r="S143" s="593">
        <v>1636</v>
      </c>
      <c r="T143" s="458">
        <v>86.059968437664395</v>
      </c>
      <c r="U143" s="53"/>
    </row>
    <row r="144" spans="1:21" ht="15" x14ac:dyDescent="0.25">
      <c r="A144" s="163"/>
      <c r="B144" s="605" t="s">
        <v>1302</v>
      </c>
      <c r="C144" s="84" t="s">
        <v>1303</v>
      </c>
      <c r="D144" s="84"/>
      <c r="E144" s="84"/>
      <c r="F144" s="438">
        <v>1905</v>
      </c>
      <c r="G144" s="72"/>
      <c r="H144" s="458">
        <v>7.0866141732283463</v>
      </c>
      <c r="I144" s="458"/>
      <c r="J144" s="458">
        <v>91.181102362204726</v>
      </c>
      <c r="K144" s="458"/>
      <c r="L144" s="458">
        <v>1.7322834645669292</v>
      </c>
      <c r="M144" s="458"/>
      <c r="N144" s="458">
        <v>83.727034120734913</v>
      </c>
      <c r="O144" s="458">
        <v>8.0314960629921259</v>
      </c>
      <c r="P144" s="458">
        <v>8.241469816272966</v>
      </c>
      <c r="Q144" s="580"/>
      <c r="R144" s="593">
        <v>1872</v>
      </c>
      <c r="S144" s="593">
        <v>1566</v>
      </c>
      <c r="T144" s="458">
        <v>83.65384615384616</v>
      </c>
      <c r="U144" s="53"/>
    </row>
    <row r="145" spans="1:21" ht="15" x14ac:dyDescent="0.25">
      <c r="A145" s="163"/>
      <c r="B145" s="605" t="s">
        <v>1304</v>
      </c>
      <c r="C145" s="84" t="s">
        <v>1305</v>
      </c>
      <c r="D145" s="84"/>
      <c r="E145" s="84"/>
      <c r="F145" s="438">
        <v>916</v>
      </c>
      <c r="G145" s="72"/>
      <c r="H145" s="458">
        <v>30.240174672489083</v>
      </c>
      <c r="I145" s="458"/>
      <c r="J145" s="458">
        <v>66.266375545851531</v>
      </c>
      <c r="K145" s="458"/>
      <c r="L145" s="458">
        <v>3.4934497816593884</v>
      </c>
      <c r="M145" s="458"/>
      <c r="N145" s="458">
        <v>84.82532751091702</v>
      </c>
      <c r="O145" s="458">
        <v>9.7161572052401759</v>
      </c>
      <c r="P145" s="458">
        <v>5.4585152838427948</v>
      </c>
      <c r="Q145" s="580"/>
      <c r="R145" s="593">
        <v>884</v>
      </c>
      <c r="S145" s="593">
        <v>751</v>
      </c>
      <c r="T145" s="458">
        <v>84.954751131221713</v>
      </c>
      <c r="U145" s="53"/>
    </row>
    <row r="146" spans="1:21" ht="15" x14ac:dyDescent="0.25">
      <c r="A146" s="163"/>
      <c r="B146" s="605" t="s">
        <v>1306</v>
      </c>
      <c r="C146" s="84" t="s">
        <v>1307</v>
      </c>
      <c r="D146" s="84"/>
      <c r="E146" s="84"/>
      <c r="F146" s="438">
        <v>2055</v>
      </c>
      <c r="G146" s="72"/>
      <c r="H146" s="458">
        <v>62.530413625304135</v>
      </c>
      <c r="I146" s="458"/>
      <c r="J146" s="458">
        <v>34.014598540145982</v>
      </c>
      <c r="K146" s="458"/>
      <c r="L146" s="458">
        <v>3.4549878345498781</v>
      </c>
      <c r="M146" s="458"/>
      <c r="N146" s="458">
        <v>83.163017031630176</v>
      </c>
      <c r="O146" s="458">
        <v>10.46228710462287</v>
      </c>
      <c r="P146" s="458">
        <v>6.3746958637469584</v>
      </c>
      <c r="Q146" s="580"/>
      <c r="R146" s="593">
        <v>1984</v>
      </c>
      <c r="S146" s="593">
        <v>1647</v>
      </c>
      <c r="T146" s="458">
        <v>83.014112903225808</v>
      </c>
      <c r="U146" s="53"/>
    </row>
    <row r="147" spans="1:21" ht="15" x14ac:dyDescent="0.25">
      <c r="A147" s="163"/>
      <c r="B147" s="605" t="s">
        <v>1308</v>
      </c>
      <c r="C147" s="84" t="s">
        <v>1309</v>
      </c>
      <c r="D147" s="84"/>
      <c r="E147" s="84"/>
      <c r="F147" s="438">
        <v>1521</v>
      </c>
      <c r="G147" s="72"/>
      <c r="H147" s="458">
        <v>3.8132807363576595</v>
      </c>
      <c r="I147" s="458"/>
      <c r="J147" s="458">
        <v>94.214332675871134</v>
      </c>
      <c r="K147" s="458"/>
      <c r="L147" s="458">
        <v>1.9723865877712032</v>
      </c>
      <c r="M147" s="458"/>
      <c r="N147" s="458">
        <v>85.009861932938861</v>
      </c>
      <c r="O147" s="458">
        <v>8.4155161078237999</v>
      </c>
      <c r="P147" s="458">
        <v>6.5746219592373434</v>
      </c>
      <c r="Q147" s="580"/>
      <c r="R147" s="593">
        <v>1491</v>
      </c>
      <c r="S147" s="593">
        <v>1266</v>
      </c>
      <c r="T147" s="458">
        <v>84.909456740442664</v>
      </c>
      <c r="U147" s="53"/>
    </row>
    <row r="148" spans="1:21" ht="15" x14ac:dyDescent="0.25">
      <c r="A148" s="163"/>
      <c r="B148" s="605" t="s">
        <v>1310</v>
      </c>
      <c r="C148" s="84" t="s">
        <v>1848</v>
      </c>
      <c r="D148" s="84"/>
      <c r="E148" s="84"/>
      <c r="F148" s="438">
        <v>536</v>
      </c>
      <c r="G148" s="72"/>
      <c r="H148" s="458">
        <v>16.791044776119403</v>
      </c>
      <c r="I148" s="458"/>
      <c r="J148" s="458">
        <v>77.611940298507463</v>
      </c>
      <c r="K148" s="458"/>
      <c r="L148" s="458">
        <v>5.5970149253731343</v>
      </c>
      <c r="M148" s="458"/>
      <c r="N148" s="458">
        <v>84.888059701492537</v>
      </c>
      <c r="O148" s="458">
        <v>7.08955223880597</v>
      </c>
      <c r="P148" s="458">
        <v>8.0223880597014929</v>
      </c>
      <c r="Q148" s="580"/>
      <c r="R148" s="593">
        <v>506</v>
      </c>
      <c r="S148" s="593">
        <v>429</v>
      </c>
      <c r="T148" s="458">
        <v>84.782608695652172</v>
      </c>
      <c r="U148" s="53"/>
    </row>
    <row r="149" spans="1:21" ht="15" x14ac:dyDescent="0.25">
      <c r="A149" s="163"/>
      <c r="B149" s="605" t="s">
        <v>1311</v>
      </c>
      <c r="C149" s="84" t="s">
        <v>1312</v>
      </c>
      <c r="D149" s="84"/>
      <c r="E149" s="84"/>
      <c r="F149" s="438">
        <v>2062</v>
      </c>
      <c r="G149" s="72"/>
      <c r="H149" s="458">
        <v>8.7778855480116391</v>
      </c>
      <c r="I149" s="458"/>
      <c r="J149" s="458">
        <v>88.021338506304559</v>
      </c>
      <c r="K149" s="458"/>
      <c r="L149" s="458">
        <v>3.2007759456838021</v>
      </c>
      <c r="M149" s="458"/>
      <c r="N149" s="458">
        <v>85.79049466537343</v>
      </c>
      <c r="O149" s="458">
        <v>6.935014548981572</v>
      </c>
      <c r="P149" s="458">
        <v>7.2744907856450052</v>
      </c>
      <c r="Q149" s="580"/>
      <c r="R149" s="593">
        <v>1996</v>
      </c>
      <c r="S149" s="593">
        <v>1713</v>
      </c>
      <c r="T149" s="458">
        <v>85.821643286573149</v>
      </c>
      <c r="U149" s="53"/>
    </row>
    <row r="150" spans="1:21" ht="15" x14ac:dyDescent="0.25">
      <c r="A150" s="163"/>
      <c r="B150" s="605" t="s">
        <v>1313</v>
      </c>
      <c r="C150" s="84" t="s">
        <v>1314</v>
      </c>
      <c r="D150" s="84"/>
      <c r="E150" s="84"/>
      <c r="F150" s="438">
        <v>725</v>
      </c>
      <c r="G150" s="72"/>
      <c r="H150" s="458">
        <v>21.517241379310345</v>
      </c>
      <c r="I150" s="458"/>
      <c r="J150" s="458">
        <v>76.689655172413794</v>
      </c>
      <c r="K150" s="458"/>
      <c r="L150" s="458">
        <v>1.7931034482758619</v>
      </c>
      <c r="M150" s="458"/>
      <c r="N150" s="458">
        <v>87.724137931034491</v>
      </c>
      <c r="O150" s="458">
        <v>6.7586206896551717</v>
      </c>
      <c r="P150" s="458">
        <v>5.5172413793103452</v>
      </c>
      <c r="Q150" s="580"/>
      <c r="R150" s="593">
        <v>712</v>
      </c>
      <c r="S150" s="593">
        <v>624</v>
      </c>
      <c r="T150" s="458">
        <v>87.640449438202253</v>
      </c>
      <c r="U150" s="53"/>
    </row>
    <row r="151" spans="1:21" ht="15" x14ac:dyDescent="0.25">
      <c r="A151" s="163"/>
      <c r="B151" s="605" t="s">
        <v>1315</v>
      </c>
      <c r="C151" s="84" t="s">
        <v>1316</v>
      </c>
      <c r="D151" s="84"/>
      <c r="E151" s="84"/>
      <c r="F151" s="438">
        <v>1568</v>
      </c>
      <c r="G151" s="72"/>
      <c r="H151" s="458">
        <v>74.553571428571431</v>
      </c>
      <c r="I151" s="458"/>
      <c r="J151" s="458">
        <v>14.732142857142858</v>
      </c>
      <c r="K151" s="458"/>
      <c r="L151" s="458">
        <v>10.714285714285714</v>
      </c>
      <c r="M151" s="458"/>
      <c r="N151" s="458">
        <v>78.125</v>
      </c>
      <c r="O151" s="458">
        <v>13.456632653061224</v>
      </c>
      <c r="P151" s="458">
        <v>8.4183673469387745</v>
      </c>
      <c r="Q151" s="580"/>
      <c r="R151" s="593">
        <v>1400</v>
      </c>
      <c r="S151" s="593">
        <v>1076</v>
      </c>
      <c r="T151" s="458">
        <v>76.857142857142861</v>
      </c>
      <c r="U151" s="53"/>
    </row>
    <row r="152" spans="1:21" ht="15" x14ac:dyDescent="0.25">
      <c r="A152" s="163"/>
      <c r="B152" s="605" t="s">
        <v>1317</v>
      </c>
      <c r="C152" s="84" t="s">
        <v>1318</v>
      </c>
      <c r="D152" s="84"/>
      <c r="E152" s="84"/>
      <c r="F152" s="438">
        <v>1603</v>
      </c>
      <c r="G152" s="72"/>
      <c r="H152" s="458">
        <v>5.552089831565814</v>
      </c>
      <c r="I152" s="458"/>
      <c r="J152" s="458">
        <v>92.888334373050526</v>
      </c>
      <c r="K152" s="458"/>
      <c r="L152" s="458">
        <v>1.5595757953836558</v>
      </c>
      <c r="M152" s="458"/>
      <c r="N152" s="458">
        <v>82.220835932626329</v>
      </c>
      <c r="O152" s="458">
        <v>10.106051154086089</v>
      </c>
      <c r="P152" s="458">
        <v>7.6731129132875857</v>
      </c>
      <c r="Q152" s="580"/>
      <c r="R152" s="593">
        <v>1578</v>
      </c>
      <c r="S152" s="593">
        <v>1298</v>
      </c>
      <c r="T152" s="458">
        <v>82.256020278833958</v>
      </c>
      <c r="U152" s="53"/>
    </row>
    <row r="153" spans="1:21" ht="15" x14ac:dyDescent="0.25">
      <c r="A153" s="163"/>
      <c r="B153" s="605" t="s">
        <v>1319</v>
      </c>
      <c r="C153" s="84" t="s">
        <v>1320</v>
      </c>
      <c r="D153" s="84"/>
      <c r="E153" s="84"/>
      <c r="F153" s="438">
        <v>1501</v>
      </c>
      <c r="G153" s="72"/>
      <c r="H153" s="458">
        <v>26.515656229180546</v>
      </c>
      <c r="I153" s="458"/>
      <c r="J153" s="458">
        <v>68.82078614257162</v>
      </c>
      <c r="K153" s="458"/>
      <c r="L153" s="458">
        <v>4.6635576282478342</v>
      </c>
      <c r="M153" s="458"/>
      <c r="N153" s="458">
        <v>86.342438374417057</v>
      </c>
      <c r="O153" s="458">
        <v>6.9287141905396403</v>
      </c>
      <c r="P153" s="458">
        <v>6.7288474350433045</v>
      </c>
      <c r="Q153" s="580"/>
      <c r="R153" s="593">
        <v>1431</v>
      </c>
      <c r="S153" s="593">
        <v>1239</v>
      </c>
      <c r="T153" s="458">
        <v>86.582809224318652</v>
      </c>
      <c r="U153" s="53"/>
    </row>
    <row r="154" spans="1:21" ht="15" x14ac:dyDescent="0.25">
      <c r="A154" s="163"/>
      <c r="B154" s="605" t="s">
        <v>1321</v>
      </c>
      <c r="C154" s="84" t="s">
        <v>1322</v>
      </c>
      <c r="D154" s="84"/>
      <c r="E154" s="84"/>
      <c r="F154" s="438">
        <v>984</v>
      </c>
      <c r="G154" s="72"/>
      <c r="H154" s="458">
        <v>32.113821138211385</v>
      </c>
      <c r="I154" s="458"/>
      <c r="J154" s="458">
        <v>54.166666666666664</v>
      </c>
      <c r="K154" s="458"/>
      <c r="L154" s="458">
        <v>13.719512195121952</v>
      </c>
      <c r="M154" s="458"/>
      <c r="N154" s="458">
        <v>84.552845528455293</v>
      </c>
      <c r="O154" s="458">
        <v>9.0447154471544717</v>
      </c>
      <c r="P154" s="458">
        <v>6.4024390243902438</v>
      </c>
      <c r="Q154" s="580"/>
      <c r="R154" s="593">
        <v>849</v>
      </c>
      <c r="S154" s="593">
        <v>717</v>
      </c>
      <c r="T154" s="458">
        <v>84.452296819787989</v>
      </c>
      <c r="U154" s="53"/>
    </row>
    <row r="155" spans="1:21" ht="15" x14ac:dyDescent="0.25">
      <c r="A155" s="163"/>
      <c r="B155" s="605"/>
      <c r="C155" s="84"/>
      <c r="D155" s="84"/>
      <c r="E155" s="84"/>
      <c r="F155" s="438"/>
      <c r="G155" s="72"/>
      <c r="H155" s="458"/>
      <c r="I155" s="458"/>
      <c r="J155" s="458"/>
      <c r="K155" s="458"/>
      <c r="L155" s="458"/>
      <c r="M155" s="458"/>
      <c r="N155" s="458"/>
      <c r="O155" s="458"/>
      <c r="P155" s="458"/>
      <c r="Q155" s="580"/>
      <c r="R155" s="593"/>
      <c r="S155" s="593"/>
      <c r="T155" s="458"/>
      <c r="U155" s="53"/>
    </row>
    <row r="156" spans="1:21" ht="15" x14ac:dyDescent="0.25">
      <c r="A156" s="163" t="s">
        <v>1323</v>
      </c>
      <c r="B156" s="606"/>
      <c r="C156" s="94"/>
      <c r="D156" s="94"/>
      <c r="E156" s="94"/>
      <c r="F156" s="615">
        <v>25461</v>
      </c>
      <c r="G156" s="94"/>
      <c r="H156" s="601">
        <v>4.2574918502808217</v>
      </c>
      <c r="I156" s="601"/>
      <c r="J156" s="601">
        <v>94.20289855072464</v>
      </c>
      <c r="K156" s="601"/>
      <c r="L156" s="601">
        <v>1.5396095989945406</v>
      </c>
      <c r="M156" s="601"/>
      <c r="N156" s="601">
        <v>80.672400926907812</v>
      </c>
      <c r="O156" s="601">
        <v>10.757629315423589</v>
      </c>
      <c r="P156" s="601">
        <v>8.5699697576685914</v>
      </c>
      <c r="Q156" s="582"/>
      <c r="R156" s="595">
        <v>25069</v>
      </c>
      <c r="S156" s="595">
        <v>20215</v>
      </c>
      <c r="T156" s="601">
        <v>80.637440663768004</v>
      </c>
      <c r="U156" s="53"/>
    </row>
    <row r="157" spans="1:21" ht="15" x14ac:dyDescent="0.25">
      <c r="A157" s="163"/>
      <c r="B157" s="605"/>
      <c r="C157" s="84"/>
      <c r="D157" s="84"/>
      <c r="E157" s="84"/>
      <c r="F157" s="438"/>
      <c r="G157" s="72"/>
      <c r="H157" s="458"/>
      <c r="I157" s="458"/>
      <c r="J157" s="458"/>
      <c r="K157" s="458"/>
      <c r="L157" s="458"/>
      <c r="M157" s="458"/>
      <c r="N157" s="458"/>
      <c r="O157" s="458"/>
      <c r="P157" s="458"/>
      <c r="Q157" s="580"/>
      <c r="R157" s="593"/>
      <c r="S157" s="593"/>
      <c r="T157" s="458"/>
      <c r="U157" s="53"/>
    </row>
    <row r="158" spans="1:21" ht="15" x14ac:dyDescent="0.25">
      <c r="A158" s="163"/>
      <c r="B158" s="605" t="s">
        <v>1324</v>
      </c>
      <c r="C158" s="84" t="s">
        <v>1849</v>
      </c>
      <c r="D158" s="84"/>
      <c r="E158" s="84"/>
      <c r="F158" s="438">
        <v>333</v>
      </c>
      <c r="G158" s="72"/>
      <c r="H158" s="458">
        <v>3.6036036036036037</v>
      </c>
      <c r="I158" s="458"/>
      <c r="J158" s="458">
        <v>93.093093093093088</v>
      </c>
      <c r="K158" s="458"/>
      <c r="L158" s="458">
        <v>3.303303303303303</v>
      </c>
      <c r="M158" s="458"/>
      <c r="N158" s="458">
        <v>83.483483483483482</v>
      </c>
      <c r="O158" s="458">
        <v>9.3093093093093096</v>
      </c>
      <c r="P158" s="458">
        <v>7.2072072072072073</v>
      </c>
      <c r="Q158" s="580"/>
      <c r="R158" s="593">
        <v>322</v>
      </c>
      <c r="S158" s="593">
        <v>270</v>
      </c>
      <c r="T158" s="458">
        <v>83.850931677018636</v>
      </c>
      <c r="U158" s="53"/>
    </row>
    <row r="159" spans="1:21" ht="15" x14ac:dyDescent="0.25">
      <c r="A159" s="163"/>
      <c r="B159" s="605" t="s">
        <v>1325</v>
      </c>
      <c r="C159" s="84" t="s">
        <v>1851</v>
      </c>
      <c r="D159" s="84"/>
      <c r="E159" s="84"/>
      <c r="F159" s="438">
        <v>1114</v>
      </c>
      <c r="G159" s="72"/>
      <c r="H159" s="458">
        <v>1.5260323159784559</v>
      </c>
      <c r="I159" s="458"/>
      <c r="J159" s="458">
        <v>97.576301615798926</v>
      </c>
      <c r="K159" s="458"/>
      <c r="L159" s="458">
        <v>0.89766606822262118</v>
      </c>
      <c r="M159" s="458"/>
      <c r="N159" s="458">
        <v>80.879712746858161</v>
      </c>
      <c r="O159" s="458">
        <v>9.5152603231597848</v>
      </c>
      <c r="P159" s="458">
        <v>9.6050269299820474</v>
      </c>
      <c r="Q159" s="580"/>
      <c r="R159" s="593">
        <v>1104</v>
      </c>
      <c r="S159" s="593">
        <v>894</v>
      </c>
      <c r="T159" s="458">
        <v>80.978260869565219</v>
      </c>
      <c r="U159" s="53"/>
    </row>
    <row r="160" spans="1:21" ht="15" x14ac:dyDescent="0.25">
      <c r="A160" s="163"/>
      <c r="B160" s="605" t="s">
        <v>1373</v>
      </c>
      <c r="C160" s="104" t="s">
        <v>1414</v>
      </c>
      <c r="D160" s="104"/>
      <c r="E160" s="104"/>
      <c r="F160" s="635" t="s">
        <v>1431</v>
      </c>
      <c r="G160" s="636"/>
      <c r="H160" s="590" t="s">
        <v>1431</v>
      </c>
      <c r="I160" s="458"/>
      <c r="J160" s="590" t="s">
        <v>1431</v>
      </c>
      <c r="K160" s="458"/>
      <c r="L160" s="590" t="s">
        <v>1431</v>
      </c>
      <c r="M160" s="458"/>
      <c r="N160" s="590" t="s">
        <v>1431</v>
      </c>
      <c r="O160" s="590" t="s">
        <v>1431</v>
      </c>
      <c r="P160" s="590" t="s">
        <v>1431</v>
      </c>
      <c r="Q160" s="620"/>
      <c r="R160" s="441" t="s">
        <v>1431</v>
      </c>
      <c r="S160" s="441" t="s">
        <v>1431</v>
      </c>
      <c r="T160" s="590" t="s">
        <v>1431</v>
      </c>
      <c r="U160" s="53"/>
    </row>
    <row r="161" spans="1:21" ht="15" x14ac:dyDescent="0.25">
      <c r="A161" s="163"/>
      <c r="B161" s="605" t="s">
        <v>1379</v>
      </c>
      <c r="C161" s="104" t="s">
        <v>1415</v>
      </c>
      <c r="D161" s="104"/>
      <c r="E161" s="104"/>
      <c r="F161" s="438">
        <v>1356</v>
      </c>
      <c r="G161" s="72"/>
      <c r="H161" s="458">
        <v>2.1386430678466075</v>
      </c>
      <c r="I161" s="458"/>
      <c r="J161" s="458">
        <v>96.533923303834811</v>
      </c>
      <c r="K161" s="458"/>
      <c r="L161" s="458">
        <v>1.3274336283185841</v>
      </c>
      <c r="M161" s="458"/>
      <c r="N161" s="458">
        <v>79.35103244837758</v>
      </c>
      <c r="O161" s="458">
        <v>11.946902654867257</v>
      </c>
      <c r="P161" s="458">
        <v>8.7020648967551626</v>
      </c>
      <c r="Q161" s="580"/>
      <c r="R161" s="593">
        <v>1338</v>
      </c>
      <c r="S161" s="593">
        <v>1061</v>
      </c>
      <c r="T161" s="458">
        <v>79.29745889387145</v>
      </c>
      <c r="U161" s="53"/>
    </row>
    <row r="162" spans="1:21" ht="15" x14ac:dyDescent="0.25">
      <c r="A162" s="163"/>
      <c r="B162" s="605" t="s">
        <v>1382</v>
      </c>
      <c r="C162" s="104" t="s">
        <v>1416</v>
      </c>
      <c r="D162" s="104"/>
      <c r="E162" s="104"/>
      <c r="F162" s="438">
        <v>3262</v>
      </c>
      <c r="G162" s="72"/>
      <c r="H162" s="458">
        <v>3.9546290619251994</v>
      </c>
      <c r="I162" s="458"/>
      <c r="J162" s="458">
        <v>94.420600858369099</v>
      </c>
      <c r="K162" s="458"/>
      <c r="L162" s="458">
        <v>1.6247700797057021</v>
      </c>
      <c r="M162" s="458"/>
      <c r="N162" s="458">
        <v>77.743715511955855</v>
      </c>
      <c r="O162" s="458">
        <v>13.274064990803188</v>
      </c>
      <c r="P162" s="458">
        <v>8.9822194972409566</v>
      </c>
      <c r="Q162" s="580"/>
      <c r="R162" s="593">
        <v>3209</v>
      </c>
      <c r="S162" s="593">
        <v>2490</v>
      </c>
      <c r="T162" s="458">
        <v>77.594266126519159</v>
      </c>
      <c r="U162" s="53"/>
    </row>
    <row r="163" spans="1:21" ht="15" x14ac:dyDescent="0.25">
      <c r="A163" s="163"/>
      <c r="B163" s="605" t="s">
        <v>1326</v>
      </c>
      <c r="C163" s="84" t="s">
        <v>1852</v>
      </c>
      <c r="D163" s="84"/>
      <c r="E163" s="84"/>
      <c r="F163" s="438">
        <v>275</v>
      </c>
      <c r="G163" s="72"/>
      <c r="H163" s="458">
        <v>90.181818181818187</v>
      </c>
      <c r="I163" s="458"/>
      <c r="J163" s="458">
        <v>8.7272727272727284</v>
      </c>
      <c r="K163" s="458"/>
      <c r="L163" s="458">
        <v>1.0909090909090911</v>
      </c>
      <c r="M163" s="458"/>
      <c r="N163" s="458">
        <v>81.454545454545453</v>
      </c>
      <c r="O163" s="458">
        <v>10.909090909090908</v>
      </c>
      <c r="P163" s="458">
        <v>7.6363636363636367</v>
      </c>
      <c r="Q163" s="580"/>
      <c r="R163" s="593">
        <v>272</v>
      </c>
      <c r="S163" s="593">
        <v>221</v>
      </c>
      <c r="T163" s="458">
        <v>81.25</v>
      </c>
      <c r="U163" s="53"/>
    </row>
    <row r="164" spans="1:21" ht="15" x14ac:dyDescent="0.25">
      <c r="A164" s="163"/>
      <c r="B164" s="605" t="s">
        <v>1384</v>
      </c>
      <c r="C164" s="104" t="s">
        <v>1417</v>
      </c>
      <c r="D164" s="104"/>
      <c r="E164" s="104"/>
      <c r="F164" s="438">
        <v>4432</v>
      </c>
      <c r="G164" s="72"/>
      <c r="H164" s="458">
        <v>3.2039711191335738</v>
      </c>
      <c r="I164" s="458"/>
      <c r="J164" s="458">
        <v>95.848375451263536</v>
      </c>
      <c r="K164" s="458"/>
      <c r="L164" s="458">
        <v>0.94765342960288801</v>
      </c>
      <c r="M164" s="458"/>
      <c r="N164" s="458">
        <v>82.513537906137174</v>
      </c>
      <c r="O164" s="458">
        <v>10.018050541516246</v>
      </c>
      <c r="P164" s="458">
        <v>7.4684115523465708</v>
      </c>
      <c r="Q164" s="580"/>
      <c r="R164" s="593">
        <v>4390</v>
      </c>
      <c r="S164" s="593">
        <v>3622</v>
      </c>
      <c r="T164" s="458">
        <v>82.505694760820049</v>
      </c>
      <c r="U164" s="53"/>
    </row>
    <row r="165" spans="1:21" ht="15" x14ac:dyDescent="0.25">
      <c r="A165" s="163"/>
      <c r="B165" s="605" t="s">
        <v>1327</v>
      </c>
      <c r="C165" s="84" t="s">
        <v>1328</v>
      </c>
      <c r="D165" s="84"/>
      <c r="E165" s="84"/>
      <c r="F165" s="438">
        <v>1073</v>
      </c>
      <c r="G165" s="72"/>
      <c r="H165" s="458">
        <v>3.8210624417520966</v>
      </c>
      <c r="I165" s="458"/>
      <c r="J165" s="458">
        <v>95.153774464119294</v>
      </c>
      <c r="K165" s="458"/>
      <c r="L165" s="458">
        <v>1.0251630941286114</v>
      </c>
      <c r="M165" s="458"/>
      <c r="N165" s="458">
        <v>82.758620689655174</v>
      </c>
      <c r="O165" s="458">
        <v>9.1332712022367186</v>
      </c>
      <c r="P165" s="458">
        <v>8.1081081081081088</v>
      </c>
      <c r="Q165" s="580"/>
      <c r="R165" s="593">
        <v>1062</v>
      </c>
      <c r="S165" s="593">
        <v>881</v>
      </c>
      <c r="T165" s="458">
        <v>82.956685499058381</v>
      </c>
      <c r="U165" s="53"/>
    </row>
    <row r="166" spans="1:21" ht="15" x14ac:dyDescent="0.25">
      <c r="A166" s="163"/>
      <c r="B166" s="605" t="s">
        <v>1329</v>
      </c>
      <c r="C166" s="84" t="s">
        <v>1853</v>
      </c>
      <c r="D166" s="84"/>
      <c r="E166" s="84"/>
      <c r="F166" s="438">
        <v>1017</v>
      </c>
      <c r="G166" s="72"/>
      <c r="H166" s="458">
        <v>2.6548672566371683</v>
      </c>
      <c r="I166" s="458"/>
      <c r="J166" s="458">
        <v>95.280235988200587</v>
      </c>
      <c r="K166" s="458"/>
      <c r="L166" s="458">
        <v>2.0648967551622417</v>
      </c>
      <c r="M166" s="458"/>
      <c r="N166" s="458">
        <v>81.120943952802364</v>
      </c>
      <c r="O166" s="458">
        <v>10.521140609636184</v>
      </c>
      <c r="P166" s="458">
        <v>8.3579154375614557</v>
      </c>
      <c r="Q166" s="580"/>
      <c r="R166" s="593">
        <v>996</v>
      </c>
      <c r="S166" s="593">
        <v>810</v>
      </c>
      <c r="T166" s="458">
        <v>81.325301204819283</v>
      </c>
      <c r="U166" s="53"/>
    </row>
    <row r="167" spans="1:21" ht="15" x14ac:dyDescent="0.25">
      <c r="A167" s="163"/>
      <c r="B167" s="605" t="s">
        <v>1392</v>
      </c>
      <c r="C167" s="104" t="s">
        <v>1418</v>
      </c>
      <c r="D167" s="104"/>
      <c r="E167" s="104"/>
      <c r="F167" s="635" t="s">
        <v>1431</v>
      </c>
      <c r="G167" s="636"/>
      <c r="H167" s="590" t="s">
        <v>1431</v>
      </c>
      <c r="I167" s="458"/>
      <c r="J167" s="590" t="s">
        <v>1431</v>
      </c>
      <c r="K167" s="458"/>
      <c r="L167" s="590" t="s">
        <v>1431</v>
      </c>
      <c r="M167" s="458"/>
      <c r="N167" s="590" t="s">
        <v>1431</v>
      </c>
      <c r="O167" s="590" t="s">
        <v>1431</v>
      </c>
      <c r="P167" s="590" t="s">
        <v>1431</v>
      </c>
      <c r="Q167" s="620"/>
      <c r="R167" s="441" t="s">
        <v>1431</v>
      </c>
      <c r="S167" s="441" t="s">
        <v>1431</v>
      </c>
      <c r="T167" s="590" t="s">
        <v>1431</v>
      </c>
      <c r="U167" s="53"/>
    </row>
    <row r="168" spans="1:21" ht="15" x14ac:dyDescent="0.25">
      <c r="A168" s="163"/>
      <c r="B168" s="605" t="s">
        <v>1330</v>
      </c>
      <c r="C168" s="84" t="s">
        <v>1854</v>
      </c>
      <c r="D168" s="84"/>
      <c r="E168" s="84"/>
      <c r="F168" s="438">
        <v>855</v>
      </c>
      <c r="G168" s="72"/>
      <c r="H168" s="458">
        <v>2.6900584795321638</v>
      </c>
      <c r="I168" s="458"/>
      <c r="J168" s="458">
        <v>96.84210526315789</v>
      </c>
      <c r="K168" s="458"/>
      <c r="L168" s="458">
        <v>0.46783625730994155</v>
      </c>
      <c r="M168" s="458"/>
      <c r="N168" s="458">
        <v>79.181286549707593</v>
      </c>
      <c r="O168" s="458">
        <v>13.099415204678364</v>
      </c>
      <c r="P168" s="458">
        <v>7.7192982456140351</v>
      </c>
      <c r="Q168" s="580"/>
      <c r="R168" s="593">
        <v>851</v>
      </c>
      <c r="S168" s="593">
        <v>674</v>
      </c>
      <c r="T168" s="458">
        <v>79.200940070505283</v>
      </c>
      <c r="U168" s="53"/>
    </row>
    <row r="169" spans="1:21" ht="15" x14ac:dyDescent="0.25">
      <c r="A169" s="163"/>
      <c r="B169" s="605" t="s">
        <v>1331</v>
      </c>
      <c r="C169" s="84" t="s">
        <v>1855</v>
      </c>
      <c r="D169" s="84"/>
      <c r="E169" s="84"/>
      <c r="F169" s="438">
        <v>728</v>
      </c>
      <c r="G169" s="72"/>
      <c r="H169" s="458">
        <v>1.2362637362637363</v>
      </c>
      <c r="I169" s="458"/>
      <c r="J169" s="458">
        <v>97.252747252747255</v>
      </c>
      <c r="K169" s="458"/>
      <c r="L169" s="458">
        <v>1.5109890109890109</v>
      </c>
      <c r="M169" s="458"/>
      <c r="N169" s="458">
        <v>82.967032967032978</v>
      </c>
      <c r="O169" s="458">
        <v>9.2032967032967044</v>
      </c>
      <c r="P169" s="458">
        <v>7.8296703296703294</v>
      </c>
      <c r="Q169" s="580"/>
      <c r="R169" s="593">
        <v>717</v>
      </c>
      <c r="S169" s="593">
        <v>595</v>
      </c>
      <c r="T169" s="458">
        <v>82.984658298465831</v>
      </c>
      <c r="U169" s="53"/>
    </row>
    <row r="170" spans="1:21" ht="15" x14ac:dyDescent="0.25">
      <c r="A170" s="163"/>
      <c r="B170" s="605" t="s">
        <v>1332</v>
      </c>
      <c r="C170" s="84" t="s">
        <v>1856</v>
      </c>
      <c r="D170" s="84"/>
      <c r="E170" s="84"/>
      <c r="F170" s="438">
        <v>744</v>
      </c>
      <c r="G170" s="72"/>
      <c r="H170" s="458">
        <v>1.747311827956989</v>
      </c>
      <c r="I170" s="458"/>
      <c r="J170" s="458">
        <v>96.370967741935488</v>
      </c>
      <c r="K170" s="458"/>
      <c r="L170" s="458">
        <v>1.881720430107527</v>
      </c>
      <c r="M170" s="458"/>
      <c r="N170" s="458">
        <v>81.72043010752688</v>
      </c>
      <c r="O170" s="458">
        <v>9.67741935483871</v>
      </c>
      <c r="P170" s="458">
        <v>8.6021505376344098</v>
      </c>
      <c r="Q170" s="580"/>
      <c r="R170" s="593">
        <v>730</v>
      </c>
      <c r="S170" s="593">
        <v>598</v>
      </c>
      <c r="T170" s="458">
        <v>81.917808219178085</v>
      </c>
      <c r="U170" s="53"/>
    </row>
    <row r="171" spans="1:21" ht="15" x14ac:dyDescent="0.25">
      <c r="A171" s="163"/>
      <c r="B171" s="605" t="s">
        <v>1333</v>
      </c>
      <c r="C171" s="84" t="s">
        <v>1857</v>
      </c>
      <c r="D171" s="84"/>
      <c r="E171" s="84"/>
      <c r="F171" s="438">
        <v>999</v>
      </c>
      <c r="G171" s="72"/>
      <c r="H171" s="458">
        <v>3.9039039039039038</v>
      </c>
      <c r="I171" s="458"/>
      <c r="J171" s="458">
        <v>94.594594594594597</v>
      </c>
      <c r="K171" s="458"/>
      <c r="L171" s="458">
        <v>1.5015015015015014</v>
      </c>
      <c r="M171" s="458"/>
      <c r="N171" s="458">
        <v>76.476476476476478</v>
      </c>
      <c r="O171" s="458">
        <v>12.912912912912914</v>
      </c>
      <c r="P171" s="458">
        <v>10.61061061061061</v>
      </c>
      <c r="Q171" s="580"/>
      <c r="R171" s="593">
        <v>984</v>
      </c>
      <c r="S171" s="593">
        <v>751</v>
      </c>
      <c r="T171" s="458">
        <v>76.321138211382106</v>
      </c>
      <c r="U171" s="53"/>
    </row>
    <row r="172" spans="1:21" ht="15" x14ac:dyDescent="0.25">
      <c r="A172" s="163"/>
      <c r="B172" s="605" t="s">
        <v>1396</v>
      </c>
      <c r="C172" s="104" t="s">
        <v>1419</v>
      </c>
      <c r="D172" s="104"/>
      <c r="E172" s="104"/>
      <c r="F172" s="438">
        <v>3007</v>
      </c>
      <c r="G172" s="72"/>
      <c r="H172" s="458">
        <v>4.3565014965081481</v>
      </c>
      <c r="I172" s="458"/>
      <c r="J172" s="458">
        <v>94.080478882607252</v>
      </c>
      <c r="K172" s="458"/>
      <c r="L172" s="458">
        <v>1.5630196208846026</v>
      </c>
      <c r="M172" s="458"/>
      <c r="N172" s="458">
        <v>82.840039906883931</v>
      </c>
      <c r="O172" s="458">
        <v>8.6797472564017291</v>
      </c>
      <c r="P172" s="458">
        <v>8.4802128367143332</v>
      </c>
      <c r="Q172" s="580"/>
      <c r="R172" s="593">
        <v>2960</v>
      </c>
      <c r="S172" s="593">
        <v>2457</v>
      </c>
      <c r="T172" s="458">
        <v>83.006756756756758</v>
      </c>
      <c r="U172" s="53"/>
    </row>
    <row r="173" spans="1:21" ht="15" x14ac:dyDescent="0.25">
      <c r="A173" s="163"/>
      <c r="B173" s="605" t="s">
        <v>1334</v>
      </c>
      <c r="C173" s="84" t="s">
        <v>1858</v>
      </c>
      <c r="D173" s="84"/>
      <c r="E173" s="84"/>
      <c r="F173" s="438">
        <v>347</v>
      </c>
      <c r="G173" s="72"/>
      <c r="H173" s="458">
        <v>3.1700288184438041</v>
      </c>
      <c r="I173" s="458"/>
      <c r="J173" s="458">
        <v>94.236311239193085</v>
      </c>
      <c r="K173" s="458"/>
      <c r="L173" s="458">
        <v>2.5936599423631126</v>
      </c>
      <c r="M173" s="458"/>
      <c r="N173" s="458">
        <v>82.42074927953891</v>
      </c>
      <c r="O173" s="458">
        <v>10.662824207492795</v>
      </c>
      <c r="P173" s="458">
        <v>6.9164265129683002</v>
      </c>
      <c r="Q173" s="580"/>
      <c r="R173" s="593">
        <v>338</v>
      </c>
      <c r="S173" s="593">
        <v>277</v>
      </c>
      <c r="T173" s="458">
        <v>81.952662721893489</v>
      </c>
      <c r="U173" s="53"/>
    </row>
    <row r="174" spans="1:21" ht="15" x14ac:dyDescent="0.25">
      <c r="A174" s="163"/>
      <c r="B174" s="605" t="s">
        <v>1398</v>
      </c>
      <c r="C174" s="104" t="s">
        <v>1420</v>
      </c>
      <c r="D174" s="104"/>
      <c r="E174" s="104"/>
      <c r="F174" s="438">
        <v>2069</v>
      </c>
      <c r="G174" s="72"/>
      <c r="H174" s="458">
        <v>3.0449492508458196</v>
      </c>
      <c r="I174" s="458"/>
      <c r="J174" s="458">
        <v>95.505074915418078</v>
      </c>
      <c r="K174" s="458"/>
      <c r="L174" s="458">
        <v>1.4499758337361044</v>
      </c>
      <c r="M174" s="458"/>
      <c r="N174" s="458">
        <v>79.652005799903336</v>
      </c>
      <c r="O174" s="458">
        <v>11.1164813919768</v>
      </c>
      <c r="P174" s="458">
        <v>9.2315128081198647</v>
      </c>
      <c r="Q174" s="580"/>
      <c r="R174" s="593">
        <v>2039</v>
      </c>
      <c r="S174" s="593">
        <v>1619</v>
      </c>
      <c r="T174" s="458">
        <v>79.401667484060809</v>
      </c>
      <c r="U174" s="53"/>
    </row>
    <row r="175" spans="1:21" ht="15" x14ac:dyDescent="0.25">
      <c r="A175" s="163"/>
      <c r="B175" s="605" t="s">
        <v>1335</v>
      </c>
      <c r="C175" s="84" t="s">
        <v>1860</v>
      </c>
      <c r="D175" s="84"/>
      <c r="E175" s="84"/>
      <c r="F175" s="438">
        <v>397</v>
      </c>
      <c r="G175" s="72"/>
      <c r="H175" s="458">
        <v>2.0151133501259446</v>
      </c>
      <c r="I175" s="458"/>
      <c r="J175" s="458">
        <v>96.221662468513856</v>
      </c>
      <c r="K175" s="458"/>
      <c r="L175" s="458">
        <v>1.7632241813602016</v>
      </c>
      <c r="M175" s="458"/>
      <c r="N175" s="458">
        <v>84.886649874055422</v>
      </c>
      <c r="O175" s="458">
        <v>7.3047858942065487</v>
      </c>
      <c r="P175" s="458">
        <v>7.8085642317380355</v>
      </c>
      <c r="Q175" s="580"/>
      <c r="R175" s="593">
        <v>390</v>
      </c>
      <c r="S175" s="593">
        <v>330</v>
      </c>
      <c r="T175" s="458">
        <v>84.615384615384613</v>
      </c>
      <c r="U175" s="53"/>
    </row>
    <row r="176" spans="1:21" ht="15" x14ac:dyDescent="0.25">
      <c r="A176" s="163"/>
      <c r="B176" s="605" t="s">
        <v>1336</v>
      </c>
      <c r="C176" s="84" t="s">
        <v>1861</v>
      </c>
      <c r="D176" s="84"/>
      <c r="E176" s="84"/>
      <c r="F176" s="438">
        <v>350</v>
      </c>
      <c r="G176" s="72"/>
      <c r="H176" s="458">
        <v>3.1428571428571432</v>
      </c>
      <c r="I176" s="458"/>
      <c r="J176" s="458">
        <v>95.142857142857139</v>
      </c>
      <c r="K176" s="458"/>
      <c r="L176" s="458">
        <v>1.7142857142857144</v>
      </c>
      <c r="M176" s="458"/>
      <c r="N176" s="458">
        <v>83.714285714285722</v>
      </c>
      <c r="O176" s="458">
        <v>11.142857142857142</v>
      </c>
      <c r="P176" s="458">
        <v>5.1428571428571423</v>
      </c>
      <c r="Q176" s="580"/>
      <c r="R176" s="593">
        <v>344</v>
      </c>
      <c r="S176" s="593">
        <v>287</v>
      </c>
      <c r="T176" s="458">
        <v>83.430232558139537</v>
      </c>
      <c r="U176" s="53"/>
    </row>
    <row r="177" spans="1:21" ht="15" x14ac:dyDescent="0.25">
      <c r="A177" s="163"/>
      <c r="B177" s="605"/>
      <c r="C177" s="84"/>
      <c r="D177" s="84"/>
      <c r="E177" s="84"/>
      <c r="F177" s="438"/>
      <c r="G177" s="72"/>
      <c r="H177" s="458"/>
      <c r="I177" s="458"/>
      <c r="J177" s="458"/>
      <c r="K177" s="458"/>
      <c r="L177" s="458"/>
      <c r="M177" s="458"/>
      <c r="N177" s="458"/>
      <c r="O177" s="458"/>
      <c r="P177" s="458"/>
      <c r="Q177" s="580"/>
      <c r="R177" s="593"/>
      <c r="S177" s="593"/>
      <c r="T177" s="458"/>
      <c r="U177" s="53"/>
    </row>
    <row r="178" spans="1:21" ht="15" x14ac:dyDescent="0.25">
      <c r="A178" s="163" t="s">
        <v>1337</v>
      </c>
      <c r="B178" s="605"/>
      <c r="C178" s="94"/>
      <c r="D178" s="94"/>
      <c r="E178" s="94"/>
      <c r="F178" s="615">
        <v>13115</v>
      </c>
      <c r="G178" s="72"/>
      <c r="H178" s="601">
        <v>47.174990468928705</v>
      </c>
      <c r="I178" s="601"/>
      <c r="J178" s="601">
        <v>51.971025543271068</v>
      </c>
      <c r="K178" s="601"/>
      <c r="L178" s="601">
        <v>0.85398398780022877</v>
      </c>
      <c r="M178" s="601"/>
      <c r="N178" s="601">
        <v>79.580632863133815</v>
      </c>
      <c r="O178" s="601">
        <v>12.367518109035455</v>
      </c>
      <c r="P178" s="601">
        <v>8.0518490278307286</v>
      </c>
      <c r="Q178" s="582"/>
      <c r="R178" s="595">
        <v>13003</v>
      </c>
      <c r="S178" s="595">
        <v>10346</v>
      </c>
      <c r="T178" s="601">
        <v>79.566253941398131</v>
      </c>
      <c r="U178" s="53"/>
    </row>
    <row r="179" spans="1:21" ht="15" x14ac:dyDescent="0.25">
      <c r="A179" s="163"/>
      <c r="B179" s="605"/>
      <c r="C179" s="84"/>
      <c r="D179" s="84"/>
      <c r="E179" s="84"/>
      <c r="F179" s="438"/>
      <c r="G179" s="72"/>
      <c r="H179" s="458"/>
      <c r="I179" s="458"/>
      <c r="J179" s="458"/>
      <c r="K179" s="458"/>
      <c r="L179" s="458"/>
      <c r="M179" s="458"/>
      <c r="N179" s="458"/>
      <c r="O179" s="458"/>
      <c r="P179" s="458"/>
      <c r="Q179" s="580"/>
      <c r="R179" s="593"/>
      <c r="S179" s="593"/>
      <c r="T179" s="458"/>
      <c r="U179" s="53"/>
    </row>
    <row r="180" spans="1:21" ht="15" x14ac:dyDescent="0.25">
      <c r="A180" s="163"/>
      <c r="B180" s="605" t="s">
        <v>1338</v>
      </c>
      <c r="C180" s="84" t="s">
        <v>1862</v>
      </c>
      <c r="D180" s="84"/>
      <c r="E180" s="84"/>
      <c r="F180" s="438">
        <v>378</v>
      </c>
      <c r="G180" s="72"/>
      <c r="H180" s="458">
        <v>47.883597883597886</v>
      </c>
      <c r="I180" s="458"/>
      <c r="J180" s="458">
        <v>51.058201058201057</v>
      </c>
      <c r="K180" s="458"/>
      <c r="L180" s="458">
        <v>1.0582010582010581</v>
      </c>
      <c r="M180" s="458"/>
      <c r="N180" s="458">
        <v>82.539682539682531</v>
      </c>
      <c r="O180" s="458">
        <v>11.640211640211639</v>
      </c>
      <c r="P180" s="458">
        <v>5.8201058201058196</v>
      </c>
      <c r="Q180" s="580"/>
      <c r="R180" s="593">
        <v>374</v>
      </c>
      <c r="S180" s="593">
        <v>308</v>
      </c>
      <c r="T180" s="458">
        <v>82.35294117647058</v>
      </c>
      <c r="U180" s="53"/>
    </row>
    <row r="181" spans="1:21" ht="15" x14ac:dyDescent="0.25">
      <c r="A181" s="163"/>
      <c r="B181" s="605" t="s">
        <v>1339</v>
      </c>
      <c r="C181" s="84" t="s">
        <v>1863</v>
      </c>
      <c r="D181" s="84"/>
      <c r="E181" s="84"/>
      <c r="F181" s="438">
        <v>707</v>
      </c>
      <c r="G181" s="72"/>
      <c r="H181" s="458">
        <v>13.578500707213578</v>
      </c>
      <c r="I181" s="458"/>
      <c r="J181" s="458">
        <v>85.997171145685996</v>
      </c>
      <c r="K181" s="458"/>
      <c r="L181" s="458">
        <v>0.42432814710042432</v>
      </c>
      <c r="M181" s="458"/>
      <c r="N181" s="458">
        <v>84.016973125884022</v>
      </c>
      <c r="O181" s="458">
        <v>8.628005657708627</v>
      </c>
      <c r="P181" s="458">
        <v>7.355021216407355</v>
      </c>
      <c r="Q181" s="580"/>
      <c r="R181" s="593">
        <v>704</v>
      </c>
      <c r="S181" s="593">
        <v>591</v>
      </c>
      <c r="T181" s="458">
        <v>83.94886363636364</v>
      </c>
      <c r="U181" s="53"/>
    </row>
    <row r="182" spans="1:21" ht="15" x14ac:dyDescent="0.25">
      <c r="A182" s="163"/>
      <c r="B182" s="605" t="s">
        <v>1340</v>
      </c>
      <c r="C182" s="84" t="s">
        <v>1864</v>
      </c>
      <c r="D182" s="84"/>
      <c r="E182" s="84"/>
      <c r="F182" s="438">
        <v>1504</v>
      </c>
      <c r="G182" s="72"/>
      <c r="H182" s="458">
        <v>42.154255319148938</v>
      </c>
      <c r="I182" s="458"/>
      <c r="J182" s="458">
        <v>56.715425531914896</v>
      </c>
      <c r="K182" s="458"/>
      <c r="L182" s="458">
        <v>1.1303191489361704</v>
      </c>
      <c r="M182" s="458"/>
      <c r="N182" s="458">
        <v>81.781914893617028</v>
      </c>
      <c r="O182" s="458">
        <v>10.571808510638297</v>
      </c>
      <c r="P182" s="458">
        <v>7.6462765957446805</v>
      </c>
      <c r="Q182" s="580"/>
      <c r="R182" s="593">
        <v>1487</v>
      </c>
      <c r="S182" s="593">
        <v>1214</v>
      </c>
      <c r="T182" s="458">
        <v>81.640887693342307</v>
      </c>
      <c r="U182" s="53"/>
    </row>
    <row r="183" spans="1:21" ht="15" x14ac:dyDescent="0.25">
      <c r="A183" s="163"/>
      <c r="B183" s="605" t="s">
        <v>1341</v>
      </c>
      <c r="C183" s="84" t="s">
        <v>1434</v>
      </c>
      <c r="D183" s="84"/>
      <c r="E183" s="84"/>
      <c r="F183" s="438">
        <v>1176</v>
      </c>
      <c r="G183" s="72"/>
      <c r="H183" s="458">
        <v>89.88095238095238</v>
      </c>
      <c r="I183" s="458"/>
      <c r="J183" s="458">
        <v>9.5238095238095237</v>
      </c>
      <c r="K183" s="458"/>
      <c r="L183" s="458">
        <v>0.59523809523809523</v>
      </c>
      <c r="M183" s="458"/>
      <c r="N183" s="458">
        <v>80.017006802721085</v>
      </c>
      <c r="O183" s="458">
        <v>11.394557823129253</v>
      </c>
      <c r="P183" s="458">
        <v>8.5884353741496593</v>
      </c>
      <c r="Q183" s="580"/>
      <c r="R183" s="593">
        <v>1169</v>
      </c>
      <c r="S183" s="593">
        <v>936</v>
      </c>
      <c r="T183" s="458">
        <v>80.068434559452527</v>
      </c>
      <c r="U183" s="53"/>
    </row>
    <row r="184" spans="1:21" ht="15" x14ac:dyDescent="0.25">
      <c r="A184" s="163"/>
      <c r="B184" s="605" t="s">
        <v>1377</v>
      </c>
      <c r="C184" s="104" t="s">
        <v>1421</v>
      </c>
      <c r="D184" s="104"/>
      <c r="E184" s="104"/>
      <c r="F184" s="438">
        <v>1432</v>
      </c>
      <c r="G184" s="72"/>
      <c r="H184" s="458">
        <v>83.659217877094974</v>
      </c>
      <c r="I184" s="458"/>
      <c r="J184" s="458">
        <v>15.712290502793296</v>
      </c>
      <c r="K184" s="458"/>
      <c r="L184" s="458">
        <v>0.62849162011173187</v>
      </c>
      <c r="M184" s="458"/>
      <c r="N184" s="458">
        <v>72.625698324022352</v>
      </c>
      <c r="O184" s="458">
        <v>20.53072625698324</v>
      </c>
      <c r="P184" s="458">
        <v>6.8435754189944129</v>
      </c>
      <c r="Q184" s="580"/>
      <c r="R184" s="593">
        <v>1423</v>
      </c>
      <c r="S184" s="593">
        <v>1033</v>
      </c>
      <c r="T184" s="458">
        <v>72.593113141250882</v>
      </c>
      <c r="U184" s="53"/>
    </row>
    <row r="185" spans="1:21" ht="15" x14ac:dyDescent="0.25">
      <c r="A185" s="163"/>
      <c r="B185" s="605" t="s">
        <v>1378</v>
      </c>
      <c r="C185" s="104" t="s">
        <v>1422</v>
      </c>
      <c r="D185" s="104"/>
      <c r="E185" s="104"/>
      <c r="F185" s="438">
        <v>812</v>
      </c>
      <c r="G185" s="72"/>
      <c r="H185" s="458">
        <v>8.7438423645320196</v>
      </c>
      <c r="I185" s="458"/>
      <c r="J185" s="458">
        <v>91.009852216748769</v>
      </c>
      <c r="K185" s="458"/>
      <c r="L185" s="458">
        <v>0.24630541871921183</v>
      </c>
      <c r="M185" s="458"/>
      <c r="N185" s="458">
        <v>78.940886699507388</v>
      </c>
      <c r="O185" s="458">
        <v>11.330049261083744</v>
      </c>
      <c r="P185" s="458">
        <v>9.7290640394088683</v>
      </c>
      <c r="Q185" s="580"/>
      <c r="R185" s="593">
        <v>810</v>
      </c>
      <c r="S185" s="593">
        <v>639</v>
      </c>
      <c r="T185" s="458">
        <v>78.888888888888886</v>
      </c>
      <c r="U185" s="53"/>
    </row>
    <row r="186" spans="1:21" ht="15" x14ac:dyDescent="0.25">
      <c r="A186" s="163"/>
      <c r="B186" s="605" t="s">
        <v>1381</v>
      </c>
      <c r="C186" s="104" t="s">
        <v>1423</v>
      </c>
      <c r="D186" s="104"/>
      <c r="E186" s="104"/>
      <c r="F186" s="438">
        <v>1386</v>
      </c>
      <c r="G186" s="72"/>
      <c r="H186" s="458">
        <v>86.435786435786426</v>
      </c>
      <c r="I186" s="458"/>
      <c r="J186" s="458">
        <v>10.678210678210679</v>
      </c>
      <c r="K186" s="458"/>
      <c r="L186" s="458">
        <v>2.8860028860028861</v>
      </c>
      <c r="M186" s="458"/>
      <c r="N186" s="458">
        <v>76.406926406926416</v>
      </c>
      <c r="O186" s="458">
        <v>13.636363636363635</v>
      </c>
      <c r="P186" s="458">
        <v>9.9567099567099575</v>
      </c>
      <c r="Q186" s="580"/>
      <c r="R186" s="593">
        <v>1346</v>
      </c>
      <c r="S186" s="593">
        <v>1027</v>
      </c>
      <c r="T186" s="458">
        <v>76.300148588410096</v>
      </c>
      <c r="U186" s="53"/>
    </row>
    <row r="187" spans="1:21" ht="15" x14ac:dyDescent="0.25">
      <c r="A187" s="163"/>
      <c r="B187" s="605" t="s">
        <v>1342</v>
      </c>
      <c r="C187" s="84" t="s">
        <v>1865</v>
      </c>
      <c r="D187" s="84"/>
      <c r="E187" s="84"/>
      <c r="F187" s="635" t="s">
        <v>1431</v>
      </c>
      <c r="G187" s="636"/>
      <c r="H187" s="590" t="s">
        <v>1431</v>
      </c>
      <c r="I187" s="458"/>
      <c r="J187" s="590" t="s">
        <v>1431</v>
      </c>
      <c r="K187" s="458"/>
      <c r="L187" s="590" t="s">
        <v>1431</v>
      </c>
      <c r="M187" s="458"/>
      <c r="N187" s="590" t="s">
        <v>1431</v>
      </c>
      <c r="O187" s="590" t="s">
        <v>1431</v>
      </c>
      <c r="P187" s="590" t="s">
        <v>1431</v>
      </c>
      <c r="Q187" s="620"/>
      <c r="R187" s="441" t="s">
        <v>1431</v>
      </c>
      <c r="S187" s="441" t="s">
        <v>1431</v>
      </c>
      <c r="T187" s="590" t="s">
        <v>1431</v>
      </c>
      <c r="U187" s="53"/>
    </row>
    <row r="188" spans="1:21" ht="15" x14ac:dyDescent="0.25">
      <c r="A188" s="163"/>
      <c r="B188" s="605" t="s">
        <v>1343</v>
      </c>
      <c r="C188" s="84" t="s">
        <v>1344</v>
      </c>
      <c r="D188" s="84"/>
      <c r="E188" s="84"/>
      <c r="F188" s="635" t="s">
        <v>1431</v>
      </c>
      <c r="G188" s="636"/>
      <c r="H188" s="590" t="s">
        <v>1431</v>
      </c>
      <c r="I188" s="458"/>
      <c r="J188" s="590" t="s">
        <v>1431</v>
      </c>
      <c r="K188" s="458"/>
      <c r="L188" s="590" t="s">
        <v>1431</v>
      </c>
      <c r="M188" s="458"/>
      <c r="N188" s="590" t="s">
        <v>1431</v>
      </c>
      <c r="O188" s="590" t="s">
        <v>1431</v>
      </c>
      <c r="P188" s="590" t="s">
        <v>1431</v>
      </c>
      <c r="Q188" s="620"/>
      <c r="R188" s="441" t="s">
        <v>1431</v>
      </c>
      <c r="S188" s="441" t="s">
        <v>1431</v>
      </c>
      <c r="T188" s="590" t="s">
        <v>1431</v>
      </c>
      <c r="U188" s="53"/>
    </row>
    <row r="189" spans="1:21" ht="15" x14ac:dyDescent="0.25">
      <c r="A189" s="163"/>
      <c r="B189" s="605" t="s">
        <v>1345</v>
      </c>
      <c r="C189" s="84" t="s">
        <v>1866</v>
      </c>
      <c r="D189" s="84"/>
      <c r="E189" s="84"/>
      <c r="F189" s="438">
        <v>821</v>
      </c>
      <c r="G189" s="72"/>
      <c r="H189" s="458">
        <v>77.95371498172959</v>
      </c>
      <c r="I189" s="458"/>
      <c r="J189" s="458">
        <v>21.680876979293544</v>
      </c>
      <c r="K189" s="458"/>
      <c r="L189" s="458">
        <v>0.36540803897685747</v>
      </c>
      <c r="M189" s="458"/>
      <c r="N189" s="458">
        <v>81.120584652862362</v>
      </c>
      <c r="O189" s="458">
        <v>11.936662606577345</v>
      </c>
      <c r="P189" s="458">
        <v>6.9427527405602927</v>
      </c>
      <c r="Q189" s="580"/>
      <c r="R189" s="593">
        <v>818</v>
      </c>
      <c r="S189" s="593">
        <v>664</v>
      </c>
      <c r="T189" s="458">
        <v>81.173594132029336</v>
      </c>
      <c r="U189" s="53"/>
    </row>
    <row r="190" spans="1:21" ht="15" x14ac:dyDescent="0.25">
      <c r="A190" s="163"/>
      <c r="B190" s="605" t="s">
        <v>1346</v>
      </c>
      <c r="C190" s="84" t="s">
        <v>1868</v>
      </c>
      <c r="D190" s="84"/>
      <c r="E190" s="84"/>
      <c r="F190" s="438">
        <v>443</v>
      </c>
      <c r="G190" s="72"/>
      <c r="H190" s="458">
        <v>18.735891647855528</v>
      </c>
      <c r="I190" s="458"/>
      <c r="J190" s="458">
        <v>80.812641083521441</v>
      </c>
      <c r="K190" s="458"/>
      <c r="L190" s="458">
        <v>0.45146726862302478</v>
      </c>
      <c r="M190" s="458"/>
      <c r="N190" s="458">
        <v>81.038374717832966</v>
      </c>
      <c r="O190" s="458">
        <v>10.835214446952596</v>
      </c>
      <c r="P190" s="458">
        <v>8.1264108352144468</v>
      </c>
      <c r="Q190" s="580"/>
      <c r="R190" s="593">
        <v>441</v>
      </c>
      <c r="S190" s="593">
        <v>358</v>
      </c>
      <c r="T190" s="458">
        <v>81.179138321995467</v>
      </c>
      <c r="U190" s="53"/>
    </row>
    <row r="191" spans="1:21" ht="15" x14ac:dyDescent="0.25">
      <c r="A191" s="163"/>
      <c r="B191" s="605" t="s">
        <v>1393</v>
      </c>
      <c r="C191" s="104" t="s">
        <v>1424</v>
      </c>
      <c r="D191" s="104"/>
      <c r="E191" s="104"/>
      <c r="F191" s="438">
        <v>1176</v>
      </c>
      <c r="G191" s="72"/>
      <c r="H191" s="458">
        <v>16.071428571428573</v>
      </c>
      <c r="I191" s="458"/>
      <c r="J191" s="458">
        <v>83.503401360544217</v>
      </c>
      <c r="K191" s="458"/>
      <c r="L191" s="458">
        <v>0.42517006802721091</v>
      </c>
      <c r="M191" s="458"/>
      <c r="N191" s="458">
        <v>81.632653061224488</v>
      </c>
      <c r="O191" s="458">
        <v>10.034013605442176</v>
      </c>
      <c r="P191" s="458">
        <v>8.3333333333333321</v>
      </c>
      <c r="Q191" s="580"/>
      <c r="R191" s="593">
        <v>1171</v>
      </c>
      <c r="S191" s="593">
        <v>955</v>
      </c>
      <c r="T191" s="458">
        <v>81.554227156276681</v>
      </c>
      <c r="U191" s="53"/>
    </row>
    <row r="192" spans="1:21" ht="15" x14ac:dyDescent="0.25">
      <c r="A192" s="163"/>
      <c r="B192" s="605" t="s">
        <v>1347</v>
      </c>
      <c r="C192" s="84" t="s">
        <v>1869</v>
      </c>
      <c r="D192" s="84"/>
      <c r="E192" s="84"/>
      <c r="F192" s="438">
        <v>648</v>
      </c>
      <c r="G192" s="72"/>
      <c r="H192" s="458">
        <v>27.469135802469136</v>
      </c>
      <c r="I192" s="458"/>
      <c r="J192" s="458">
        <v>71.296296296296291</v>
      </c>
      <c r="K192" s="458"/>
      <c r="L192" s="458">
        <v>1.2345679012345678</v>
      </c>
      <c r="M192" s="458"/>
      <c r="N192" s="458">
        <v>81.944444444444443</v>
      </c>
      <c r="O192" s="458">
        <v>8.9506172839506171</v>
      </c>
      <c r="P192" s="458">
        <v>9.1049382716049383</v>
      </c>
      <c r="Q192" s="580"/>
      <c r="R192" s="593">
        <v>640</v>
      </c>
      <c r="S192" s="593">
        <v>525</v>
      </c>
      <c r="T192" s="458">
        <v>82.03125</v>
      </c>
      <c r="U192" s="53"/>
    </row>
    <row r="193" spans="1:21" ht="15" x14ac:dyDescent="0.25">
      <c r="A193" s="163"/>
      <c r="B193" s="605" t="s">
        <v>1348</v>
      </c>
      <c r="C193" s="84" t="s">
        <v>1870</v>
      </c>
      <c r="D193" s="84"/>
      <c r="E193" s="84"/>
      <c r="F193" s="438">
        <v>726</v>
      </c>
      <c r="G193" s="72"/>
      <c r="H193" s="458">
        <v>1.5151515151515151</v>
      </c>
      <c r="I193" s="458"/>
      <c r="J193" s="458">
        <v>98.071625344352626</v>
      </c>
      <c r="K193" s="458"/>
      <c r="L193" s="458">
        <v>0.41322314049586778</v>
      </c>
      <c r="M193" s="458"/>
      <c r="N193" s="458">
        <v>84.710743801652882</v>
      </c>
      <c r="O193" s="458">
        <v>9.5041322314049594</v>
      </c>
      <c r="P193" s="458">
        <v>5.785123966942149</v>
      </c>
      <c r="Q193" s="580"/>
      <c r="R193" s="593">
        <v>723</v>
      </c>
      <c r="S193" s="593">
        <v>613</v>
      </c>
      <c r="T193" s="458">
        <v>84.785615491009679</v>
      </c>
      <c r="U193" s="53"/>
    </row>
    <row r="194" spans="1:21" ht="15" x14ac:dyDescent="0.25">
      <c r="A194" s="163"/>
      <c r="B194" s="605" t="s">
        <v>1349</v>
      </c>
      <c r="C194" s="84" t="s">
        <v>1350</v>
      </c>
      <c r="D194" s="84"/>
      <c r="E194" s="84"/>
      <c r="F194" s="438">
        <v>474</v>
      </c>
      <c r="G194" s="72"/>
      <c r="H194" s="458">
        <v>93.459915611814353</v>
      </c>
      <c r="I194" s="458"/>
      <c r="J194" s="458">
        <v>6.3291139240506329</v>
      </c>
      <c r="K194" s="458"/>
      <c r="L194" s="458">
        <v>0.21097046413502107</v>
      </c>
      <c r="M194" s="458"/>
      <c r="N194" s="458">
        <v>75.527426160337555</v>
      </c>
      <c r="O194" s="458">
        <v>16.666666666666664</v>
      </c>
      <c r="P194" s="458">
        <v>7.8059071729957807</v>
      </c>
      <c r="Q194" s="580"/>
      <c r="R194" s="593">
        <v>473</v>
      </c>
      <c r="S194" s="593">
        <v>358</v>
      </c>
      <c r="T194" s="458">
        <v>75.687103594080341</v>
      </c>
      <c r="U194" s="53"/>
    </row>
    <row r="195" spans="1:21" ht="15" x14ac:dyDescent="0.25">
      <c r="A195" s="163"/>
      <c r="B195" s="605" t="s">
        <v>1351</v>
      </c>
      <c r="C195" s="84" t="s">
        <v>1873</v>
      </c>
      <c r="D195" s="84"/>
      <c r="E195" s="84"/>
      <c r="F195" s="438">
        <v>1029</v>
      </c>
      <c r="G195" s="72"/>
      <c r="H195" s="458">
        <v>7.3858114674441202</v>
      </c>
      <c r="I195" s="458"/>
      <c r="J195" s="458">
        <v>92.128279883381921</v>
      </c>
      <c r="K195" s="458"/>
      <c r="L195" s="458">
        <v>0.48590864917395532</v>
      </c>
      <c r="M195" s="458"/>
      <c r="N195" s="458">
        <v>79.883381924198247</v>
      </c>
      <c r="O195" s="458">
        <v>12.147716229348884</v>
      </c>
      <c r="P195" s="458">
        <v>7.9689018464528667</v>
      </c>
      <c r="Q195" s="580"/>
      <c r="R195" s="593">
        <v>1024</v>
      </c>
      <c r="S195" s="593">
        <v>818</v>
      </c>
      <c r="T195" s="458">
        <v>79.8828125</v>
      </c>
      <c r="U195" s="53"/>
    </row>
    <row r="196" spans="1:21" ht="14.25" x14ac:dyDescent="0.2">
      <c r="A196" s="288"/>
      <c r="B196" s="288"/>
      <c r="C196" s="288"/>
      <c r="D196" s="288"/>
      <c r="E196" s="288"/>
      <c r="F196" s="169"/>
      <c r="G196" s="169"/>
      <c r="H196" s="169"/>
      <c r="I196" s="109"/>
      <c r="J196" s="109"/>
      <c r="K196" s="170"/>
      <c r="L196" s="109"/>
      <c r="M196" s="170"/>
      <c r="N196" s="109"/>
      <c r="O196" s="170"/>
      <c r="P196" s="109"/>
      <c r="Q196" s="288"/>
      <c r="R196" s="294"/>
      <c r="S196" s="288"/>
      <c r="T196" s="288"/>
    </row>
    <row r="197" spans="1:21" ht="14.25" x14ac:dyDescent="0.2">
      <c r="A197" s="284"/>
      <c r="B197" s="284"/>
      <c r="C197" s="284"/>
      <c r="D197" s="284"/>
      <c r="E197" s="284"/>
      <c r="F197" s="182"/>
      <c r="G197" s="156"/>
      <c r="H197" s="156"/>
      <c r="I197" s="547"/>
      <c r="J197" s="547"/>
      <c r="K197" s="159"/>
      <c r="L197" s="547"/>
      <c r="M197" s="159"/>
      <c r="N197" s="547"/>
      <c r="O197" s="159"/>
      <c r="P197" s="547"/>
      <c r="Q197" s="159"/>
      <c r="R197" s="547"/>
      <c r="S197" s="296"/>
      <c r="T197" s="296"/>
    </row>
    <row r="198" spans="1:21" ht="14.25" x14ac:dyDescent="0.2">
      <c r="A198" s="283" t="s">
        <v>1435</v>
      </c>
      <c r="C198" s="284"/>
      <c r="D198" s="284"/>
      <c r="E198" s="284"/>
      <c r="F198" s="182"/>
      <c r="G198" s="293"/>
      <c r="H198" s="284"/>
      <c r="I198" s="173"/>
      <c r="J198" s="173"/>
      <c r="K198" s="284"/>
      <c r="L198" s="173"/>
      <c r="M198" s="284"/>
      <c r="N198" s="173"/>
      <c r="O198" s="284"/>
      <c r="P198" s="173"/>
      <c r="Q198" s="284"/>
      <c r="R198" s="173"/>
      <c r="S198" s="296"/>
      <c r="T198" s="296"/>
    </row>
    <row r="199" spans="1:21" ht="14.25" x14ac:dyDescent="0.2">
      <c r="A199" s="284"/>
      <c r="B199" s="284"/>
      <c r="C199" s="284"/>
      <c r="D199" s="284"/>
      <c r="E199" s="284"/>
      <c r="F199" s="182"/>
      <c r="G199" s="293"/>
      <c r="H199" s="284"/>
      <c r="I199" s="173"/>
      <c r="J199" s="173"/>
      <c r="K199" s="284"/>
      <c r="L199" s="173"/>
      <c r="M199" s="284"/>
      <c r="N199" s="173"/>
      <c r="O199" s="284"/>
      <c r="P199" s="173"/>
      <c r="Q199" s="284"/>
      <c r="R199" s="173"/>
      <c r="S199" s="296"/>
      <c r="T199" s="296"/>
    </row>
  </sheetData>
  <sortState ref="A180:ED195">
    <sortCondition ref="C180:C195"/>
  </sortState>
  <mergeCells count="3">
    <mergeCell ref="H6:L6"/>
    <mergeCell ref="R6:T6"/>
    <mergeCell ref="H8:J8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82"/>
  <sheetViews>
    <sheetView showGridLines="0" workbookViewId="0"/>
  </sheetViews>
  <sheetFormatPr defaultColWidth="9.140625" defaultRowHeight="12.75" x14ac:dyDescent="0.2"/>
  <cols>
    <col min="1" max="1" width="6.7109375" style="3" customWidth="1"/>
    <col min="2" max="2" width="1.42578125" style="3" customWidth="1"/>
    <col min="3" max="3" width="9.140625" style="3"/>
    <col min="4" max="4" width="1.7109375" style="3" customWidth="1"/>
    <col min="5" max="5" width="9.140625" style="3"/>
    <col min="6" max="6" width="1.85546875" style="3" customWidth="1"/>
    <col min="7" max="7" width="8.140625" style="3" customWidth="1"/>
    <col min="8" max="8" width="1.28515625" style="3" customWidth="1"/>
    <col min="9" max="9" width="9.140625" style="3"/>
    <col min="10" max="10" width="1.42578125" style="3" customWidth="1"/>
    <col min="11" max="11" width="9.140625" style="3"/>
    <col min="12" max="12" width="2.140625" style="3" customWidth="1"/>
    <col min="13" max="13" width="9.140625" style="3"/>
    <col min="14" max="14" width="1.85546875" style="3" customWidth="1"/>
    <col min="15" max="15" width="9.140625" style="3"/>
    <col min="16" max="16" width="2" style="3" customWidth="1"/>
    <col min="17" max="17" width="14.85546875" style="3" customWidth="1"/>
    <col min="18" max="16384" width="9.140625" style="3"/>
  </cols>
  <sheetData>
    <row r="1" spans="1:17" ht="15.75" customHeight="1" x14ac:dyDescent="0.25">
      <c r="A1" s="40" t="s">
        <v>1537</v>
      </c>
    </row>
    <row r="2" spans="1:17" ht="9.75" customHeight="1" x14ac:dyDescent="0.2">
      <c r="Q2" s="325"/>
    </row>
    <row r="3" spans="1:17" x14ac:dyDescent="0.2">
      <c r="A3" s="326" t="s">
        <v>0</v>
      </c>
      <c r="B3" s="326"/>
      <c r="C3" s="327"/>
      <c r="D3" s="327"/>
      <c r="E3" s="327"/>
      <c r="F3" s="327"/>
      <c r="G3" s="327"/>
      <c r="H3" s="327"/>
      <c r="Q3" s="325"/>
    </row>
    <row r="4" spans="1:17" ht="6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8"/>
    </row>
    <row r="5" spans="1:17" ht="6.75" customHeight="1" x14ac:dyDescent="0.2"/>
    <row r="6" spans="1:17" x14ac:dyDescent="0.2">
      <c r="A6" s="3" t="s">
        <v>1</v>
      </c>
      <c r="C6" s="325" t="s">
        <v>2</v>
      </c>
      <c r="E6" s="3" t="s">
        <v>3</v>
      </c>
      <c r="Q6" s="325" t="s">
        <v>4</v>
      </c>
    </row>
    <row r="7" spans="1:17" ht="6.75" customHeight="1" x14ac:dyDescent="0.2">
      <c r="D7" s="32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Q7" s="328"/>
    </row>
    <row r="8" spans="1:17" ht="6.75" customHeight="1" x14ac:dyDescent="0.2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17" x14ac:dyDescent="0.2">
      <c r="K9" s="33" t="s">
        <v>252</v>
      </c>
      <c r="M9" s="821" t="s">
        <v>249</v>
      </c>
      <c r="N9" s="821"/>
      <c r="O9" s="821"/>
    </row>
    <row r="10" spans="1:17" x14ac:dyDescent="0.2">
      <c r="F10" s="325"/>
      <c r="G10" s="821" t="s">
        <v>246</v>
      </c>
      <c r="H10" s="821"/>
      <c r="I10" s="821"/>
      <c r="J10" s="325"/>
      <c r="K10" s="33" t="s">
        <v>253</v>
      </c>
      <c r="M10" s="821" t="s">
        <v>250</v>
      </c>
      <c r="N10" s="821"/>
      <c r="O10" s="821"/>
    </row>
    <row r="11" spans="1:17" ht="5.25" customHeight="1" x14ac:dyDescent="0.2">
      <c r="F11" s="325"/>
      <c r="G11" s="824"/>
      <c r="H11" s="824"/>
      <c r="I11" s="824"/>
      <c r="J11" s="325"/>
      <c r="M11" s="34"/>
      <c r="N11" s="34"/>
      <c r="O11" s="34"/>
    </row>
    <row r="12" spans="1:17" ht="4.5" customHeight="1" x14ac:dyDescent="0.2">
      <c r="E12" s="325"/>
      <c r="F12" s="325"/>
      <c r="G12" s="325"/>
      <c r="H12" s="325"/>
      <c r="I12" s="325"/>
      <c r="J12" s="325"/>
      <c r="Q12" s="325"/>
    </row>
    <row r="13" spans="1:17" ht="12.75" customHeight="1" x14ac:dyDescent="0.2">
      <c r="E13" s="325" t="s">
        <v>2</v>
      </c>
      <c r="F13" s="325"/>
      <c r="G13" s="325" t="s">
        <v>5</v>
      </c>
      <c r="H13" s="325"/>
      <c r="I13" s="325" t="s">
        <v>247</v>
      </c>
      <c r="J13" s="325"/>
      <c r="M13" s="329" t="s">
        <v>1920</v>
      </c>
      <c r="Q13" s="325" t="s">
        <v>2</v>
      </c>
    </row>
    <row r="14" spans="1:17" ht="14.25" x14ac:dyDescent="0.2">
      <c r="E14" s="325"/>
      <c r="F14" s="325"/>
      <c r="G14" s="325" t="s">
        <v>257</v>
      </c>
      <c r="H14" s="325"/>
      <c r="I14" s="325" t="s">
        <v>267</v>
      </c>
      <c r="J14" s="325"/>
      <c r="M14" s="325" t="s">
        <v>270</v>
      </c>
      <c r="N14" s="325"/>
      <c r="O14" s="325" t="s">
        <v>6</v>
      </c>
    </row>
    <row r="15" spans="1:17" ht="6.75" customHeight="1" x14ac:dyDescent="0.2">
      <c r="A15" s="34"/>
      <c r="B15" s="327"/>
      <c r="C15" s="34"/>
      <c r="E15" s="34"/>
      <c r="G15" s="34"/>
      <c r="I15" s="34"/>
      <c r="K15" s="330"/>
      <c r="L15" s="327"/>
      <c r="M15" s="328"/>
      <c r="N15" s="331"/>
      <c r="O15" s="328"/>
      <c r="Q15" s="34"/>
    </row>
    <row r="17" spans="1:17" ht="14.25" x14ac:dyDescent="0.2">
      <c r="A17" s="332" t="s">
        <v>269</v>
      </c>
      <c r="B17" s="333"/>
      <c r="C17" s="31">
        <v>23641</v>
      </c>
      <c r="D17" s="31"/>
      <c r="E17" s="334">
        <v>22332</v>
      </c>
      <c r="F17" s="334"/>
      <c r="G17" s="334">
        <v>14492</v>
      </c>
      <c r="H17" s="334"/>
      <c r="I17" s="325" t="s">
        <v>7</v>
      </c>
      <c r="J17" s="325"/>
      <c r="K17" s="334">
        <v>7840</v>
      </c>
      <c r="L17" s="334"/>
      <c r="M17" s="325" t="s">
        <v>7</v>
      </c>
      <c r="N17" s="325"/>
      <c r="O17" s="325" t="s">
        <v>7</v>
      </c>
      <c r="Q17" s="334">
        <v>1309</v>
      </c>
    </row>
    <row r="18" spans="1:17" x14ac:dyDescent="0.2">
      <c r="A18" s="333">
        <v>1969</v>
      </c>
      <c r="B18" s="333"/>
      <c r="C18" s="31">
        <v>54819</v>
      </c>
      <c r="D18" s="31"/>
      <c r="E18" s="334">
        <v>49829</v>
      </c>
      <c r="F18" s="334"/>
      <c r="G18" s="334">
        <v>33562</v>
      </c>
      <c r="H18" s="334"/>
      <c r="I18" s="325" t="s">
        <v>7</v>
      </c>
      <c r="J18" s="325"/>
      <c r="K18" s="334">
        <v>16267</v>
      </c>
      <c r="L18" s="334"/>
      <c r="M18" s="75">
        <v>5.1456635187612028</v>
      </c>
      <c r="N18" s="75"/>
      <c r="O18" s="75">
        <v>5.3</v>
      </c>
      <c r="Q18" s="334">
        <v>4990</v>
      </c>
    </row>
    <row r="19" spans="1:17" x14ac:dyDescent="0.2">
      <c r="A19" s="333">
        <v>1970</v>
      </c>
      <c r="B19" s="333"/>
      <c r="C19" s="31">
        <v>86565</v>
      </c>
      <c r="D19" s="31"/>
      <c r="E19" s="334">
        <v>75962</v>
      </c>
      <c r="F19" s="334"/>
      <c r="G19" s="334">
        <v>47370</v>
      </c>
      <c r="H19" s="334"/>
      <c r="I19" s="325" t="s">
        <v>7</v>
      </c>
      <c r="J19" s="325"/>
      <c r="K19" s="334">
        <v>28592</v>
      </c>
      <c r="L19" s="334"/>
      <c r="M19" s="75">
        <v>7.7805638253780716</v>
      </c>
      <c r="N19" s="75"/>
      <c r="O19" s="75">
        <v>8.1</v>
      </c>
      <c r="Q19" s="334">
        <v>10603</v>
      </c>
    </row>
    <row r="20" spans="1:17" x14ac:dyDescent="0.2">
      <c r="A20" s="333"/>
      <c r="B20" s="333"/>
      <c r="E20" s="325"/>
      <c r="F20" s="325"/>
      <c r="G20" s="325"/>
      <c r="H20" s="325"/>
      <c r="I20" s="325"/>
      <c r="J20" s="325"/>
      <c r="K20" s="325"/>
      <c r="L20" s="325"/>
      <c r="M20" s="75"/>
      <c r="N20" s="75"/>
      <c r="O20" s="75"/>
      <c r="Q20" s="325"/>
    </row>
    <row r="21" spans="1:17" x14ac:dyDescent="0.2">
      <c r="A21" s="333">
        <v>1971</v>
      </c>
      <c r="B21" s="333"/>
      <c r="C21" s="31">
        <v>126777</v>
      </c>
      <c r="D21" s="31"/>
      <c r="E21" s="334">
        <v>94570</v>
      </c>
      <c r="F21" s="334"/>
      <c r="G21" s="334">
        <v>53455</v>
      </c>
      <c r="H21" s="334"/>
      <c r="I21" s="325" t="s">
        <v>7</v>
      </c>
      <c r="J21" s="325"/>
      <c r="K21" s="334">
        <v>41115</v>
      </c>
      <c r="L21" s="334"/>
      <c r="M21" s="75">
        <v>9.5966061429088771</v>
      </c>
      <c r="N21" s="75"/>
      <c r="O21" s="75">
        <v>10.1</v>
      </c>
      <c r="Q21" s="334">
        <v>32207</v>
      </c>
    </row>
    <row r="22" spans="1:17" x14ac:dyDescent="0.2">
      <c r="A22" s="333">
        <v>1972</v>
      </c>
      <c r="B22" s="333"/>
      <c r="C22" s="31">
        <v>159884</v>
      </c>
      <c r="D22" s="31"/>
      <c r="E22" s="334">
        <v>108565</v>
      </c>
      <c r="F22" s="334"/>
      <c r="G22" s="334">
        <v>56861</v>
      </c>
      <c r="H22" s="334"/>
      <c r="I22" s="325" t="s">
        <v>7</v>
      </c>
      <c r="J22" s="325"/>
      <c r="K22" s="334">
        <v>51704</v>
      </c>
      <c r="L22" s="334"/>
      <c r="M22" s="75">
        <v>10.952119713575261</v>
      </c>
      <c r="N22" s="75"/>
      <c r="O22" s="75">
        <v>11.5</v>
      </c>
      <c r="Q22" s="334">
        <v>51319</v>
      </c>
    </row>
    <row r="23" spans="1:17" x14ac:dyDescent="0.2">
      <c r="A23" s="333">
        <v>1973</v>
      </c>
      <c r="B23" s="333"/>
      <c r="C23" s="31">
        <v>167149</v>
      </c>
      <c r="D23" s="31"/>
      <c r="E23" s="334">
        <v>110568</v>
      </c>
      <c r="F23" s="334"/>
      <c r="G23" s="334">
        <v>55456</v>
      </c>
      <c r="H23" s="334"/>
      <c r="I23" s="325" t="s">
        <v>7</v>
      </c>
      <c r="J23" s="325"/>
      <c r="K23" s="334">
        <v>55112</v>
      </c>
      <c r="L23" s="334"/>
      <c r="M23" s="75">
        <v>11.039738048364006</v>
      </c>
      <c r="N23" s="75"/>
      <c r="O23" s="75">
        <v>11.7</v>
      </c>
      <c r="Q23" s="334">
        <v>56581</v>
      </c>
    </row>
    <row r="24" spans="1:17" x14ac:dyDescent="0.2">
      <c r="A24" s="333">
        <v>1974</v>
      </c>
      <c r="B24" s="333"/>
      <c r="C24" s="31">
        <v>162940</v>
      </c>
      <c r="D24" s="31"/>
      <c r="E24" s="334">
        <v>109445</v>
      </c>
      <c r="F24" s="334"/>
      <c r="G24" s="334">
        <v>56076</v>
      </c>
      <c r="H24" s="334"/>
      <c r="I24" s="325" t="s">
        <v>7</v>
      </c>
      <c r="J24" s="325"/>
      <c r="K24" s="334">
        <v>53369</v>
      </c>
      <c r="L24" s="334"/>
      <c r="M24" s="75">
        <v>10.822013239048944</v>
      </c>
      <c r="N24" s="75"/>
      <c r="O24" s="75">
        <v>11.5</v>
      </c>
      <c r="Q24" s="334">
        <v>53495</v>
      </c>
    </row>
    <row r="25" spans="1:17" x14ac:dyDescent="0.2">
      <c r="A25" s="333">
        <v>1975</v>
      </c>
      <c r="B25" s="333"/>
      <c r="C25" s="31">
        <v>139702</v>
      </c>
      <c r="D25" s="31"/>
      <c r="E25" s="334">
        <v>106224</v>
      </c>
      <c r="F25" s="334"/>
      <c r="G25" s="334">
        <v>50941</v>
      </c>
      <c r="H25" s="334"/>
      <c r="I25" s="325" t="s">
        <v>7</v>
      </c>
      <c r="J25" s="325"/>
      <c r="K25" s="334">
        <v>55283</v>
      </c>
      <c r="L25" s="334"/>
      <c r="M25" s="75">
        <v>10.396657774374262</v>
      </c>
      <c r="N25" s="75"/>
      <c r="O25" s="75">
        <v>11.1</v>
      </c>
      <c r="Q25" s="334">
        <v>33478</v>
      </c>
    </row>
    <row r="26" spans="1:17" x14ac:dyDescent="0.2">
      <c r="A26" s="333"/>
      <c r="B26" s="333"/>
      <c r="E26" s="325"/>
      <c r="F26" s="325"/>
      <c r="G26" s="325"/>
      <c r="H26" s="325"/>
      <c r="I26" s="325"/>
      <c r="J26" s="325"/>
      <c r="K26" s="325"/>
      <c r="L26" s="325"/>
      <c r="M26" s="75"/>
      <c r="N26" s="75"/>
      <c r="O26" s="75"/>
      <c r="Q26" s="325"/>
    </row>
    <row r="27" spans="1:17" x14ac:dyDescent="0.2">
      <c r="A27" s="333">
        <v>1976</v>
      </c>
      <c r="B27" s="333"/>
      <c r="C27" s="31">
        <v>129673</v>
      </c>
      <c r="D27" s="31"/>
      <c r="E27" s="334">
        <v>101912</v>
      </c>
      <c r="F27" s="334"/>
      <c r="G27" s="334">
        <v>50569</v>
      </c>
      <c r="H27" s="334"/>
      <c r="I27" s="325" t="s">
        <v>7</v>
      </c>
      <c r="J27" s="325"/>
      <c r="K27" s="334">
        <v>51343</v>
      </c>
      <c r="L27" s="334"/>
      <c r="M27" s="75">
        <v>9.8323556672346424</v>
      </c>
      <c r="N27" s="75"/>
      <c r="O27" s="75">
        <v>10.5</v>
      </c>
      <c r="Q27" s="334">
        <v>27761</v>
      </c>
    </row>
    <row r="28" spans="1:17" x14ac:dyDescent="0.2">
      <c r="A28" s="333">
        <v>1977</v>
      </c>
      <c r="B28" s="333"/>
      <c r="C28" s="31">
        <v>133004</v>
      </c>
      <c r="D28" s="31"/>
      <c r="E28" s="334">
        <v>102677</v>
      </c>
      <c r="F28" s="334"/>
      <c r="G28" s="334">
        <v>52530</v>
      </c>
      <c r="H28" s="334"/>
      <c r="I28" s="325" t="s">
        <v>7</v>
      </c>
      <c r="J28" s="325"/>
      <c r="K28" s="334">
        <v>50147</v>
      </c>
      <c r="L28" s="334"/>
      <c r="M28" s="75">
        <v>9.7765001496551509</v>
      </c>
      <c r="N28" s="75"/>
      <c r="O28" s="75">
        <v>10.5</v>
      </c>
      <c r="Q28" s="334">
        <v>30327</v>
      </c>
    </row>
    <row r="29" spans="1:17" x14ac:dyDescent="0.2">
      <c r="A29" s="333">
        <v>1978</v>
      </c>
      <c r="B29" s="333"/>
      <c r="C29" s="31">
        <v>141558</v>
      </c>
      <c r="D29" s="31"/>
      <c r="E29" s="334">
        <v>111851</v>
      </c>
      <c r="F29" s="334"/>
      <c r="G29" s="334">
        <v>55040</v>
      </c>
      <c r="H29" s="334"/>
      <c r="I29" s="325" t="s">
        <v>7</v>
      </c>
      <c r="J29" s="325"/>
      <c r="K29" s="334">
        <v>56811</v>
      </c>
      <c r="L29" s="334"/>
      <c r="M29" s="75">
        <v>10.521997227952829</v>
      </c>
      <c r="N29" s="75"/>
      <c r="O29" s="75">
        <v>11.3</v>
      </c>
      <c r="Q29" s="334">
        <v>29707</v>
      </c>
    </row>
    <row r="30" spans="1:17" x14ac:dyDescent="0.2">
      <c r="A30" s="333">
        <v>1979</v>
      </c>
      <c r="B30" s="333"/>
      <c r="C30" s="31">
        <v>149746</v>
      </c>
      <c r="D30" s="31"/>
      <c r="E30" s="334">
        <v>120611</v>
      </c>
      <c r="F30" s="334"/>
      <c r="G30" s="334">
        <v>55558</v>
      </c>
      <c r="H30" s="334"/>
      <c r="I30" s="325" t="s">
        <v>7</v>
      </c>
      <c r="J30" s="325"/>
      <c r="K30" s="334">
        <v>65053</v>
      </c>
      <c r="L30" s="334"/>
      <c r="M30" s="75">
        <v>11.157149169884846</v>
      </c>
      <c r="N30" s="75"/>
      <c r="O30" s="75">
        <v>12</v>
      </c>
      <c r="Q30" s="334">
        <v>29135</v>
      </c>
    </row>
    <row r="31" spans="1:17" x14ac:dyDescent="0.2">
      <c r="A31" s="333">
        <v>1980</v>
      </c>
      <c r="B31" s="333"/>
      <c r="C31" s="31">
        <v>160903</v>
      </c>
      <c r="D31" s="31"/>
      <c r="E31" s="334">
        <v>128927</v>
      </c>
      <c r="F31" s="334"/>
      <c r="G31" s="334">
        <v>60594</v>
      </c>
      <c r="H31" s="334"/>
      <c r="I31" s="325" t="s">
        <v>7</v>
      </c>
      <c r="J31" s="325"/>
      <c r="K31" s="334">
        <v>68333</v>
      </c>
      <c r="L31" s="334"/>
      <c r="M31" s="75">
        <v>11.722722722852941</v>
      </c>
      <c r="N31" s="75"/>
      <c r="O31" s="75">
        <v>12.6</v>
      </c>
      <c r="Q31" s="334">
        <v>31976</v>
      </c>
    </row>
    <row r="32" spans="1:17" x14ac:dyDescent="0.2">
      <c r="A32" s="333"/>
      <c r="B32" s="333"/>
      <c r="E32" s="325"/>
      <c r="F32" s="325"/>
      <c r="G32" s="325"/>
      <c r="H32" s="325"/>
      <c r="I32" s="325"/>
      <c r="J32" s="325"/>
      <c r="K32" s="325"/>
      <c r="L32" s="325"/>
      <c r="M32" s="75"/>
      <c r="N32" s="75"/>
      <c r="O32" s="75"/>
      <c r="Q32" s="325"/>
    </row>
    <row r="33" spans="1:17" x14ac:dyDescent="0.2">
      <c r="A33" s="333">
        <v>1981</v>
      </c>
      <c r="B33" s="333"/>
      <c r="C33" s="31">
        <v>162480</v>
      </c>
      <c r="D33" s="31"/>
      <c r="E33" s="334">
        <v>128581</v>
      </c>
      <c r="F33" s="334"/>
      <c r="G33" s="334">
        <v>61103</v>
      </c>
      <c r="H33" s="334"/>
      <c r="I33" s="334">
        <v>2343</v>
      </c>
      <c r="J33" s="334"/>
      <c r="K33" s="334">
        <v>65135</v>
      </c>
      <c r="L33" s="334"/>
      <c r="M33" s="75">
        <v>11.504706762963941</v>
      </c>
      <c r="N33" s="75"/>
      <c r="O33" s="75">
        <v>12.4</v>
      </c>
      <c r="Q33" s="334">
        <v>33899</v>
      </c>
    </row>
    <row r="34" spans="1:17" x14ac:dyDescent="0.2">
      <c r="A34" s="333">
        <v>1982</v>
      </c>
      <c r="B34" s="333"/>
      <c r="C34" s="31">
        <v>163045</v>
      </c>
      <c r="D34" s="31"/>
      <c r="E34" s="31">
        <v>128553</v>
      </c>
      <c r="F34" s="31"/>
      <c r="G34" s="31">
        <v>62409</v>
      </c>
      <c r="H34" s="31"/>
      <c r="I34" s="31">
        <v>4425</v>
      </c>
      <c r="J34" s="31"/>
      <c r="K34" s="31">
        <v>61719</v>
      </c>
      <c r="L34" s="31"/>
      <c r="M34" s="75">
        <v>11.377123700710911</v>
      </c>
      <c r="N34" s="75"/>
      <c r="O34" s="75">
        <v>12.3</v>
      </c>
      <c r="Q34" s="31">
        <v>34492</v>
      </c>
    </row>
    <row r="35" spans="1:17" x14ac:dyDescent="0.2">
      <c r="A35" s="333">
        <v>1983</v>
      </c>
      <c r="B35" s="333"/>
      <c r="C35" s="31">
        <v>162161</v>
      </c>
      <c r="D35" s="31"/>
      <c r="E35" s="31">
        <v>127375</v>
      </c>
      <c r="F35" s="31"/>
      <c r="G35" s="31">
        <v>62609</v>
      </c>
      <c r="H35" s="31"/>
      <c r="I35" s="31">
        <v>4614</v>
      </c>
      <c r="J35" s="31"/>
      <c r="K35" s="31">
        <v>60152</v>
      </c>
      <c r="L35" s="31"/>
      <c r="M35" s="75">
        <v>11.152815325729119</v>
      </c>
      <c r="N35" s="75"/>
      <c r="O35" s="75">
        <v>12.1</v>
      </c>
      <c r="Q35" s="31">
        <v>34786</v>
      </c>
    </row>
    <row r="36" spans="1:17" x14ac:dyDescent="0.2">
      <c r="A36" s="333">
        <v>1984</v>
      </c>
      <c r="B36" s="333"/>
      <c r="C36" s="31">
        <v>169993</v>
      </c>
      <c r="D36" s="31"/>
      <c r="E36" s="31">
        <v>136388</v>
      </c>
      <c r="F36" s="31"/>
      <c r="G36" s="31">
        <v>64823</v>
      </c>
      <c r="H36" s="31"/>
      <c r="I36" s="31">
        <v>4912</v>
      </c>
      <c r="J36" s="31"/>
      <c r="K36" s="31">
        <v>66653</v>
      </c>
      <c r="L36" s="31"/>
      <c r="M36" s="75">
        <v>11.797758466555781</v>
      </c>
      <c r="N36" s="75"/>
      <c r="O36" s="75">
        <v>12.8</v>
      </c>
      <c r="Q36" s="31">
        <v>33605</v>
      </c>
    </row>
    <row r="37" spans="1:17" x14ac:dyDescent="0.2">
      <c r="A37" s="333">
        <v>1985</v>
      </c>
      <c r="B37" s="333"/>
      <c r="C37" s="31">
        <v>171873</v>
      </c>
      <c r="D37" s="31"/>
      <c r="E37" s="31">
        <v>141101</v>
      </c>
      <c r="F37" s="31"/>
      <c r="G37" s="31">
        <v>65176</v>
      </c>
      <c r="H37" s="31"/>
      <c r="I37" s="31">
        <v>5929</v>
      </c>
      <c r="J37" s="31"/>
      <c r="K37" s="31">
        <v>69996</v>
      </c>
      <c r="L37" s="31"/>
      <c r="M37" s="75">
        <v>12.073121007374564</v>
      </c>
      <c r="N37" s="75"/>
      <c r="O37" s="75">
        <v>13.1</v>
      </c>
      <c r="Q37" s="31">
        <v>30772</v>
      </c>
    </row>
    <row r="38" spans="1:17" x14ac:dyDescent="0.2">
      <c r="A38" s="333"/>
      <c r="B38" s="333"/>
      <c r="M38" s="75"/>
      <c r="N38" s="75"/>
      <c r="O38" s="75"/>
    </row>
    <row r="39" spans="1:17" x14ac:dyDescent="0.2">
      <c r="A39" s="333">
        <v>1986</v>
      </c>
      <c r="B39" s="333"/>
      <c r="C39" s="31">
        <v>172286</v>
      </c>
      <c r="D39" s="31"/>
      <c r="E39" s="31">
        <v>147619</v>
      </c>
      <c r="F39" s="31"/>
      <c r="G39" s="31">
        <v>67451</v>
      </c>
      <c r="H39" s="31"/>
      <c r="I39" s="31">
        <v>6819</v>
      </c>
      <c r="J39" s="31"/>
      <c r="K39" s="31">
        <v>73349</v>
      </c>
      <c r="L39" s="31"/>
      <c r="M39" s="75">
        <v>12.515284102406152</v>
      </c>
      <c r="N39" s="75"/>
      <c r="O39" s="75">
        <v>13.5</v>
      </c>
      <c r="Q39" s="31">
        <v>24667</v>
      </c>
    </row>
    <row r="40" spans="1:17" x14ac:dyDescent="0.2">
      <c r="A40" s="333">
        <v>1987</v>
      </c>
      <c r="B40" s="333"/>
      <c r="C40" s="31">
        <v>174276</v>
      </c>
      <c r="D40" s="31"/>
      <c r="E40" s="31">
        <v>156191</v>
      </c>
      <c r="F40" s="31"/>
      <c r="G40" s="31">
        <v>69442</v>
      </c>
      <c r="H40" s="31"/>
      <c r="I40" s="31">
        <v>8041</v>
      </c>
      <c r="J40" s="31"/>
      <c r="K40" s="31">
        <v>78708</v>
      </c>
      <c r="L40" s="31"/>
      <c r="M40" s="75">
        <v>13.20159917297174</v>
      </c>
      <c r="N40" s="75"/>
      <c r="O40" s="75">
        <v>14.2</v>
      </c>
      <c r="Q40" s="31">
        <v>18085</v>
      </c>
    </row>
    <row r="41" spans="1:17" x14ac:dyDescent="0.2">
      <c r="A41" s="333">
        <v>1988</v>
      </c>
      <c r="B41" s="333"/>
      <c r="C41" s="31">
        <v>183798</v>
      </c>
      <c r="D41" s="31"/>
      <c r="E41" s="31">
        <v>168298</v>
      </c>
      <c r="F41" s="31"/>
      <c r="G41" s="31">
        <v>69103</v>
      </c>
      <c r="H41" s="31"/>
      <c r="I41" s="31">
        <v>9357</v>
      </c>
      <c r="J41" s="31"/>
      <c r="K41" s="31">
        <v>89838</v>
      </c>
      <c r="L41" s="31"/>
      <c r="M41" s="75">
        <v>14.237019028508938</v>
      </c>
      <c r="N41" s="75"/>
      <c r="O41" s="75">
        <v>15.3</v>
      </c>
      <c r="Q41" s="31">
        <v>15500</v>
      </c>
    </row>
    <row r="42" spans="1:17" x14ac:dyDescent="0.2">
      <c r="A42" s="333">
        <v>1989</v>
      </c>
      <c r="B42" s="333"/>
      <c r="C42" s="31">
        <v>183974</v>
      </c>
      <c r="D42" s="31"/>
      <c r="E42" s="31">
        <v>170463</v>
      </c>
      <c r="F42" s="31"/>
      <c r="G42" s="31">
        <v>70722</v>
      </c>
      <c r="H42" s="31"/>
      <c r="I42" s="31">
        <v>9200</v>
      </c>
      <c r="J42" s="31"/>
      <c r="K42" s="31">
        <v>90541</v>
      </c>
      <c r="L42" s="31"/>
      <c r="M42" s="75">
        <v>14.510398638045341</v>
      </c>
      <c r="N42" s="75"/>
      <c r="O42" s="75">
        <v>15.5</v>
      </c>
      <c r="Q42" s="31">
        <v>13511</v>
      </c>
    </row>
    <row r="43" spans="1:17" x14ac:dyDescent="0.2">
      <c r="A43" s="333">
        <v>1990</v>
      </c>
      <c r="B43" s="333"/>
      <c r="C43" s="31">
        <v>186912</v>
      </c>
      <c r="D43" s="31"/>
      <c r="E43" s="31">
        <v>173900</v>
      </c>
      <c r="F43" s="31"/>
      <c r="G43" s="31">
        <v>73517</v>
      </c>
      <c r="H43" s="31"/>
      <c r="I43" s="31">
        <v>9582</v>
      </c>
      <c r="J43" s="31"/>
      <c r="K43" s="31">
        <v>90801</v>
      </c>
      <c r="L43" s="31"/>
      <c r="M43" s="75">
        <v>14.921139078602145</v>
      </c>
      <c r="N43" s="75"/>
      <c r="O43" s="75">
        <v>15.8</v>
      </c>
      <c r="Q43" s="31">
        <v>13012</v>
      </c>
    </row>
    <row r="44" spans="1:17" x14ac:dyDescent="0.2">
      <c r="A44" s="333"/>
      <c r="B44" s="333"/>
      <c r="M44" s="75"/>
      <c r="N44" s="75"/>
      <c r="O44" s="75"/>
    </row>
    <row r="45" spans="1:17" x14ac:dyDescent="0.2">
      <c r="A45" s="333">
        <v>1991</v>
      </c>
      <c r="B45" s="333"/>
      <c r="C45" s="31">
        <v>179522</v>
      </c>
      <c r="D45" s="31"/>
      <c r="E45" s="31">
        <v>167376</v>
      </c>
      <c r="F45" s="31"/>
      <c r="G45" s="31">
        <v>75172</v>
      </c>
      <c r="H45" s="31"/>
      <c r="I45" s="31">
        <v>9197</v>
      </c>
      <c r="J45" s="31"/>
      <c r="K45" s="31">
        <v>83007</v>
      </c>
      <c r="L45" s="31"/>
      <c r="M45" s="75">
        <v>14.477343701686255</v>
      </c>
      <c r="N45" s="75"/>
      <c r="O45" s="75">
        <v>15.2</v>
      </c>
      <c r="Q45" s="31">
        <v>12146</v>
      </c>
    </row>
    <row r="46" spans="1:17" x14ac:dyDescent="0.2">
      <c r="A46" s="333">
        <v>1992</v>
      </c>
      <c r="B46" s="333"/>
      <c r="C46" s="31">
        <v>172069</v>
      </c>
      <c r="D46" s="31"/>
      <c r="E46" s="31">
        <v>160501</v>
      </c>
      <c r="F46" s="31"/>
      <c r="G46" s="31">
        <v>79543</v>
      </c>
      <c r="H46" s="31"/>
      <c r="I46" s="31">
        <v>11982</v>
      </c>
      <c r="J46" s="31"/>
      <c r="K46" s="31">
        <v>68976</v>
      </c>
      <c r="L46" s="31"/>
      <c r="M46" s="75">
        <v>14.067835029356775</v>
      </c>
      <c r="N46" s="75"/>
      <c r="O46" s="75">
        <v>14.8</v>
      </c>
      <c r="Q46" s="31">
        <v>11568</v>
      </c>
    </row>
    <row r="47" spans="1:17" x14ac:dyDescent="0.2">
      <c r="A47" s="333">
        <v>1993</v>
      </c>
      <c r="B47" s="333"/>
      <c r="C47" s="31">
        <v>168714</v>
      </c>
      <c r="D47" s="31"/>
      <c r="E47" s="31">
        <v>157846</v>
      </c>
      <c r="F47" s="31"/>
      <c r="G47" s="31">
        <v>84071</v>
      </c>
      <c r="H47" s="31"/>
      <c r="I47" s="31">
        <v>14835</v>
      </c>
      <c r="J47" s="31"/>
      <c r="K47" s="31">
        <v>58940</v>
      </c>
      <c r="L47" s="31"/>
      <c r="M47" s="75">
        <v>14.021224836953094</v>
      </c>
      <c r="N47" s="75"/>
      <c r="O47" s="75">
        <v>14.7</v>
      </c>
      <c r="Q47" s="31">
        <v>10868</v>
      </c>
    </row>
    <row r="48" spans="1:17" x14ac:dyDescent="0.2">
      <c r="A48" s="333">
        <v>1994</v>
      </c>
      <c r="B48" s="333"/>
      <c r="C48" s="31">
        <v>166876</v>
      </c>
      <c r="D48" s="31"/>
      <c r="E48" s="31">
        <v>156539</v>
      </c>
      <c r="F48" s="31"/>
      <c r="G48" s="31">
        <v>85243</v>
      </c>
      <c r="H48" s="31"/>
      <c r="I48" s="31">
        <v>19551</v>
      </c>
      <c r="J48" s="31"/>
      <c r="K48" s="31">
        <v>51745</v>
      </c>
      <c r="L48" s="31"/>
      <c r="M48" s="75">
        <v>14.020566976115353</v>
      </c>
      <c r="N48" s="75"/>
      <c r="O48" s="75">
        <v>14.6</v>
      </c>
      <c r="Q48" s="31">
        <v>10337</v>
      </c>
    </row>
    <row r="49" spans="1:17" x14ac:dyDescent="0.2">
      <c r="A49" s="333">
        <v>1995</v>
      </c>
      <c r="B49" s="333"/>
      <c r="C49" s="31">
        <v>163638</v>
      </c>
      <c r="D49" s="31"/>
      <c r="E49" s="31">
        <v>154315</v>
      </c>
      <c r="F49" s="31"/>
      <c r="G49" s="31">
        <v>84478</v>
      </c>
      <c r="H49" s="31"/>
      <c r="I49" s="31">
        <v>24363</v>
      </c>
      <c r="J49" s="31"/>
      <c r="K49" s="31">
        <v>45474</v>
      </c>
      <c r="L49" s="31"/>
      <c r="M49" s="75">
        <v>13.909927007652072</v>
      </c>
      <c r="N49" s="75"/>
      <c r="O49" s="75">
        <v>14.4</v>
      </c>
      <c r="Q49" s="31">
        <v>9323</v>
      </c>
    </row>
    <row r="50" spans="1:17" x14ac:dyDescent="0.2">
      <c r="A50" s="333"/>
      <c r="B50" s="333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75"/>
      <c r="N50" s="75"/>
      <c r="O50" s="75"/>
      <c r="Q50" s="31"/>
    </row>
    <row r="51" spans="1:17" x14ac:dyDescent="0.2">
      <c r="A51" s="333">
        <v>1996</v>
      </c>
      <c r="B51" s="333"/>
      <c r="C51" s="31">
        <v>177495</v>
      </c>
      <c r="D51" s="31"/>
      <c r="E51" s="31">
        <v>167916</v>
      </c>
      <c r="F51" s="31"/>
      <c r="G51" s="31">
        <v>88410</v>
      </c>
      <c r="H51" s="31"/>
      <c r="I51" s="31">
        <v>33255</v>
      </c>
      <c r="J51" s="31"/>
      <c r="K51" s="31">
        <v>46251</v>
      </c>
      <c r="L51" s="31"/>
      <c r="M51" s="75">
        <v>15.263337491155673</v>
      </c>
      <c r="N51" s="75"/>
      <c r="O51" s="75">
        <v>15.7</v>
      </c>
      <c r="Q51" s="31">
        <v>9579</v>
      </c>
    </row>
    <row r="52" spans="1:17" x14ac:dyDescent="0.2">
      <c r="A52" s="333">
        <v>1997</v>
      </c>
      <c r="B52" s="333"/>
      <c r="C52" s="31">
        <v>179746</v>
      </c>
      <c r="D52" s="31"/>
      <c r="E52" s="31">
        <v>170145</v>
      </c>
      <c r="F52" s="31"/>
      <c r="G52" s="31">
        <v>86414</v>
      </c>
      <c r="H52" s="31"/>
      <c r="I52" s="31">
        <v>37472</v>
      </c>
      <c r="J52" s="31"/>
      <c r="K52" s="31">
        <v>46259</v>
      </c>
      <c r="L52" s="31"/>
      <c r="M52" s="75">
        <v>15.602644983229977</v>
      </c>
      <c r="N52" s="75"/>
      <c r="O52" s="75">
        <v>15.9</v>
      </c>
      <c r="Q52" s="31">
        <v>9601</v>
      </c>
    </row>
    <row r="53" spans="1:17" x14ac:dyDescent="0.2">
      <c r="A53" s="333">
        <v>1998</v>
      </c>
      <c r="B53" s="333"/>
      <c r="C53" s="31">
        <v>187402</v>
      </c>
      <c r="D53" s="31"/>
      <c r="E53" s="31">
        <v>177871</v>
      </c>
      <c r="F53" s="31"/>
      <c r="G53" s="31">
        <v>87568</v>
      </c>
      <c r="H53" s="31"/>
      <c r="I53" s="31">
        <v>44332</v>
      </c>
      <c r="J53" s="31"/>
      <c r="K53" s="31">
        <v>45971</v>
      </c>
      <c r="L53" s="31"/>
      <c r="M53" s="75">
        <v>16.448454645788768</v>
      </c>
      <c r="N53" s="75"/>
      <c r="O53" s="75">
        <v>16.600000000000001</v>
      </c>
      <c r="Q53" s="31">
        <v>9531</v>
      </c>
    </row>
    <row r="54" spans="1:17" x14ac:dyDescent="0.2">
      <c r="A54" s="333">
        <v>1999</v>
      </c>
      <c r="B54" s="333"/>
      <c r="C54" s="31">
        <v>183250</v>
      </c>
      <c r="D54" s="31"/>
      <c r="E54" s="31">
        <v>173701</v>
      </c>
      <c r="F54" s="31"/>
      <c r="G54" s="31">
        <v>84992</v>
      </c>
      <c r="H54" s="31"/>
      <c r="I54" s="31">
        <v>43266</v>
      </c>
      <c r="J54" s="31"/>
      <c r="K54" s="31">
        <v>45443</v>
      </c>
      <c r="L54" s="31"/>
      <c r="M54" s="75">
        <v>16.118941185654759</v>
      </c>
      <c r="N54" s="75"/>
      <c r="O54" s="75">
        <v>16.2</v>
      </c>
      <c r="Q54" s="31">
        <v>9549</v>
      </c>
    </row>
    <row r="55" spans="1:17" x14ac:dyDescent="0.2">
      <c r="A55" s="333">
        <v>2000</v>
      </c>
      <c r="B55" s="333"/>
      <c r="C55" s="31">
        <v>185375</v>
      </c>
      <c r="D55" s="31"/>
      <c r="E55" s="31">
        <v>175542</v>
      </c>
      <c r="F55" s="31"/>
      <c r="G55" s="31">
        <v>81074</v>
      </c>
      <c r="H55" s="31"/>
      <c r="I55" s="31">
        <v>50400</v>
      </c>
      <c r="J55" s="31"/>
      <c r="K55" s="31">
        <v>44068</v>
      </c>
      <c r="L55" s="31"/>
      <c r="M55" s="75">
        <v>16.304648242682141</v>
      </c>
      <c r="N55" s="75"/>
      <c r="O55" s="75">
        <v>16.3</v>
      </c>
      <c r="Q55" s="31">
        <v>9833</v>
      </c>
    </row>
    <row r="56" spans="1:17" x14ac:dyDescent="0.2">
      <c r="A56" s="333"/>
      <c r="B56" s="33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75"/>
      <c r="N56" s="75"/>
      <c r="O56" s="75"/>
      <c r="Q56" s="31"/>
    </row>
    <row r="57" spans="1:17" x14ac:dyDescent="0.2">
      <c r="A57" s="333">
        <v>2001</v>
      </c>
      <c r="B57" s="333"/>
      <c r="C57" s="31">
        <v>186274</v>
      </c>
      <c r="D57" s="31"/>
      <c r="E57" s="31">
        <v>176364</v>
      </c>
      <c r="F57" s="31"/>
      <c r="G57" s="31">
        <v>76166</v>
      </c>
      <c r="H57" s="31"/>
      <c r="I57" s="31">
        <v>58445</v>
      </c>
      <c r="J57" s="31"/>
      <c r="K57" s="31">
        <v>41753</v>
      </c>
      <c r="L57" s="31"/>
      <c r="M57" s="75">
        <v>16.30302822680407</v>
      </c>
      <c r="N57" s="75"/>
      <c r="O57" s="75">
        <v>16.3</v>
      </c>
      <c r="Q57" s="31">
        <v>9910</v>
      </c>
    </row>
    <row r="58" spans="1:17" x14ac:dyDescent="0.2">
      <c r="A58" s="333">
        <v>2002</v>
      </c>
      <c r="B58" s="333"/>
      <c r="C58" s="37">
        <v>185385</v>
      </c>
      <c r="D58" s="37"/>
      <c r="E58" s="37">
        <v>175932</v>
      </c>
      <c r="F58" s="37"/>
      <c r="G58" s="37">
        <v>73544</v>
      </c>
      <c r="H58" s="37"/>
      <c r="I58" s="37">
        <v>63938</v>
      </c>
      <c r="J58" s="37"/>
      <c r="K58" s="37">
        <v>38450</v>
      </c>
      <c r="L58" s="31"/>
      <c r="M58" s="75">
        <v>16.255156206755164</v>
      </c>
      <c r="N58" s="75"/>
      <c r="O58" s="75">
        <v>16.2</v>
      </c>
      <c r="Q58" s="37">
        <f>C58-E58</f>
        <v>9453</v>
      </c>
    </row>
    <row r="59" spans="1:17" x14ac:dyDescent="0.2">
      <c r="A59" s="333">
        <v>2003</v>
      </c>
      <c r="B59" s="333"/>
      <c r="C59" s="37">
        <v>190660</v>
      </c>
      <c r="D59" s="37"/>
      <c r="E59" s="37">
        <v>181582</v>
      </c>
      <c r="F59" s="37"/>
      <c r="G59" s="37">
        <v>75791</v>
      </c>
      <c r="H59" s="37"/>
      <c r="I59" s="37">
        <v>69133</v>
      </c>
      <c r="J59" s="37"/>
      <c r="K59" s="37">
        <v>36658</v>
      </c>
      <c r="L59" s="31"/>
      <c r="M59" s="75">
        <v>16.733112770978387</v>
      </c>
      <c r="N59" s="75"/>
      <c r="O59" s="75">
        <v>16.600000000000001</v>
      </c>
      <c r="Q59" s="37">
        <v>9078</v>
      </c>
    </row>
    <row r="60" spans="1:17" ht="14.25" x14ac:dyDescent="0.2">
      <c r="A60" s="332">
        <v>2004</v>
      </c>
      <c r="B60" s="333"/>
      <c r="C60" s="37">
        <v>194498</v>
      </c>
      <c r="D60" s="37"/>
      <c r="E60" s="37">
        <v>185713</v>
      </c>
      <c r="F60" s="335">
        <v>4</v>
      </c>
      <c r="G60" s="37">
        <v>75328</v>
      </c>
      <c r="H60" s="37"/>
      <c r="I60" s="37">
        <v>77289</v>
      </c>
      <c r="J60" s="37"/>
      <c r="K60" s="37">
        <v>33096</v>
      </c>
      <c r="L60" s="31"/>
      <c r="M60" s="75">
        <v>17.113881941617247</v>
      </c>
      <c r="N60" s="75"/>
      <c r="O60" s="75">
        <v>16.899999999999999</v>
      </c>
      <c r="Q60" s="37">
        <v>8785</v>
      </c>
    </row>
    <row r="61" spans="1:17" x14ac:dyDescent="0.2">
      <c r="A61" s="333">
        <v>2005</v>
      </c>
      <c r="B61" s="333"/>
      <c r="C61" s="37">
        <v>194353</v>
      </c>
      <c r="D61" s="37"/>
      <c r="E61" s="37">
        <v>186416</v>
      </c>
      <c r="F61" s="37"/>
      <c r="G61" s="37">
        <v>74744</v>
      </c>
      <c r="H61" s="37"/>
      <c r="I61" s="37">
        <v>82518</v>
      </c>
      <c r="J61" s="37"/>
      <c r="K61" s="37">
        <v>29154</v>
      </c>
      <c r="L61" s="31"/>
      <c r="M61" s="75">
        <v>17.123963146738582</v>
      </c>
      <c r="N61" s="75"/>
      <c r="O61" s="75">
        <v>17</v>
      </c>
      <c r="Q61" s="37">
        <v>7937</v>
      </c>
    </row>
    <row r="62" spans="1:17" x14ac:dyDescent="0.2">
      <c r="A62" s="333"/>
      <c r="B62" s="333"/>
      <c r="C62" s="37"/>
      <c r="D62" s="37"/>
      <c r="E62" s="37"/>
      <c r="F62" s="37"/>
      <c r="G62" s="37"/>
      <c r="H62" s="37"/>
      <c r="I62" s="37"/>
      <c r="J62" s="37"/>
      <c r="K62" s="37"/>
      <c r="L62" s="31"/>
      <c r="M62" s="75"/>
      <c r="N62" s="75"/>
      <c r="O62" s="75"/>
      <c r="Q62" s="37"/>
    </row>
    <row r="63" spans="1:17" x14ac:dyDescent="0.2">
      <c r="A63" s="333">
        <v>2006</v>
      </c>
      <c r="B63" s="333"/>
      <c r="C63" s="37">
        <v>201173</v>
      </c>
      <c r="D63" s="37"/>
      <c r="E63" s="37">
        <v>193737</v>
      </c>
      <c r="F63" s="37"/>
      <c r="G63" s="37">
        <v>75328</v>
      </c>
      <c r="H63" s="37"/>
      <c r="I63" s="37">
        <v>92494</v>
      </c>
      <c r="J63" s="37"/>
      <c r="K63" s="37">
        <v>25915</v>
      </c>
      <c r="L63" s="31"/>
      <c r="M63" s="75">
        <v>17.61779396799075</v>
      </c>
      <c r="N63" s="75"/>
      <c r="O63" s="75">
        <v>17.52</v>
      </c>
      <c r="Q63" s="37">
        <v>7436</v>
      </c>
    </row>
    <row r="64" spans="1:17" x14ac:dyDescent="0.2">
      <c r="A64" s="333">
        <v>2007</v>
      </c>
      <c r="B64" s="333"/>
      <c r="C64" s="37">
        <v>205598</v>
      </c>
      <c r="D64" s="37"/>
      <c r="E64" s="37">
        <v>198499</v>
      </c>
      <c r="F64" s="37"/>
      <c r="G64" s="37">
        <v>75518</v>
      </c>
      <c r="H64" s="37"/>
      <c r="I64" s="37">
        <v>100195</v>
      </c>
      <c r="J64" s="37"/>
      <c r="K64" s="37">
        <v>22786</v>
      </c>
      <c r="L64" s="31"/>
      <c r="M64" s="75">
        <v>17.856409048025345</v>
      </c>
      <c r="N64" s="75"/>
      <c r="O64" s="75">
        <v>17.899999999999999</v>
      </c>
      <c r="Q64" s="37">
        <v>7099</v>
      </c>
    </row>
    <row r="65" spans="1:19" x14ac:dyDescent="0.2">
      <c r="A65" s="333">
        <v>2008</v>
      </c>
      <c r="B65" s="333"/>
      <c r="C65" s="37">
        <v>202158</v>
      </c>
      <c r="D65" s="37"/>
      <c r="E65" s="37">
        <v>195296</v>
      </c>
      <c r="F65" s="37"/>
      <c r="G65" s="37">
        <v>74433</v>
      </c>
      <c r="H65" s="37"/>
      <c r="I65" s="37">
        <v>103905</v>
      </c>
      <c r="J65" s="37"/>
      <c r="K65" s="37">
        <v>16958</v>
      </c>
      <c r="L65" s="31"/>
      <c r="M65" s="75">
        <v>17.483790405290719</v>
      </c>
      <c r="N65" s="75"/>
      <c r="O65" s="75">
        <v>17.600000000000001</v>
      </c>
      <c r="Q65" s="37">
        <v>6862</v>
      </c>
    </row>
    <row r="66" spans="1:19" x14ac:dyDescent="0.2">
      <c r="A66" s="333">
        <v>2009</v>
      </c>
      <c r="B66" s="333"/>
      <c r="C66" s="37">
        <v>195743</v>
      </c>
      <c r="D66" s="37"/>
      <c r="E66" s="37">
        <v>189100</v>
      </c>
      <c r="F66" s="37"/>
      <c r="G66" s="37">
        <v>71477</v>
      </c>
      <c r="I66" s="37">
        <v>106161</v>
      </c>
      <c r="K66" s="37">
        <v>11462</v>
      </c>
      <c r="L66" s="31"/>
      <c r="M66" s="75">
        <v>16.87849823152419</v>
      </c>
      <c r="O66" s="75">
        <v>17</v>
      </c>
      <c r="Q66" s="37">
        <v>6643</v>
      </c>
      <c r="R66" s="31"/>
    </row>
    <row r="67" spans="1:19" x14ac:dyDescent="0.2">
      <c r="A67" s="333">
        <v>2010</v>
      </c>
      <c r="B67" s="333"/>
      <c r="C67" s="37">
        <v>196109</v>
      </c>
      <c r="D67" s="37"/>
      <c r="E67" s="37">
        <v>189574</v>
      </c>
      <c r="F67" s="37"/>
      <c r="G67" s="37">
        <v>69529</v>
      </c>
      <c r="I67" s="37">
        <v>111775</v>
      </c>
      <c r="K67" s="37">
        <v>8270</v>
      </c>
      <c r="L67" s="31"/>
      <c r="M67" s="75">
        <v>16.910192575133365</v>
      </c>
      <c r="O67" s="75">
        <v>17.100000000000001</v>
      </c>
      <c r="Q67" s="37">
        <v>6535</v>
      </c>
    </row>
    <row r="68" spans="1:19" x14ac:dyDescent="0.2">
      <c r="A68" s="333"/>
      <c r="B68" s="333"/>
      <c r="C68" s="37"/>
      <c r="D68" s="37"/>
      <c r="E68" s="37"/>
      <c r="F68" s="37"/>
      <c r="G68" s="37"/>
      <c r="I68" s="37"/>
      <c r="K68" s="37"/>
      <c r="L68" s="31"/>
      <c r="M68" s="75"/>
      <c r="O68" s="75"/>
      <c r="Q68" s="37"/>
    </row>
    <row r="69" spans="1:19" x14ac:dyDescent="0.2">
      <c r="A69" s="333">
        <v>2011</v>
      </c>
      <c r="B69" s="333"/>
      <c r="C69" s="37">
        <v>196082</v>
      </c>
      <c r="D69" s="37"/>
      <c r="E69" s="37">
        <v>189931</v>
      </c>
      <c r="F69" s="37"/>
      <c r="G69" s="37">
        <v>66470</v>
      </c>
      <c r="I69" s="37">
        <v>116582</v>
      </c>
      <c r="K69" s="37">
        <v>6879</v>
      </c>
      <c r="L69" s="31"/>
      <c r="M69" s="75">
        <v>16.929047057379503</v>
      </c>
      <c r="O69" s="75">
        <v>17.2</v>
      </c>
      <c r="Q69" s="37">
        <v>6151</v>
      </c>
    </row>
    <row r="70" spans="1:19" x14ac:dyDescent="0.2">
      <c r="A70" s="333">
        <v>2012</v>
      </c>
      <c r="B70" s="333"/>
      <c r="C70" s="37">
        <v>190972</v>
      </c>
      <c r="D70" s="37"/>
      <c r="E70" s="37">
        <v>185122</v>
      </c>
      <c r="F70" s="37"/>
      <c r="G70" s="37">
        <v>64399</v>
      </c>
      <c r="I70" s="37">
        <v>114999</v>
      </c>
      <c r="K70" s="37">
        <v>5724</v>
      </c>
      <c r="L70" s="31"/>
      <c r="M70" s="75">
        <v>16.066812411423911</v>
      </c>
      <c r="O70" s="75">
        <v>16.38</v>
      </c>
      <c r="Q70" s="37">
        <v>5850</v>
      </c>
    </row>
    <row r="71" spans="1:19" x14ac:dyDescent="0.2">
      <c r="A71" s="333">
        <v>2013</v>
      </c>
      <c r="C71" s="37">
        <v>190800</v>
      </c>
      <c r="E71" s="37">
        <v>185331</v>
      </c>
      <c r="G71" s="37">
        <v>62195</v>
      </c>
      <c r="I71" s="37">
        <v>118711</v>
      </c>
      <c r="K71" s="37">
        <v>4425</v>
      </c>
      <c r="M71" s="75">
        <v>15.94</v>
      </c>
      <c r="O71" s="75">
        <v>16.45</v>
      </c>
      <c r="Q71" s="37">
        <v>5469</v>
      </c>
      <c r="S71" s="53"/>
    </row>
    <row r="72" spans="1:19" x14ac:dyDescent="0.2">
      <c r="A72" s="333">
        <v>2014</v>
      </c>
      <c r="C72" s="37">
        <v>190092</v>
      </c>
      <c r="E72" s="37">
        <v>184571</v>
      </c>
      <c r="G72" s="37">
        <v>58168</v>
      </c>
      <c r="I72" s="37">
        <v>122754</v>
      </c>
      <c r="K72" s="37">
        <v>3649</v>
      </c>
      <c r="M72" s="75">
        <v>15.91</v>
      </c>
      <c r="O72" s="75">
        <v>16.489999999999998</v>
      </c>
      <c r="Q72" s="37">
        <v>5521</v>
      </c>
      <c r="R72" s="53"/>
      <c r="S72" s="53"/>
    </row>
    <row r="73" spans="1:19" x14ac:dyDescent="0.2">
      <c r="A73" s="333">
        <v>2015</v>
      </c>
      <c r="C73" s="640">
        <v>191014</v>
      </c>
      <c r="D73" s="72"/>
      <c r="E73" s="640">
        <v>185824</v>
      </c>
      <c r="F73" s="72"/>
      <c r="G73" s="640">
        <v>55359</v>
      </c>
      <c r="H73" s="72"/>
      <c r="I73" s="640">
        <v>126884</v>
      </c>
      <c r="J73" s="72"/>
      <c r="K73" s="640">
        <v>3581</v>
      </c>
      <c r="L73" s="72"/>
      <c r="M73" s="641">
        <v>16.047000000000001</v>
      </c>
      <c r="N73" s="72"/>
      <c r="O73" s="641">
        <v>16.952999999999999</v>
      </c>
      <c r="P73" s="72"/>
      <c r="Q73" s="640">
        <v>5190</v>
      </c>
      <c r="R73" s="53"/>
      <c r="S73" s="53"/>
    </row>
    <row r="74" spans="1:19" ht="6" customHeight="1" x14ac:dyDescent="0.2">
      <c r="A74" s="336"/>
      <c r="B74" s="336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8"/>
      <c r="N74" s="338"/>
      <c r="O74" s="338"/>
      <c r="P74" s="34"/>
      <c r="Q74" s="337"/>
    </row>
    <row r="75" spans="1:19" ht="6" customHeight="1" x14ac:dyDescent="0.2">
      <c r="A75" s="333"/>
      <c r="B75" s="333"/>
    </row>
    <row r="76" spans="1:19" s="38" customFormat="1" ht="13.5" x14ac:dyDescent="0.2">
      <c r="A76" s="823" t="s">
        <v>268</v>
      </c>
      <c r="B76" s="823"/>
      <c r="C76" s="823"/>
      <c r="D76" s="823"/>
      <c r="E76" s="823"/>
      <c r="F76" s="823"/>
      <c r="G76" s="823"/>
      <c r="H76" s="823"/>
      <c r="I76" s="823"/>
      <c r="J76" s="823"/>
      <c r="K76" s="823"/>
      <c r="L76" s="823"/>
      <c r="M76" s="823"/>
      <c r="N76" s="823"/>
      <c r="O76" s="823"/>
      <c r="P76" s="823"/>
      <c r="Q76" s="823"/>
    </row>
    <row r="77" spans="1:19" s="38" customFormat="1" ht="13.5" x14ac:dyDescent="0.2">
      <c r="A77" s="823" t="s">
        <v>1360</v>
      </c>
      <c r="B77" s="823"/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</row>
    <row r="78" spans="1:19" s="38" customFormat="1" ht="13.5" x14ac:dyDescent="0.2">
      <c r="A78" s="822" t="s">
        <v>1919</v>
      </c>
      <c r="B78" s="822"/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</row>
    <row r="79" spans="1:19" s="38" customFormat="1" ht="13.5" x14ac:dyDescent="0.2">
      <c r="A79" s="46" t="s">
        <v>1454</v>
      </c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</row>
    <row r="80" spans="1:19" s="38" customFormat="1" ht="13.5" customHeight="1" x14ac:dyDescent="0.2">
      <c r="A80" s="39" t="s">
        <v>1361</v>
      </c>
      <c r="B80" s="20"/>
      <c r="C80" s="20"/>
      <c r="D80" s="20"/>
      <c r="E80" s="20"/>
      <c r="F80" s="20"/>
      <c r="G80" s="20"/>
    </row>
    <row r="81" spans="1:7" x14ac:dyDescent="0.2">
      <c r="A81" s="46" t="s">
        <v>300</v>
      </c>
      <c r="B81" s="46"/>
      <c r="C81" s="20"/>
      <c r="D81" s="20"/>
      <c r="E81" s="20"/>
      <c r="F81" s="20"/>
      <c r="G81" s="20"/>
    </row>
    <row r="82" spans="1:7" x14ac:dyDescent="0.2">
      <c r="A82" s="50"/>
    </row>
  </sheetData>
  <mergeCells count="7">
    <mergeCell ref="G10:I10"/>
    <mergeCell ref="M9:O9"/>
    <mergeCell ref="M10:O10"/>
    <mergeCell ref="A78:Q78"/>
    <mergeCell ref="A77:Q77"/>
    <mergeCell ref="A76:Q76"/>
    <mergeCell ref="G11:I1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3"/>
  <sheetViews>
    <sheetView workbookViewId="0"/>
  </sheetViews>
  <sheetFormatPr defaultColWidth="8.85546875" defaultRowHeight="12.75" x14ac:dyDescent="0.2"/>
  <cols>
    <col min="1" max="1" width="3.7109375" style="3" customWidth="1"/>
    <col min="2" max="2" width="12.85546875" style="3" customWidth="1"/>
    <col min="3" max="5" width="8.85546875" style="3"/>
    <col min="6" max="6" width="1" style="3" customWidth="1"/>
    <col min="7" max="7" width="9.7109375" style="3" customWidth="1"/>
    <col min="8" max="8" width="1" style="3" customWidth="1"/>
    <col min="9" max="9" width="8.85546875" style="3"/>
    <col min="10" max="10" width="1" style="3" customWidth="1"/>
    <col min="11" max="11" width="8.85546875" style="3"/>
    <col min="12" max="12" width="1" style="3" customWidth="1"/>
    <col min="13" max="13" width="8.85546875" style="3"/>
    <col min="14" max="14" width="1" style="3" customWidth="1"/>
    <col min="15" max="15" width="10.42578125" style="3" customWidth="1"/>
    <col min="16" max="16" width="1" style="3" customWidth="1"/>
    <col min="17" max="17" width="10.42578125" style="3" customWidth="1"/>
    <col min="18" max="16384" width="8.85546875" style="3"/>
  </cols>
  <sheetData>
    <row r="1" spans="1:17" ht="15.75" x14ac:dyDescent="0.25">
      <c r="A1" s="126" t="s">
        <v>2058</v>
      </c>
      <c r="B1" s="152"/>
      <c r="C1" s="152"/>
      <c r="D1" s="152"/>
      <c r="E1" s="152"/>
      <c r="F1" s="152"/>
      <c r="G1" s="153"/>
      <c r="H1" s="152"/>
      <c r="I1" s="153"/>
      <c r="J1" s="153"/>
      <c r="K1" s="152"/>
      <c r="L1" s="152"/>
      <c r="M1" s="152"/>
      <c r="N1" s="152"/>
      <c r="O1" s="152"/>
      <c r="P1" s="152"/>
      <c r="Q1" s="152"/>
    </row>
    <row r="2" spans="1:17" ht="15.75" x14ac:dyDescent="0.25">
      <c r="A2" s="71" t="s">
        <v>2057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" x14ac:dyDescent="0.25">
      <c r="A3" s="72"/>
      <c r="B3" s="72"/>
      <c r="C3" s="88"/>
      <c r="D3" s="88"/>
      <c r="E3" s="104"/>
      <c r="F3" s="104"/>
      <c r="G3" s="304"/>
      <c r="H3" s="104"/>
      <c r="I3" s="554"/>
      <c r="J3" s="84"/>
      <c r="K3" s="84"/>
      <c r="L3" s="84"/>
      <c r="M3" s="84"/>
      <c r="N3" s="84"/>
      <c r="O3" s="84"/>
      <c r="P3" s="84"/>
      <c r="Q3" s="84"/>
    </row>
    <row r="4" spans="1:17" ht="14.25" x14ac:dyDescent="0.2">
      <c r="A4" s="178" t="s">
        <v>1135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 t="s">
        <v>36</v>
      </c>
    </row>
    <row r="5" spans="1:17" ht="14.25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4.25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4.25" x14ac:dyDescent="0.2">
      <c r="A7" s="104"/>
      <c r="B7" s="104"/>
      <c r="C7" s="104"/>
      <c r="D7" s="104"/>
      <c r="E7" s="114"/>
      <c r="F7" s="114"/>
      <c r="G7" s="546"/>
      <c r="H7" s="546"/>
      <c r="I7" s="546"/>
      <c r="J7" s="546"/>
      <c r="K7" s="546"/>
      <c r="L7" s="104"/>
      <c r="M7" s="546" t="s">
        <v>265</v>
      </c>
      <c r="N7" s="547"/>
      <c r="O7" s="546" t="s">
        <v>265</v>
      </c>
      <c r="P7" s="547"/>
      <c r="Q7" s="546" t="s">
        <v>1150</v>
      </c>
    </row>
    <row r="8" spans="1:17" ht="15" x14ac:dyDescent="0.25">
      <c r="A8" s="178" t="s">
        <v>1137</v>
      </c>
      <c r="B8" s="104"/>
      <c r="C8" s="104"/>
      <c r="D8" s="104"/>
      <c r="E8" s="104"/>
      <c r="F8" s="104"/>
      <c r="G8" s="304" t="s">
        <v>2</v>
      </c>
      <c r="H8" s="181"/>
      <c r="I8" s="835" t="s">
        <v>1123</v>
      </c>
      <c r="J8" s="835"/>
      <c r="K8" s="835"/>
      <c r="L8" s="181"/>
      <c r="M8" s="546" t="s">
        <v>110</v>
      </c>
      <c r="N8" s="546"/>
      <c r="O8" s="546" t="s">
        <v>110</v>
      </c>
      <c r="P8" s="546"/>
      <c r="Q8" s="546" t="s">
        <v>1149</v>
      </c>
    </row>
    <row r="9" spans="1:17" ht="15" x14ac:dyDescent="0.25">
      <c r="A9" s="104"/>
      <c r="B9" s="104"/>
      <c r="C9" s="165"/>
      <c r="D9" s="104"/>
      <c r="E9" s="546"/>
      <c r="F9" s="546"/>
      <c r="G9" s="304" t="s">
        <v>334</v>
      </c>
      <c r="H9" s="181"/>
      <c r="I9" s="108"/>
      <c r="J9" s="108"/>
      <c r="K9" s="108"/>
      <c r="L9" s="181"/>
      <c r="M9" s="547" t="s">
        <v>61</v>
      </c>
      <c r="N9" s="547"/>
      <c r="O9" s="547" t="s">
        <v>181</v>
      </c>
      <c r="P9" s="547"/>
      <c r="Q9" s="547" t="s">
        <v>181</v>
      </c>
    </row>
    <row r="10" spans="1:17" ht="15" x14ac:dyDescent="0.25">
      <c r="A10" s="104"/>
      <c r="B10" s="104"/>
      <c r="C10" s="104"/>
      <c r="D10" s="104"/>
      <c r="E10" s="546"/>
      <c r="F10" s="546"/>
      <c r="G10" s="304" t="s">
        <v>109</v>
      </c>
      <c r="H10" s="104"/>
      <c r="I10" s="104"/>
      <c r="J10" s="104"/>
      <c r="K10" s="104"/>
      <c r="L10" s="181"/>
      <c r="M10" s="546" t="s">
        <v>1122</v>
      </c>
      <c r="N10" s="546"/>
      <c r="O10" s="546" t="s">
        <v>167</v>
      </c>
      <c r="P10" s="546"/>
      <c r="Q10" s="546" t="s">
        <v>167</v>
      </c>
    </row>
    <row r="11" spans="1:17" ht="15" x14ac:dyDescent="0.25">
      <c r="A11" s="104"/>
      <c r="B11" s="104"/>
      <c r="C11" s="545"/>
      <c r="D11" s="104"/>
      <c r="E11" s="546"/>
      <c r="F11" s="546"/>
      <c r="G11" s="310" t="s">
        <v>110</v>
      </c>
      <c r="H11" s="159"/>
      <c r="I11" s="159" t="s">
        <v>26</v>
      </c>
      <c r="J11" s="159"/>
      <c r="K11" s="159" t="s">
        <v>25</v>
      </c>
      <c r="L11" s="181"/>
      <c r="M11" s="159"/>
      <c r="N11" s="546"/>
      <c r="O11" s="159" t="s">
        <v>266</v>
      </c>
      <c r="P11" s="546"/>
      <c r="Q11" s="159" t="s">
        <v>1151</v>
      </c>
    </row>
    <row r="12" spans="1:17" ht="14.25" x14ac:dyDescent="0.2">
      <c r="A12" s="108"/>
      <c r="B12" s="108"/>
      <c r="C12" s="107"/>
      <c r="D12" s="108"/>
      <c r="E12" s="109"/>
      <c r="F12" s="547"/>
      <c r="G12" s="108"/>
      <c r="H12" s="114"/>
      <c r="I12" s="108"/>
      <c r="J12" s="114"/>
      <c r="K12" s="108"/>
      <c r="L12" s="114"/>
      <c r="M12" s="109"/>
      <c r="N12" s="547"/>
      <c r="O12" s="109"/>
      <c r="P12" s="547"/>
      <c r="Q12" s="109"/>
    </row>
    <row r="13" spans="1:17" ht="14.25" x14ac:dyDescent="0.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14"/>
      <c r="O13" s="104"/>
      <c r="P13" s="114"/>
      <c r="Q13" s="104"/>
    </row>
    <row r="14" spans="1:17" ht="15" x14ac:dyDescent="0.25">
      <c r="A14" s="163" t="s">
        <v>402</v>
      </c>
      <c r="B14" s="72"/>
      <c r="C14" s="72"/>
      <c r="D14" s="72"/>
      <c r="E14" s="72"/>
      <c r="F14" s="72"/>
      <c r="G14" s="615">
        <v>177535</v>
      </c>
      <c r="H14" s="72"/>
      <c r="I14" s="600">
        <v>54.17241670656491</v>
      </c>
      <c r="J14" s="72"/>
      <c r="K14" s="600">
        <v>45.827583293435097</v>
      </c>
      <c r="L14" s="600"/>
      <c r="M14" s="600">
        <v>38.042639479539247</v>
      </c>
      <c r="N14" s="600"/>
      <c r="O14" s="600">
        <v>26.510512625988948</v>
      </c>
      <c r="P14" s="604"/>
      <c r="Q14" s="600">
        <v>46.249963844618634</v>
      </c>
    </row>
    <row r="15" spans="1:17" ht="15" x14ac:dyDescent="0.25">
      <c r="A15" s="163"/>
      <c r="B15" s="594"/>
      <c r="C15" s="84"/>
      <c r="D15" s="72"/>
      <c r="E15" s="72"/>
      <c r="F15" s="72"/>
      <c r="G15" s="440"/>
      <c r="H15" s="72"/>
      <c r="I15" s="600"/>
      <c r="J15" s="72"/>
      <c r="K15" s="600"/>
      <c r="L15" s="600"/>
      <c r="M15" s="604"/>
      <c r="N15" s="604"/>
      <c r="O15" s="604"/>
      <c r="P15" s="604"/>
      <c r="Q15" s="604"/>
    </row>
    <row r="16" spans="1:17" ht="15" x14ac:dyDescent="0.25">
      <c r="A16" s="163" t="s">
        <v>1153</v>
      </c>
      <c r="B16" s="594"/>
      <c r="C16" s="84"/>
      <c r="D16" s="72"/>
      <c r="E16" s="72"/>
      <c r="F16" s="72"/>
      <c r="G16" s="615">
        <v>14905</v>
      </c>
      <c r="H16" s="72"/>
      <c r="I16" s="600">
        <v>63.609527004360956</v>
      </c>
      <c r="J16" s="72"/>
      <c r="K16" s="600">
        <v>36.390472995639044</v>
      </c>
      <c r="L16" s="600"/>
      <c r="M16" s="600">
        <v>36.585038577658501</v>
      </c>
      <c r="N16" s="600"/>
      <c r="O16" s="600">
        <v>24.878836833602584</v>
      </c>
      <c r="P16" s="604"/>
      <c r="Q16" s="600">
        <v>46.430335968379453</v>
      </c>
    </row>
    <row r="17" spans="1:17" ht="15" x14ac:dyDescent="0.25">
      <c r="A17" s="163"/>
      <c r="B17" s="594"/>
      <c r="C17" s="84"/>
      <c r="D17" s="72"/>
      <c r="E17" s="72"/>
      <c r="F17" s="72"/>
      <c r="G17" s="440"/>
      <c r="H17" s="72"/>
      <c r="I17" s="458"/>
      <c r="J17" s="72"/>
      <c r="K17" s="458"/>
      <c r="L17" s="458"/>
      <c r="M17" s="577"/>
      <c r="N17" s="577"/>
      <c r="O17" s="577"/>
      <c r="P17" s="99"/>
      <c r="Q17" s="577"/>
    </row>
    <row r="18" spans="1:17" ht="15" x14ac:dyDescent="0.25">
      <c r="A18" s="163"/>
      <c r="B18" s="605" t="s">
        <v>1154</v>
      </c>
      <c r="C18" s="84" t="s">
        <v>1155</v>
      </c>
      <c r="D18" s="72"/>
      <c r="E18" s="72"/>
      <c r="F18" s="72"/>
      <c r="G18" s="438">
        <v>624</v>
      </c>
      <c r="H18" s="72"/>
      <c r="I18" s="458">
        <v>75.320512820512818</v>
      </c>
      <c r="J18" s="72"/>
      <c r="K18" s="458">
        <v>24.679487179487182</v>
      </c>
      <c r="L18" s="458"/>
      <c r="M18" s="458">
        <v>37.339743589743591</v>
      </c>
      <c r="N18" s="458"/>
      <c r="O18" s="458">
        <v>23.355263157894736</v>
      </c>
      <c r="P18" s="99"/>
      <c r="Q18" s="458">
        <v>50.625</v>
      </c>
    </row>
    <row r="19" spans="1:17" ht="15" x14ac:dyDescent="0.25">
      <c r="A19" s="163"/>
      <c r="B19" s="605" t="s">
        <v>1156</v>
      </c>
      <c r="C19" s="84" t="s">
        <v>1157</v>
      </c>
      <c r="D19" s="72"/>
      <c r="E19" s="72"/>
      <c r="F19" s="72"/>
      <c r="G19" s="438">
        <v>1717</v>
      </c>
      <c r="H19" s="72"/>
      <c r="I19" s="458">
        <v>66.977285963890509</v>
      </c>
      <c r="J19" s="72"/>
      <c r="K19" s="458">
        <v>33.022714036109491</v>
      </c>
      <c r="L19" s="458"/>
      <c r="M19" s="458">
        <v>35.876528829353518</v>
      </c>
      <c r="N19" s="458"/>
      <c r="O19" s="458">
        <v>29.373368146214101</v>
      </c>
      <c r="P19" s="99"/>
      <c r="Q19" s="458">
        <v>41.114616193480543</v>
      </c>
    </row>
    <row r="20" spans="1:17" ht="15" x14ac:dyDescent="0.25">
      <c r="A20" s="163"/>
      <c r="B20" s="605" t="s">
        <v>1158</v>
      </c>
      <c r="C20" s="84" t="s">
        <v>1159</v>
      </c>
      <c r="D20" s="72"/>
      <c r="E20" s="72"/>
      <c r="F20" s="72"/>
      <c r="G20" s="438">
        <v>591</v>
      </c>
      <c r="H20" s="72"/>
      <c r="I20" s="458">
        <v>86.294416243654823</v>
      </c>
      <c r="J20" s="72"/>
      <c r="K20" s="458">
        <v>13.705583756345177</v>
      </c>
      <c r="L20" s="458"/>
      <c r="M20" s="458">
        <v>39.086294416243653</v>
      </c>
      <c r="N20" s="458"/>
      <c r="O20" s="458">
        <v>21.739130434782609</v>
      </c>
      <c r="P20" s="99"/>
      <c r="Q20" s="458">
        <v>52.071005917159766</v>
      </c>
    </row>
    <row r="21" spans="1:17" ht="15" x14ac:dyDescent="0.25">
      <c r="A21" s="163"/>
      <c r="B21" s="605" t="s">
        <v>1160</v>
      </c>
      <c r="C21" s="84" t="s">
        <v>1161</v>
      </c>
      <c r="D21" s="72"/>
      <c r="E21" s="72"/>
      <c r="F21" s="72"/>
      <c r="G21" s="438">
        <v>1001</v>
      </c>
      <c r="H21" s="72"/>
      <c r="I21" s="458">
        <v>52.547452547452544</v>
      </c>
      <c r="J21" s="72"/>
      <c r="K21" s="458">
        <v>47.452547452547449</v>
      </c>
      <c r="L21" s="458"/>
      <c r="M21" s="458">
        <v>39.560439560439562</v>
      </c>
      <c r="N21" s="458"/>
      <c r="O21" s="458">
        <v>27.602905569007262</v>
      </c>
      <c r="P21" s="99"/>
      <c r="Q21" s="458">
        <v>47.959183673469383</v>
      </c>
    </row>
    <row r="22" spans="1:17" ht="15" x14ac:dyDescent="0.25">
      <c r="A22" s="163"/>
      <c r="B22" s="605" t="s">
        <v>1162</v>
      </c>
      <c r="C22" s="84" t="s">
        <v>1798</v>
      </c>
      <c r="D22" s="72"/>
      <c r="E22" s="72"/>
      <c r="F22" s="72"/>
      <c r="G22" s="438">
        <v>596</v>
      </c>
      <c r="H22" s="72"/>
      <c r="I22" s="458">
        <v>54.36241610738255</v>
      </c>
      <c r="J22" s="72"/>
      <c r="K22" s="458">
        <v>45.63758389261745</v>
      </c>
      <c r="L22" s="458"/>
      <c r="M22" s="458">
        <v>32.04697986577181</v>
      </c>
      <c r="N22" s="458"/>
      <c r="O22" s="458">
        <v>18.556701030927837</v>
      </c>
      <c r="P22" s="99"/>
      <c r="Q22" s="458">
        <v>44.918032786885249</v>
      </c>
    </row>
    <row r="23" spans="1:17" ht="15" x14ac:dyDescent="0.25">
      <c r="A23" s="163"/>
      <c r="B23" s="605" t="s">
        <v>1163</v>
      </c>
      <c r="C23" s="84" t="s">
        <v>1800</v>
      </c>
      <c r="D23" s="72"/>
      <c r="E23" s="72"/>
      <c r="F23" s="72"/>
      <c r="G23" s="438">
        <v>914</v>
      </c>
      <c r="H23" s="72"/>
      <c r="I23" s="458">
        <v>48.796498905908095</v>
      </c>
      <c r="J23" s="72"/>
      <c r="K23" s="458">
        <v>51.203501094091905</v>
      </c>
      <c r="L23" s="458"/>
      <c r="M23" s="458">
        <v>33.479212253829324</v>
      </c>
      <c r="N23" s="458"/>
      <c r="O23" s="458">
        <v>19.124423963133641</v>
      </c>
      <c r="P23" s="99"/>
      <c r="Q23" s="458">
        <v>46.458333333333336</v>
      </c>
    </row>
    <row r="24" spans="1:17" ht="15" x14ac:dyDescent="0.25">
      <c r="A24" s="163"/>
      <c r="B24" s="605" t="s">
        <v>1164</v>
      </c>
      <c r="C24" s="84" t="s">
        <v>1165</v>
      </c>
      <c r="D24" s="72"/>
      <c r="E24" s="72"/>
      <c r="F24" s="72"/>
      <c r="G24" s="438">
        <v>1225</v>
      </c>
      <c r="H24" s="72"/>
      <c r="I24" s="458">
        <v>60.979591836734691</v>
      </c>
      <c r="J24" s="72"/>
      <c r="K24" s="458">
        <v>39.020408163265309</v>
      </c>
      <c r="L24" s="458"/>
      <c r="M24" s="458">
        <v>38.122448979591837</v>
      </c>
      <c r="N24" s="458"/>
      <c r="O24" s="458">
        <v>28.846153846153843</v>
      </c>
      <c r="P24" s="99"/>
      <c r="Q24" s="458">
        <v>46.248085758039814</v>
      </c>
    </row>
    <row r="25" spans="1:17" ht="15" x14ac:dyDescent="0.25">
      <c r="A25" s="163"/>
      <c r="B25" s="605" t="s">
        <v>1166</v>
      </c>
      <c r="C25" s="84" t="s">
        <v>1167</v>
      </c>
      <c r="D25" s="72"/>
      <c r="E25" s="72"/>
      <c r="F25" s="72"/>
      <c r="G25" s="438">
        <v>2707</v>
      </c>
      <c r="H25" s="72"/>
      <c r="I25" s="458">
        <v>52.641300332471374</v>
      </c>
      <c r="J25" s="72"/>
      <c r="K25" s="458">
        <v>47.358699667528633</v>
      </c>
      <c r="L25" s="458"/>
      <c r="M25" s="458">
        <v>37.643147395640931</v>
      </c>
      <c r="N25" s="458"/>
      <c r="O25" s="458">
        <v>25.143796220213638</v>
      </c>
      <c r="P25" s="99"/>
      <c r="Q25" s="458">
        <v>47.852348993288594</v>
      </c>
    </row>
    <row r="26" spans="1:17" ht="15" x14ac:dyDescent="0.25">
      <c r="A26" s="163"/>
      <c r="B26" s="605" t="s">
        <v>1168</v>
      </c>
      <c r="C26" s="84" t="s">
        <v>1169</v>
      </c>
      <c r="D26" s="72"/>
      <c r="E26" s="72"/>
      <c r="F26" s="72"/>
      <c r="G26" s="438">
        <v>502</v>
      </c>
      <c r="H26" s="72"/>
      <c r="I26" s="458">
        <v>91.035856573705175</v>
      </c>
      <c r="J26" s="72"/>
      <c r="K26" s="458">
        <v>8.9641434262948216</v>
      </c>
      <c r="L26" s="458"/>
      <c r="M26" s="458">
        <v>40.637450199203187</v>
      </c>
      <c r="N26" s="458"/>
      <c r="O26" s="458">
        <v>25.925925925925924</v>
      </c>
      <c r="P26" s="99"/>
      <c r="Q26" s="458">
        <v>54.440154440154444</v>
      </c>
    </row>
    <row r="27" spans="1:17" ht="15" x14ac:dyDescent="0.25">
      <c r="A27" s="163"/>
      <c r="B27" s="605" t="s">
        <v>1170</v>
      </c>
      <c r="C27" s="84" t="s">
        <v>1801</v>
      </c>
      <c r="D27" s="72"/>
      <c r="E27" s="72"/>
      <c r="F27" s="72"/>
      <c r="G27" s="438">
        <v>386</v>
      </c>
      <c r="H27" s="72"/>
      <c r="I27" s="458">
        <v>84.715025906735747</v>
      </c>
      <c r="J27" s="72"/>
      <c r="K27" s="458">
        <v>15.284974093264248</v>
      </c>
      <c r="L27" s="458"/>
      <c r="M27" s="458">
        <v>37.564766839378237</v>
      </c>
      <c r="N27" s="458"/>
      <c r="O27" s="458">
        <v>25.862068965517242</v>
      </c>
      <c r="P27" s="99"/>
      <c r="Q27" s="458">
        <v>47.169811320754718</v>
      </c>
    </row>
    <row r="28" spans="1:17" ht="15" x14ac:dyDescent="0.25">
      <c r="A28" s="163"/>
      <c r="B28" s="605" t="s">
        <v>1171</v>
      </c>
      <c r="C28" s="84" t="s">
        <v>1172</v>
      </c>
      <c r="D28" s="72"/>
      <c r="E28" s="72"/>
      <c r="F28" s="72"/>
      <c r="G28" s="438">
        <v>580</v>
      </c>
      <c r="H28" s="72"/>
      <c r="I28" s="458">
        <v>73.275862068965509</v>
      </c>
      <c r="J28" s="72"/>
      <c r="K28" s="458">
        <v>26.72413793103448</v>
      </c>
      <c r="L28" s="458"/>
      <c r="M28" s="458">
        <v>31.896551724137932</v>
      </c>
      <c r="N28" s="458"/>
      <c r="O28" s="458">
        <v>20</v>
      </c>
      <c r="P28" s="99"/>
      <c r="Q28" s="458">
        <v>43</v>
      </c>
    </row>
    <row r="29" spans="1:17" ht="15" x14ac:dyDescent="0.25">
      <c r="A29" s="163"/>
      <c r="B29" s="605" t="s">
        <v>1173</v>
      </c>
      <c r="C29" s="84" t="s">
        <v>1174</v>
      </c>
      <c r="D29" s="72"/>
      <c r="E29" s="72"/>
      <c r="F29" s="72"/>
      <c r="G29" s="438">
        <v>1580</v>
      </c>
      <c r="H29" s="72"/>
      <c r="I29" s="458">
        <v>75.316455696202539</v>
      </c>
      <c r="J29" s="72"/>
      <c r="K29" s="458">
        <v>24.683544303797468</v>
      </c>
      <c r="L29" s="458"/>
      <c r="M29" s="458">
        <v>37.405063291139243</v>
      </c>
      <c r="N29" s="458"/>
      <c r="O29" s="458">
        <v>26.424870466321241</v>
      </c>
      <c r="P29" s="99"/>
      <c r="Q29" s="458">
        <v>47.896039603960396</v>
      </c>
    </row>
    <row r="30" spans="1:17" ht="15" x14ac:dyDescent="0.25">
      <c r="A30" s="163"/>
      <c r="B30" s="605" t="s">
        <v>1175</v>
      </c>
      <c r="C30" s="84" t="s">
        <v>1176</v>
      </c>
      <c r="D30" s="72"/>
      <c r="E30" s="72"/>
      <c r="F30" s="72"/>
      <c r="G30" s="438">
        <v>942</v>
      </c>
      <c r="H30" s="72"/>
      <c r="I30" s="458">
        <v>58.811040339702757</v>
      </c>
      <c r="J30" s="72"/>
      <c r="K30" s="458">
        <v>41.188959660297243</v>
      </c>
      <c r="L30" s="458"/>
      <c r="M30" s="458">
        <v>39.384288747346076</v>
      </c>
      <c r="N30" s="458"/>
      <c r="O30" s="458">
        <v>26.493506493506491</v>
      </c>
      <c r="P30" s="99"/>
      <c r="Q30" s="458">
        <v>48.29443447037702</v>
      </c>
    </row>
    <row r="31" spans="1:17" ht="15" x14ac:dyDescent="0.25">
      <c r="A31" s="163"/>
      <c r="B31" s="605" t="s">
        <v>1177</v>
      </c>
      <c r="C31" s="84" t="s">
        <v>1352</v>
      </c>
      <c r="D31" s="72"/>
      <c r="E31" s="72"/>
      <c r="F31" s="72"/>
      <c r="G31" s="635" t="s">
        <v>1431</v>
      </c>
      <c r="H31" s="72"/>
      <c r="I31" s="458" t="s">
        <v>1431</v>
      </c>
      <c r="J31" s="72"/>
      <c r="K31" s="458" t="s">
        <v>1431</v>
      </c>
      <c r="L31" s="458"/>
      <c r="M31" s="458" t="s">
        <v>1431</v>
      </c>
      <c r="N31" s="458"/>
      <c r="O31" s="458" t="s">
        <v>1431</v>
      </c>
      <c r="P31" s="99"/>
      <c r="Q31" s="458" t="s">
        <v>1431</v>
      </c>
    </row>
    <row r="32" spans="1:17" ht="15" x14ac:dyDescent="0.25">
      <c r="A32" s="163"/>
      <c r="B32" s="605" t="s">
        <v>1390</v>
      </c>
      <c r="C32" s="84" t="s">
        <v>1400</v>
      </c>
      <c r="D32" s="72"/>
      <c r="E32" s="72"/>
      <c r="F32" s="72"/>
      <c r="G32" s="635" t="s">
        <v>1431</v>
      </c>
      <c r="H32" s="72"/>
      <c r="I32" s="458" t="s">
        <v>1431</v>
      </c>
      <c r="J32" s="72"/>
      <c r="K32" s="458" t="s">
        <v>1431</v>
      </c>
      <c r="L32" s="458"/>
      <c r="M32" s="458" t="s">
        <v>1431</v>
      </c>
      <c r="N32" s="458"/>
      <c r="O32" s="458" t="s">
        <v>1431</v>
      </c>
      <c r="P32" s="99"/>
      <c r="Q32" s="458" t="s">
        <v>1431</v>
      </c>
    </row>
    <row r="33" spans="1:17" ht="15" x14ac:dyDescent="0.25">
      <c r="A33" s="163"/>
      <c r="B33" s="605"/>
      <c r="C33" s="84"/>
      <c r="D33" s="72"/>
      <c r="E33" s="72"/>
      <c r="F33" s="72"/>
      <c r="G33" s="438"/>
      <c r="H33" s="72"/>
      <c r="I33" s="458"/>
      <c r="J33" s="72"/>
      <c r="K33" s="458"/>
      <c r="L33" s="458"/>
      <c r="M33" s="458"/>
      <c r="N33" s="458"/>
      <c r="O33" s="458"/>
      <c r="P33" s="99"/>
      <c r="Q33" s="458"/>
    </row>
    <row r="34" spans="1:17" ht="15" x14ac:dyDescent="0.25">
      <c r="A34" s="163" t="s">
        <v>1178</v>
      </c>
      <c r="B34" s="84"/>
      <c r="C34" s="84"/>
      <c r="D34" s="72"/>
      <c r="E34" s="72"/>
      <c r="F34" s="72"/>
      <c r="G34" s="615">
        <v>25204</v>
      </c>
      <c r="H34" s="72"/>
      <c r="I34" s="601">
        <v>64.481828281225205</v>
      </c>
      <c r="J34" s="72"/>
      <c r="K34" s="601">
        <v>35.518171718774802</v>
      </c>
      <c r="L34" s="601"/>
      <c r="M34" s="601">
        <v>37.676559276305348</v>
      </c>
      <c r="N34" s="601"/>
      <c r="O34" s="601">
        <v>26.370078033904388</v>
      </c>
      <c r="P34" s="604"/>
      <c r="Q34" s="601">
        <v>46.64532194948417</v>
      </c>
    </row>
    <row r="35" spans="1:17" ht="15" x14ac:dyDescent="0.25">
      <c r="A35" s="163"/>
      <c r="B35" s="605"/>
      <c r="C35" s="84"/>
      <c r="D35" s="72"/>
      <c r="E35" s="72"/>
      <c r="F35" s="72"/>
      <c r="G35" s="438"/>
      <c r="H35" s="72"/>
      <c r="I35" s="458"/>
      <c r="J35" s="72"/>
      <c r="K35" s="458"/>
      <c r="L35" s="458"/>
      <c r="M35" s="458"/>
      <c r="N35" s="458"/>
      <c r="O35" s="458"/>
      <c r="P35" s="99"/>
      <c r="Q35" s="458"/>
    </row>
    <row r="36" spans="1:17" ht="15" x14ac:dyDescent="0.25">
      <c r="A36" s="163"/>
      <c r="B36" s="605" t="s">
        <v>1179</v>
      </c>
      <c r="C36" s="84" t="s">
        <v>1803</v>
      </c>
      <c r="D36" s="72"/>
      <c r="E36" s="72"/>
      <c r="F36" s="72"/>
      <c r="G36" s="438">
        <v>539</v>
      </c>
      <c r="H36" s="72"/>
      <c r="I36" s="458">
        <v>89.053803339517629</v>
      </c>
      <c r="J36" s="72"/>
      <c r="K36" s="458">
        <v>10.946196660482375</v>
      </c>
      <c r="L36" s="458"/>
      <c r="M36" s="458">
        <v>34.879406307977732</v>
      </c>
      <c r="N36" s="458"/>
      <c r="O36" s="458">
        <v>22.368421052631579</v>
      </c>
      <c r="P36" s="99"/>
      <c r="Q36" s="458">
        <v>44.051446945337617</v>
      </c>
    </row>
    <row r="37" spans="1:17" ht="15" x14ac:dyDescent="0.25">
      <c r="A37" s="163"/>
      <c r="B37" s="605" t="s">
        <v>1180</v>
      </c>
      <c r="C37" s="84" t="s">
        <v>1804</v>
      </c>
      <c r="D37" s="72"/>
      <c r="E37" s="72"/>
      <c r="F37" s="72"/>
      <c r="G37" s="438">
        <v>531</v>
      </c>
      <c r="H37" s="72"/>
      <c r="I37" s="458">
        <v>70.244821092278727</v>
      </c>
      <c r="J37" s="72"/>
      <c r="K37" s="458">
        <v>29.75517890772128</v>
      </c>
      <c r="L37" s="458"/>
      <c r="M37" s="458">
        <v>37.664783427495294</v>
      </c>
      <c r="N37" s="458"/>
      <c r="O37" s="458">
        <v>24.615384615384617</v>
      </c>
      <c r="P37" s="99"/>
      <c r="Q37" s="458">
        <v>50.184501845018445</v>
      </c>
    </row>
    <row r="38" spans="1:17" ht="15" x14ac:dyDescent="0.25">
      <c r="A38" s="163"/>
      <c r="B38" s="605" t="s">
        <v>1181</v>
      </c>
      <c r="C38" s="84" t="s">
        <v>1182</v>
      </c>
      <c r="D38" s="72"/>
      <c r="E38" s="72"/>
      <c r="F38" s="72"/>
      <c r="G38" s="438">
        <v>1091</v>
      </c>
      <c r="H38" s="72"/>
      <c r="I38" s="458">
        <v>72.77726856095326</v>
      </c>
      <c r="J38" s="72"/>
      <c r="K38" s="458">
        <v>27.222731439046743</v>
      </c>
      <c r="L38" s="458"/>
      <c r="M38" s="458">
        <v>36.755270394133824</v>
      </c>
      <c r="N38" s="458"/>
      <c r="O38" s="458">
        <v>27.608695652173914</v>
      </c>
      <c r="P38" s="99"/>
      <c r="Q38" s="458">
        <v>43.423137876386683</v>
      </c>
    </row>
    <row r="39" spans="1:17" ht="15" x14ac:dyDescent="0.25">
      <c r="A39" s="163"/>
      <c r="B39" s="605" t="s">
        <v>1183</v>
      </c>
      <c r="C39" s="84" t="s">
        <v>1184</v>
      </c>
      <c r="D39" s="72"/>
      <c r="E39" s="72"/>
      <c r="F39" s="72"/>
      <c r="G39" s="438">
        <v>694</v>
      </c>
      <c r="H39" s="72"/>
      <c r="I39" s="458">
        <v>68.731988472622476</v>
      </c>
      <c r="J39" s="72"/>
      <c r="K39" s="458">
        <v>31.268011527377521</v>
      </c>
      <c r="L39" s="458"/>
      <c r="M39" s="458">
        <v>45.244956772334291</v>
      </c>
      <c r="N39" s="458"/>
      <c r="O39" s="458">
        <v>28.125</v>
      </c>
      <c r="P39" s="99"/>
      <c r="Q39" s="458">
        <v>57.389162561576356</v>
      </c>
    </row>
    <row r="40" spans="1:17" ht="15" x14ac:dyDescent="0.25">
      <c r="A40" s="163"/>
      <c r="B40" s="605" t="s">
        <v>1185</v>
      </c>
      <c r="C40" s="84" t="s">
        <v>1805</v>
      </c>
      <c r="D40" s="72"/>
      <c r="E40" s="72"/>
      <c r="F40" s="72"/>
      <c r="G40" s="438">
        <v>870</v>
      </c>
      <c r="H40" s="72"/>
      <c r="I40" s="458">
        <v>43.5632183908046</v>
      </c>
      <c r="J40" s="72"/>
      <c r="K40" s="458">
        <v>56.436781609195407</v>
      </c>
      <c r="L40" s="458"/>
      <c r="M40" s="458">
        <v>30</v>
      </c>
      <c r="N40" s="458"/>
      <c r="O40" s="458">
        <v>19.098143236074268</v>
      </c>
      <c r="P40" s="99"/>
      <c r="Q40" s="458">
        <v>38.336713995943207</v>
      </c>
    </row>
    <row r="41" spans="1:17" ht="15" x14ac:dyDescent="0.25">
      <c r="A41" s="163"/>
      <c r="B41" s="605" t="s">
        <v>1186</v>
      </c>
      <c r="C41" s="84" t="s">
        <v>1807</v>
      </c>
      <c r="D41" s="72"/>
      <c r="E41" s="72"/>
      <c r="F41" s="72"/>
      <c r="G41" s="438">
        <v>911</v>
      </c>
      <c r="H41" s="72"/>
      <c r="I41" s="458">
        <v>50.274423710208559</v>
      </c>
      <c r="J41" s="72"/>
      <c r="K41" s="458">
        <v>49.725576289791441</v>
      </c>
      <c r="L41" s="458"/>
      <c r="M41" s="458">
        <v>33.260153677277714</v>
      </c>
      <c r="N41" s="458"/>
      <c r="O41" s="458">
        <v>21.689497716894977</v>
      </c>
      <c r="P41" s="99"/>
      <c r="Q41" s="458">
        <v>43.97463002114165</v>
      </c>
    </row>
    <row r="42" spans="1:17" ht="15" x14ac:dyDescent="0.25">
      <c r="A42" s="163"/>
      <c r="B42" s="605" t="s">
        <v>1375</v>
      </c>
      <c r="C42" s="104" t="s">
        <v>1401</v>
      </c>
      <c r="D42" s="72"/>
      <c r="E42" s="72"/>
      <c r="F42" s="72"/>
      <c r="G42" s="438">
        <v>990</v>
      </c>
      <c r="H42" s="72"/>
      <c r="I42" s="458">
        <v>87.070707070707059</v>
      </c>
      <c r="J42" s="72"/>
      <c r="K42" s="458">
        <v>12.929292929292929</v>
      </c>
      <c r="L42" s="458"/>
      <c r="M42" s="458">
        <v>29.898989898989896</v>
      </c>
      <c r="N42" s="458"/>
      <c r="O42" s="458">
        <v>18.895966029723994</v>
      </c>
      <c r="P42" s="99"/>
      <c r="Q42" s="458">
        <v>39.884393063583815</v>
      </c>
    </row>
    <row r="43" spans="1:17" ht="15" x14ac:dyDescent="0.25">
      <c r="A43" s="163"/>
      <c r="B43" s="605" t="s">
        <v>1187</v>
      </c>
      <c r="C43" s="84" t="s">
        <v>1809</v>
      </c>
      <c r="D43" s="72"/>
      <c r="E43" s="72"/>
      <c r="F43" s="72"/>
      <c r="G43" s="438">
        <v>487</v>
      </c>
      <c r="H43" s="72"/>
      <c r="I43" s="458">
        <v>42.094455852156059</v>
      </c>
      <c r="J43" s="72"/>
      <c r="K43" s="458">
        <v>57.905544147843948</v>
      </c>
      <c r="L43" s="458"/>
      <c r="M43" s="458">
        <v>41.067761806981515</v>
      </c>
      <c r="N43" s="458"/>
      <c r="O43" s="458">
        <v>31.73076923076923</v>
      </c>
      <c r="P43" s="99"/>
      <c r="Q43" s="458">
        <v>48.028673835125446</v>
      </c>
    </row>
    <row r="44" spans="1:17" ht="15" x14ac:dyDescent="0.25">
      <c r="A44" s="163"/>
      <c r="B44" s="605" t="s">
        <v>1188</v>
      </c>
      <c r="C44" s="84" t="s">
        <v>1189</v>
      </c>
      <c r="D44" s="72"/>
      <c r="E44" s="72"/>
      <c r="F44" s="72"/>
      <c r="G44" s="438">
        <v>721</v>
      </c>
      <c r="H44" s="72"/>
      <c r="I44" s="458">
        <v>64.632454923717063</v>
      </c>
      <c r="J44" s="72"/>
      <c r="K44" s="458">
        <v>35.367545076282944</v>
      </c>
      <c r="L44" s="458"/>
      <c r="M44" s="458">
        <v>42.302357836338416</v>
      </c>
      <c r="N44" s="458"/>
      <c r="O44" s="458">
        <v>28.481012658227851</v>
      </c>
      <c r="P44" s="99"/>
      <c r="Q44" s="458">
        <v>53.086419753086425</v>
      </c>
    </row>
    <row r="45" spans="1:17" ht="15" x14ac:dyDescent="0.25">
      <c r="A45" s="163"/>
      <c r="B45" s="605" t="s">
        <v>1385</v>
      </c>
      <c r="C45" s="104" t="s">
        <v>486</v>
      </c>
      <c r="D45" s="72"/>
      <c r="E45" s="72"/>
      <c r="F45" s="72"/>
      <c r="G45" s="438">
        <v>3593</v>
      </c>
      <c r="H45" s="72"/>
      <c r="I45" s="458">
        <v>73.754522682994718</v>
      </c>
      <c r="J45" s="72"/>
      <c r="K45" s="458">
        <v>26.245477317005289</v>
      </c>
      <c r="L45" s="458"/>
      <c r="M45" s="458">
        <v>36.654606178680773</v>
      </c>
      <c r="N45" s="458"/>
      <c r="O45" s="458">
        <v>26.081871345029239</v>
      </c>
      <c r="P45" s="99"/>
      <c r="Q45" s="458">
        <v>46.255974508762613</v>
      </c>
    </row>
    <row r="46" spans="1:17" ht="15" x14ac:dyDescent="0.25">
      <c r="A46" s="163"/>
      <c r="B46" s="605" t="s">
        <v>1190</v>
      </c>
      <c r="C46" s="84" t="s">
        <v>1191</v>
      </c>
      <c r="D46" s="72"/>
      <c r="E46" s="72"/>
      <c r="F46" s="72"/>
      <c r="G46" s="438">
        <v>2408</v>
      </c>
      <c r="H46" s="72"/>
      <c r="I46" s="458">
        <v>64.867109634551497</v>
      </c>
      <c r="J46" s="72"/>
      <c r="K46" s="458">
        <v>35.132890365448503</v>
      </c>
      <c r="L46" s="458"/>
      <c r="M46" s="458">
        <v>39.784053156146179</v>
      </c>
      <c r="N46" s="458"/>
      <c r="O46" s="458">
        <v>28.043282236248874</v>
      </c>
      <c r="P46" s="99"/>
      <c r="Q46" s="458">
        <v>49.807544264819093</v>
      </c>
    </row>
    <row r="47" spans="1:17" ht="15" x14ac:dyDescent="0.25">
      <c r="A47" s="163"/>
      <c r="B47" s="605" t="s">
        <v>1192</v>
      </c>
      <c r="C47" s="84" t="s">
        <v>1193</v>
      </c>
      <c r="D47" s="72"/>
      <c r="E47" s="72"/>
      <c r="F47" s="72"/>
      <c r="G47" s="438">
        <v>2764</v>
      </c>
      <c r="H47" s="72"/>
      <c r="I47" s="458">
        <v>63.784370477568743</v>
      </c>
      <c r="J47" s="72"/>
      <c r="K47" s="458">
        <v>36.215629522431257</v>
      </c>
      <c r="L47" s="458"/>
      <c r="M47" s="458">
        <v>39.290882778581768</v>
      </c>
      <c r="N47" s="458"/>
      <c r="O47" s="458">
        <v>28.802880288028803</v>
      </c>
      <c r="P47" s="99"/>
      <c r="Q47" s="458">
        <v>46.339987900786447</v>
      </c>
    </row>
    <row r="48" spans="1:17" ht="15" x14ac:dyDescent="0.25">
      <c r="A48" s="163"/>
      <c r="B48" s="605" t="s">
        <v>1194</v>
      </c>
      <c r="C48" s="84" t="s">
        <v>1195</v>
      </c>
      <c r="D48" s="72"/>
      <c r="E48" s="72"/>
      <c r="F48" s="72"/>
      <c r="G48" s="438">
        <v>854</v>
      </c>
      <c r="H48" s="72"/>
      <c r="I48" s="458">
        <v>70.725995316159256</v>
      </c>
      <c r="J48" s="72"/>
      <c r="K48" s="458">
        <v>29.274004683840747</v>
      </c>
      <c r="L48" s="458"/>
      <c r="M48" s="458">
        <v>37.704918032786885</v>
      </c>
      <c r="N48" s="458"/>
      <c r="O48" s="458">
        <v>26.612903225806448</v>
      </c>
      <c r="P48" s="99"/>
      <c r="Q48" s="458">
        <v>46.265560165975103</v>
      </c>
    </row>
    <row r="49" spans="1:17" ht="15" x14ac:dyDescent="0.25">
      <c r="A49" s="163"/>
      <c r="B49" s="605" t="s">
        <v>1196</v>
      </c>
      <c r="C49" s="84" t="s">
        <v>1197</v>
      </c>
      <c r="D49" s="72"/>
      <c r="E49" s="72"/>
      <c r="F49" s="72"/>
      <c r="G49" s="438">
        <v>866</v>
      </c>
      <c r="H49" s="72"/>
      <c r="I49" s="458">
        <v>65.935334872979212</v>
      </c>
      <c r="J49" s="72"/>
      <c r="K49" s="458">
        <v>34.064665127020788</v>
      </c>
      <c r="L49" s="458"/>
      <c r="M49" s="458">
        <v>38.914549653579677</v>
      </c>
      <c r="N49" s="458"/>
      <c r="O49" s="458">
        <v>26.170798898071624</v>
      </c>
      <c r="P49" s="99"/>
      <c r="Q49" s="458">
        <v>48.111332007952285</v>
      </c>
    </row>
    <row r="50" spans="1:17" ht="15" x14ac:dyDescent="0.25">
      <c r="A50" s="163"/>
      <c r="B50" s="605" t="s">
        <v>1198</v>
      </c>
      <c r="C50" s="84" t="s">
        <v>1199</v>
      </c>
      <c r="D50" s="72"/>
      <c r="E50" s="72"/>
      <c r="F50" s="72"/>
      <c r="G50" s="438">
        <v>1151</v>
      </c>
      <c r="H50" s="72"/>
      <c r="I50" s="458">
        <v>66.290182450043446</v>
      </c>
      <c r="J50" s="72"/>
      <c r="K50" s="458">
        <v>33.709817549956561</v>
      </c>
      <c r="L50" s="458"/>
      <c r="M50" s="458">
        <v>37.793223284100783</v>
      </c>
      <c r="N50" s="458"/>
      <c r="O50" s="458">
        <v>27.217741935483868</v>
      </c>
      <c r="P50" s="99"/>
      <c r="Q50" s="458">
        <v>45.801526717557252</v>
      </c>
    </row>
    <row r="51" spans="1:17" ht="15" x14ac:dyDescent="0.25">
      <c r="A51" s="163"/>
      <c r="B51" s="605" t="s">
        <v>1200</v>
      </c>
      <c r="C51" s="84" t="s">
        <v>1201</v>
      </c>
      <c r="D51" s="72"/>
      <c r="E51" s="72"/>
      <c r="F51" s="72"/>
      <c r="G51" s="438">
        <v>890</v>
      </c>
      <c r="H51" s="72"/>
      <c r="I51" s="458">
        <v>65.393258426966298</v>
      </c>
      <c r="J51" s="72"/>
      <c r="K51" s="458">
        <v>34.606741573033709</v>
      </c>
      <c r="L51" s="458"/>
      <c r="M51" s="458">
        <v>36.516853932584269</v>
      </c>
      <c r="N51" s="458"/>
      <c r="O51" s="458">
        <v>27.160493827160494</v>
      </c>
      <c r="P51" s="99"/>
      <c r="Q51" s="458">
        <v>44.329896907216494</v>
      </c>
    </row>
    <row r="52" spans="1:17" ht="15" x14ac:dyDescent="0.25">
      <c r="A52" s="163"/>
      <c r="B52" s="605" t="s">
        <v>1202</v>
      </c>
      <c r="C52" s="84" t="s">
        <v>1811</v>
      </c>
      <c r="D52" s="72"/>
      <c r="E52" s="72"/>
      <c r="F52" s="72"/>
      <c r="G52" s="438">
        <v>578</v>
      </c>
      <c r="H52" s="72"/>
      <c r="I52" s="458">
        <v>43.425605536332178</v>
      </c>
      <c r="J52" s="72"/>
      <c r="K52" s="458">
        <v>56.574394463667822</v>
      </c>
      <c r="L52" s="458"/>
      <c r="M52" s="458">
        <v>35.46712802768166</v>
      </c>
      <c r="N52" s="458"/>
      <c r="O52" s="458">
        <v>26.923076923076923</v>
      </c>
      <c r="P52" s="99"/>
      <c r="Q52" s="458">
        <v>43.835616438356162</v>
      </c>
    </row>
    <row r="53" spans="1:17" ht="15" x14ac:dyDescent="0.25">
      <c r="A53" s="163"/>
      <c r="B53" s="605" t="s">
        <v>1203</v>
      </c>
      <c r="C53" s="84" t="s">
        <v>1204</v>
      </c>
      <c r="D53" s="72"/>
      <c r="E53" s="72"/>
      <c r="F53" s="72"/>
      <c r="G53" s="438">
        <v>904</v>
      </c>
      <c r="H53" s="72"/>
      <c r="I53" s="458">
        <v>50</v>
      </c>
      <c r="J53" s="72"/>
      <c r="K53" s="458">
        <v>50</v>
      </c>
      <c r="L53" s="458"/>
      <c r="M53" s="458">
        <v>41.039823008849559</v>
      </c>
      <c r="N53" s="458"/>
      <c r="O53" s="458">
        <v>27.397260273972602</v>
      </c>
      <c r="P53" s="99"/>
      <c r="Q53" s="458">
        <v>50.278293135435995</v>
      </c>
    </row>
    <row r="54" spans="1:17" ht="15" x14ac:dyDescent="0.25">
      <c r="A54" s="163"/>
      <c r="B54" s="605" t="s">
        <v>1205</v>
      </c>
      <c r="C54" s="84" t="s">
        <v>1206</v>
      </c>
      <c r="D54" s="72"/>
      <c r="E54" s="72"/>
      <c r="F54" s="72"/>
      <c r="G54" s="438">
        <v>873</v>
      </c>
      <c r="H54" s="72"/>
      <c r="I54" s="458">
        <v>69.873997709049249</v>
      </c>
      <c r="J54" s="72"/>
      <c r="K54" s="458">
        <v>30.126002290950744</v>
      </c>
      <c r="L54" s="458"/>
      <c r="M54" s="458">
        <v>40.778923253150055</v>
      </c>
      <c r="N54" s="458"/>
      <c r="O54" s="458">
        <v>29.700272479564031</v>
      </c>
      <c r="P54" s="99"/>
      <c r="Q54" s="458">
        <v>48.814229249011859</v>
      </c>
    </row>
    <row r="55" spans="1:17" ht="15" x14ac:dyDescent="0.25">
      <c r="A55" s="163"/>
      <c r="B55" s="605" t="s">
        <v>1207</v>
      </c>
      <c r="C55" s="84" t="s">
        <v>1208</v>
      </c>
      <c r="D55" s="72"/>
      <c r="E55" s="72"/>
      <c r="F55" s="72"/>
      <c r="G55" s="438">
        <v>717</v>
      </c>
      <c r="H55" s="72"/>
      <c r="I55" s="458">
        <v>62.482566248256624</v>
      </c>
      <c r="J55" s="72"/>
      <c r="K55" s="458">
        <v>37.517433751743376</v>
      </c>
      <c r="L55" s="458"/>
      <c r="M55" s="458">
        <v>38.772663877266389</v>
      </c>
      <c r="N55" s="458"/>
      <c r="O55" s="458">
        <v>30.181818181818183</v>
      </c>
      <c r="P55" s="99"/>
      <c r="Q55" s="458">
        <v>44.117647058823529</v>
      </c>
    </row>
    <row r="56" spans="1:17" ht="15" x14ac:dyDescent="0.25">
      <c r="A56" s="163"/>
      <c r="B56" s="605" t="s">
        <v>1209</v>
      </c>
      <c r="C56" s="84" t="s">
        <v>1814</v>
      </c>
      <c r="D56" s="72"/>
      <c r="E56" s="72"/>
      <c r="F56" s="72"/>
      <c r="G56" s="438">
        <v>661</v>
      </c>
      <c r="H56" s="72"/>
      <c r="I56" s="458">
        <v>26.323751891074131</v>
      </c>
      <c r="J56" s="72"/>
      <c r="K56" s="458">
        <v>73.676248108925861</v>
      </c>
      <c r="L56" s="458"/>
      <c r="M56" s="458">
        <v>34.644478063540092</v>
      </c>
      <c r="N56" s="458"/>
      <c r="O56" s="458">
        <v>21.201413427561839</v>
      </c>
      <c r="P56" s="99"/>
      <c r="Q56" s="458">
        <v>44.708994708994709</v>
      </c>
    </row>
    <row r="57" spans="1:17" ht="15" x14ac:dyDescent="0.25">
      <c r="A57" s="163"/>
      <c r="B57" s="605" t="s">
        <v>1210</v>
      </c>
      <c r="C57" s="84" t="s">
        <v>1211</v>
      </c>
      <c r="D57" s="72"/>
      <c r="E57" s="72"/>
      <c r="F57" s="72"/>
      <c r="G57" s="438">
        <v>966</v>
      </c>
      <c r="H57" s="72"/>
      <c r="I57" s="458">
        <v>56.211180124223603</v>
      </c>
      <c r="J57" s="72"/>
      <c r="K57" s="458">
        <v>43.788819875776397</v>
      </c>
      <c r="L57" s="458"/>
      <c r="M57" s="458">
        <v>35.093167701863351</v>
      </c>
      <c r="N57" s="458"/>
      <c r="O57" s="458">
        <v>24.541284403669724</v>
      </c>
      <c r="P57" s="99"/>
      <c r="Q57" s="458">
        <v>43.773584905660378</v>
      </c>
    </row>
    <row r="58" spans="1:17" ht="15" x14ac:dyDescent="0.25">
      <c r="A58" s="163"/>
      <c r="B58" s="605" t="s">
        <v>1212</v>
      </c>
      <c r="C58" s="84" t="s">
        <v>1213</v>
      </c>
      <c r="D58" s="72"/>
      <c r="E58" s="72"/>
      <c r="F58" s="72"/>
      <c r="G58" s="438">
        <v>1145</v>
      </c>
      <c r="H58" s="72"/>
      <c r="I58" s="458">
        <v>68.558951965065503</v>
      </c>
      <c r="J58" s="72"/>
      <c r="K58" s="458">
        <v>31.4410480349345</v>
      </c>
      <c r="L58" s="458"/>
      <c r="M58" s="458">
        <v>41.048034934497821</v>
      </c>
      <c r="N58" s="458"/>
      <c r="O58" s="458">
        <v>29.142857142857142</v>
      </c>
      <c r="P58" s="99"/>
      <c r="Q58" s="458">
        <v>51.129032258064512</v>
      </c>
    </row>
    <row r="59" spans="1:17" ht="15" x14ac:dyDescent="0.25">
      <c r="A59" s="163"/>
      <c r="B59" s="605"/>
      <c r="C59" s="84"/>
      <c r="D59" s="72"/>
      <c r="E59" s="72"/>
      <c r="F59" s="72"/>
      <c r="G59" s="438"/>
      <c r="H59" s="72"/>
      <c r="I59" s="458"/>
      <c r="J59" s="72"/>
      <c r="K59" s="458"/>
      <c r="L59" s="458"/>
      <c r="M59" s="458"/>
      <c r="N59" s="458"/>
      <c r="O59" s="458"/>
      <c r="P59" s="99"/>
      <c r="Q59" s="458"/>
    </row>
    <row r="60" spans="1:17" ht="15" x14ac:dyDescent="0.25">
      <c r="A60" s="163" t="s">
        <v>1214</v>
      </c>
      <c r="B60" s="605"/>
      <c r="C60" s="84"/>
      <c r="D60" s="72"/>
      <c r="E60" s="72"/>
      <c r="F60" s="72"/>
      <c r="G60" s="615">
        <v>6939</v>
      </c>
      <c r="H60" s="72"/>
      <c r="I60" s="601">
        <v>88.845654993514913</v>
      </c>
      <c r="J60" s="72"/>
      <c r="K60" s="601">
        <v>11.154345006485086</v>
      </c>
      <c r="L60" s="601"/>
      <c r="M60" s="601">
        <v>35.840899265023779</v>
      </c>
      <c r="N60" s="601"/>
      <c r="O60" s="601">
        <v>24.031496062992126</v>
      </c>
      <c r="P60" s="604"/>
      <c r="Q60" s="601">
        <v>45.802337938363443</v>
      </c>
    </row>
    <row r="61" spans="1:17" ht="15" x14ac:dyDescent="0.25">
      <c r="A61" s="163"/>
      <c r="B61" s="605"/>
      <c r="C61" s="84"/>
      <c r="D61" s="72"/>
      <c r="E61" s="72"/>
      <c r="F61" s="72"/>
      <c r="G61" s="438"/>
      <c r="H61" s="72"/>
      <c r="I61" s="458"/>
      <c r="J61" s="72"/>
      <c r="K61" s="458"/>
      <c r="L61" s="458"/>
      <c r="M61" s="458"/>
      <c r="N61" s="458"/>
      <c r="O61" s="458"/>
      <c r="P61" s="99"/>
      <c r="Q61" s="458"/>
    </row>
    <row r="62" spans="1:17" ht="15" x14ac:dyDescent="0.25">
      <c r="A62" s="163"/>
      <c r="B62" s="605" t="s">
        <v>1215</v>
      </c>
      <c r="C62" s="84" t="s">
        <v>1815</v>
      </c>
      <c r="D62" s="72"/>
      <c r="E62" s="72"/>
      <c r="F62" s="72"/>
      <c r="G62" s="438">
        <v>1143</v>
      </c>
      <c r="H62" s="72"/>
      <c r="I62" s="458">
        <v>87.226596675415564</v>
      </c>
      <c r="J62" s="72"/>
      <c r="K62" s="458">
        <v>12.773403324584425</v>
      </c>
      <c r="L62" s="458"/>
      <c r="M62" s="458">
        <v>36.045494313210845</v>
      </c>
      <c r="N62" s="458"/>
      <c r="O62" s="458">
        <v>22.264875239923224</v>
      </c>
      <c r="P62" s="99"/>
      <c r="Q62" s="458">
        <v>47.588424437299039</v>
      </c>
    </row>
    <row r="63" spans="1:17" ht="15" x14ac:dyDescent="0.25">
      <c r="A63" s="163"/>
      <c r="B63" s="605" t="s">
        <v>1216</v>
      </c>
      <c r="C63" s="84" t="s">
        <v>1816</v>
      </c>
      <c r="D63" s="72"/>
      <c r="E63" s="72"/>
      <c r="F63" s="72"/>
      <c r="G63" s="438">
        <v>294</v>
      </c>
      <c r="H63" s="72"/>
      <c r="I63" s="458">
        <v>89.115646258503403</v>
      </c>
      <c r="J63" s="72"/>
      <c r="K63" s="458">
        <v>10.884353741496598</v>
      </c>
      <c r="L63" s="458"/>
      <c r="M63" s="458">
        <v>36.054421768707485</v>
      </c>
      <c r="N63" s="458"/>
      <c r="O63" s="458">
        <v>23.966942148760332</v>
      </c>
      <c r="P63" s="99"/>
      <c r="Q63" s="458">
        <v>44.508670520231213</v>
      </c>
    </row>
    <row r="64" spans="1:17" ht="15" x14ac:dyDescent="0.25">
      <c r="A64" s="163"/>
      <c r="B64" s="605" t="s">
        <v>1217</v>
      </c>
      <c r="C64" s="84" t="s">
        <v>1218</v>
      </c>
      <c r="D64" s="72"/>
      <c r="E64" s="72"/>
      <c r="F64" s="72"/>
      <c r="G64" s="438">
        <v>576</v>
      </c>
      <c r="H64" s="72"/>
      <c r="I64" s="458">
        <v>74.305555555555557</v>
      </c>
      <c r="J64" s="72"/>
      <c r="K64" s="458">
        <v>25.694444444444443</v>
      </c>
      <c r="L64" s="458"/>
      <c r="M64" s="458">
        <v>34.548611111111107</v>
      </c>
      <c r="N64" s="458"/>
      <c r="O64" s="458">
        <v>24.279835390946502</v>
      </c>
      <c r="P64" s="99"/>
      <c r="Q64" s="458">
        <v>42.042042042042041</v>
      </c>
    </row>
    <row r="65" spans="1:18" ht="15" x14ac:dyDescent="0.25">
      <c r="A65" s="163"/>
      <c r="B65" s="605" t="s">
        <v>1219</v>
      </c>
      <c r="C65" s="84" t="s">
        <v>1817</v>
      </c>
      <c r="D65" s="72"/>
      <c r="E65" s="72"/>
      <c r="F65" s="72"/>
      <c r="G65" s="438">
        <v>251</v>
      </c>
      <c r="H65" s="72"/>
      <c r="I65" s="458">
        <v>98.007968127490045</v>
      </c>
      <c r="J65" s="72"/>
      <c r="K65" s="458">
        <v>1.9920318725099602</v>
      </c>
      <c r="L65" s="458"/>
      <c r="M65" s="458">
        <v>43.027888446215137</v>
      </c>
      <c r="N65" s="458"/>
      <c r="O65" s="458">
        <v>29.268292682926827</v>
      </c>
      <c r="P65" s="99"/>
      <c r="Q65" s="458">
        <v>56.25</v>
      </c>
    </row>
    <row r="66" spans="1:18" ht="15" x14ac:dyDescent="0.25">
      <c r="A66" s="163"/>
      <c r="B66" s="605" t="s">
        <v>1220</v>
      </c>
      <c r="C66" s="84" t="s">
        <v>1819</v>
      </c>
      <c r="D66" s="72"/>
      <c r="E66" s="72"/>
      <c r="F66" s="72"/>
      <c r="G66" s="438">
        <v>508</v>
      </c>
      <c r="H66" s="72"/>
      <c r="I66" s="458">
        <v>97.244094488188978</v>
      </c>
      <c r="J66" s="72"/>
      <c r="K66" s="458">
        <v>2.7559055118110236</v>
      </c>
      <c r="L66" s="458"/>
      <c r="M66" s="458">
        <v>42.913385826771652</v>
      </c>
      <c r="N66" s="458"/>
      <c r="O66" s="458">
        <v>27.43362831858407</v>
      </c>
      <c r="P66" s="99"/>
      <c r="Q66" s="458">
        <v>55.319148936170215</v>
      </c>
    </row>
    <row r="67" spans="1:18" ht="15" x14ac:dyDescent="0.25">
      <c r="A67" s="163"/>
      <c r="B67" s="605" t="s">
        <v>1221</v>
      </c>
      <c r="C67" s="84" t="s">
        <v>1820</v>
      </c>
      <c r="D67" s="72"/>
      <c r="E67" s="72"/>
      <c r="F67" s="72"/>
      <c r="G67" s="438">
        <v>974</v>
      </c>
      <c r="H67" s="72"/>
      <c r="I67" s="458">
        <v>81.51950718685832</v>
      </c>
      <c r="J67" s="72"/>
      <c r="K67" s="458">
        <v>18.480492813141684</v>
      </c>
      <c r="L67" s="458"/>
      <c r="M67" s="458">
        <v>29.055441478439427</v>
      </c>
      <c r="N67" s="458"/>
      <c r="O67" s="458">
        <v>19.12087912087912</v>
      </c>
      <c r="P67" s="99"/>
      <c r="Q67" s="458">
        <v>37.764932562620423</v>
      </c>
    </row>
    <row r="68" spans="1:18" ht="15" x14ac:dyDescent="0.25">
      <c r="A68" s="163"/>
      <c r="B68" s="605" t="s">
        <v>1222</v>
      </c>
      <c r="C68" s="84" t="s">
        <v>1223</v>
      </c>
      <c r="D68" s="72"/>
      <c r="E68" s="72"/>
      <c r="F68" s="72"/>
      <c r="G68" s="438">
        <v>494</v>
      </c>
      <c r="H68" s="72"/>
      <c r="I68" s="458">
        <v>91.295546558704459</v>
      </c>
      <c r="J68" s="72"/>
      <c r="K68" s="458">
        <v>8.7044534412955468</v>
      </c>
      <c r="L68" s="458"/>
      <c r="M68" s="458">
        <v>41.093117408906885</v>
      </c>
      <c r="N68" s="458"/>
      <c r="O68" s="458">
        <v>33.039647577092509</v>
      </c>
      <c r="P68" s="99"/>
      <c r="Q68" s="458">
        <v>47.940074906367045</v>
      </c>
    </row>
    <row r="69" spans="1:18" ht="15" x14ac:dyDescent="0.25">
      <c r="A69" s="163"/>
      <c r="B69" s="605" t="s">
        <v>1224</v>
      </c>
      <c r="C69" s="84" t="s">
        <v>1821</v>
      </c>
      <c r="D69" s="72"/>
      <c r="E69" s="72"/>
      <c r="F69" s="72"/>
      <c r="G69" s="438">
        <v>607</v>
      </c>
      <c r="H69" s="72"/>
      <c r="I69" s="458">
        <v>93.245469522240526</v>
      </c>
      <c r="J69" s="72"/>
      <c r="K69" s="458">
        <v>6.7545304777594728</v>
      </c>
      <c r="L69" s="458"/>
      <c r="M69" s="458">
        <v>35.749588138385505</v>
      </c>
      <c r="N69" s="458"/>
      <c r="O69" s="458">
        <v>23.247232472324722</v>
      </c>
      <c r="P69" s="99"/>
      <c r="Q69" s="458">
        <v>45.833333333333329</v>
      </c>
    </row>
    <row r="70" spans="1:18" ht="15" x14ac:dyDescent="0.25">
      <c r="A70" s="163"/>
      <c r="B70" s="605" t="s">
        <v>1225</v>
      </c>
      <c r="C70" s="84" t="s">
        <v>1822</v>
      </c>
      <c r="D70" s="72"/>
      <c r="E70" s="72"/>
      <c r="F70" s="72"/>
      <c r="G70" s="438">
        <v>318</v>
      </c>
      <c r="H70" s="72"/>
      <c r="I70" s="458">
        <v>98.113207547169807</v>
      </c>
      <c r="J70" s="72"/>
      <c r="K70" s="458">
        <v>1.8867924528301887</v>
      </c>
      <c r="L70" s="458"/>
      <c r="M70" s="458">
        <v>37.421383647798741</v>
      </c>
      <c r="N70" s="458"/>
      <c r="O70" s="458">
        <v>24.390243902439025</v>
      </c>
      <c r="P70" s="99"/>
      <c r="Q70" s="458">
        <v>51.298701298701296</v>
      </c>
    </row>
    <row r="71" spans="1:18" ht="15" x14ac:dyDescent="0.25">
      <c r="A71" s="163"/>
      <c r="B71" s="605" t="s">
        <v>1226</v>
      </c>
      <c r="C71" s="84" t="s">
        <v>1227</v>
      </c>
      <c r="D71" s="72"/>
      <c r="E71" s="72"/>
      <c r="F71" s="72"/>
      <c r="G71" s="438">
        <v>401</v>
      </c>
      <c r="H71" s="72"/>
      <c r="I71" s="458">
        <v>82.793017456359095</v>
      </c>
      <c r="J71" s="72"/>
      <c r="K71" s="458">
        <v>17.206982543640898</v>
      </c>
      <c r="L71" s="458"/>
      <c r="M71" s="458">
        <v>30.673316708229425</v>
      </c>
      <c r="N71" s="458"/>
      <c r="O71" s="458">
        <v>18.07909604519774</v>
      </c>
      <c r="P71" s="99"/>
      <c r="Q71" s="458">
        <v>40.625</v>
      </c>
    </row>
    <row r="72" spans="1:18" ht="15" x14ac:dyDescent="0.25">
      <c r="A72" s="163"/>
      <c r="B72" s="605" t="s">
        <v>1228</v>
      </c>
      <c r="C72" s="84" t="s">
        <v>1823</v>
      </c>
      <c r="D72" s="72"/>
      <c r="E72" s="72"/>
      <c r="F72" s="72"/>
      <c r="G72" s="438">
        <v>568</v>
      </c>
      <c r="H72" s="72"/>
      <c r="I72" s="458">
        <v>97.007042253521121</v>
      </c>
      <c r="J72" s="72"/>
      <c r="K72" s="458">
        <v>2.992957746478873</v>
      </c>
      <c r="L72" s="458"/>
      <c r="M72" s="458">
        <v>34.859154929577464</v>
      </c>
      <c r="N72" s="458"/>
      <c r="O72" s="458">
        <v>24.21875</v>
      </c>
      <c r="P72" s="99"/>
      <c r="Q72" s="458">
        <v>43.589743589743591</v>
      </c>
      <c r="R72"/>
    </row>
    <row r="73" spans="1:18" ht="15" x14ac:dyDescent="0.25">
      <c r="A73" s="163"/>
      <c r="B73" s="605" t="s">
        <v>1229</v>
      </c>
      <c r="C73" s="84" t="s">
        <v>1230</v>
      </c>
      <c r="D73" s="72"/>
      <c r="E73" s="72"/>
      <c r="F73" s="72"/>
      <c r="G73" s="438">
        <v>805</v>
      </c>
      <c r="H73" s="72"/>
      <c r="I73" s="458">
        <v>90.931677018633536</v>
      </c>
      <c r="J73" s="72"/>
      <c r="K73" s="458">
        <v>9.0683229813664603</v>
      </c>
      <c r="L73" s="458"/>
      <c r="M73" s="458">
        <v>37.391304347826086</v>
      </c>
      <c r="N73" s="458"/>
      <c r="O73" s="458">
        <v>26.086956521739129</v>
      </c>
      <c r="P73" s="99"/>
      <c r="Q73" s="458">
        <v>48.067632850241552</v>
      </c>
      <c r="R73"/>
    </row>
    <row r="74" spans="1:18" ht="15" x14ac:dyDescent="0.25">
      <c r="A74" s="163"/>
      <c r="B74" s="605"/>
      <c r="C74" s="84"/>
      <c r="D74" s="72"/>
      <c r="E74" s="72"/>
      <c r="F74" s="72"/>
      <c r="G74" s="438"/>
      <c r="H74" s="72"/>
      <c r="I74" s="458"/>
      <c r="J74" s="72"/>
      <c r="K74" s="458"/>
      <c r="L74" s="458"/>
      <c r="M74" s="458"/>
      <c r="N74" s="458"/>
      <c r="O74" s="458"/>
      <c r="P74" s="99"/>
      <c r="Q74" s="458"/>
      <c r="R74"/>
    </row>
    <row r="75" spans="1:18" ht="15" x14ac:dyDescent="0.25">
      <c r="A75" s="163" t="s">
        <v>1231</v>
      </c>
      <c r="B75" s="605"/>
      <c r="C75" s="84"/>
      <c r="D75" s="72"/>
      <c r="E75" s="72"/>
      <c r="F75" s="72"/>
      <c r="G75" s="615">
        <v>20246</v>
      </c>
      <c r="H75" s="72"/>
      <c r="I75" s="601">
        <v>53.679739207744738</v>
      </c>
      <c r="J75" s="72"/>
      <c r="K75" s="601">
        <v>46.320260792255255</v>
      </c>
      <c r="L75" s="601"/>
      <c r="M75" s="601">
        <v>39.676973229279859</v>
      </c>
      <c r="N75" s="601"/>
      <c r="O75" s="601">
        <v>28.638392857142858</v>
      </c>
      <c r="P75" s="604"/>
      <c r="Q75" s="601">
        <v>48.44054580896686</v>
      </c>
      <c r="R75"/>
    </row>
    <row r="76" spans="1:18" ht="15" x14ac:dyDescent="0.25">
      <c r="A76" s="163"/>
      <c r="B76" s="605"/>
      <c r="C76" s="84"/>
      <c r="D76" s="72"/>
      <c r="E76" s="72"/>
      <c r="F76" s="72"/>
      <c r="G76" s="438"/>
      <c r="H76" s="72"/>
      <c r="I76" s="458"/>
      <c r="J76" s="72"/>
      <c r="K76" s="458"/>
      <c r="L76" s="458"/>
      <c r="M76" s="458"/>
      <c r="N76" s="458"/>
      <c r="O76" s="458"/>
      <c r="P76" s="99"/>
      <c r="Q76" s="458"/>
      <c r="R76"/>
    </row>
    <row r="77" spans="1:18" ht="15" x14ac:dyDescent="0.25">
      <c r="A77" s="163"/>
      <c r="B77" s="605" t="s">
        <v>1232</v>
      </c>
      <c r="C77" s="84" t="s">
        <v>1233</v>
      </c>
      <c r="D77" s="72"/>
      <c r="E77" s="72"/>
      <c r="F77" s="72"/>
      <c r="G77" s="438">
        <v>5159</v>
      </c>
      <c r="H77" s="72"/>
      <c r="I77" s="458">
        <v>52.083737158364016</v>
      </c>
      <c r="J77" s="72"/>
      <c r="K77" s="458">
        <v>47.916262841635977</v>
      </c>
      <c r="L77" s="458"/>
      <c r="M77" s="458">
        <v>41.345221942236861</v>
      </c>
      <c r="N77" s="458"/>
      <c r="O77" s="458">
        <v>30.880361173814897</v>
      </c>
      <c r="P77" s="99"/>
      <c r="Q77" s="458">
        <v>49.21875</v>
      </c>
      <c r="R77"/>
    </row>
    <row r="78" spans="1:18" ht="15" x14ac:dyDescent="0.25">
      <c r="A78" s="163"/>
      <c r="B78" s="605" t="s">
        <v>1234</v>
      </c>
      <c r="C78" s="84" t="s">
        <v>1235</v>
      </c>
      <c r="D78" s="72"/>
      <c r="E78" s="72"/>
      <c r="F78" s="72"/>
      <c r="G78" s="438">
        <v>1736</v>
      </c>
      <c r="H78" s="72"/>
      <c r="I78" s="458">
        <v>50.691244239631338</v>
      </c>
      <c r="J78" s="72"/>
      <c r="K78" s="458">
        <v>49.308755760368662</v>
      </c>
      <c r="L78" s="458"/>
      <c r="M78" s="458">
        <v>43.490783410138249</v>
      </c>
      <c r="N78" s="458"/>
      <c r="O78" s="458">
        <v>33.545918367346935</v>
      </c>
      <c r="P78" s="99"/>
      <c r="Q78" s="458">
        <v>51.680672268907571</v>
      </c>
      <c r="R78"/>
    </row>
    <row r="79" spans="1:18" ht="15" x14ac:dyDescent="0.25">
      <c r="A79" s="163"/>
      <c r="B79" s="605" t="s">
        <v>1236</v>
      </c>
      <c r="C79" s="84" t="s">
        <v>1237</v>
      </c>
      <c r="D79" s="72"/>
      <c r="E79" s="72"/>
      <c r="F79" s="72"/>
      <c r="G79" s="438">
        <v>1071</v>
      </c>
      <c r="H79" s="72"/>
      <c r="I79" s="458">
        <v>56.022408963585434</v>
      </c>
      <c r="J79" s="72"/>
      <c r="K79" s="458">
        <v>43.977591036414566</v>
      </c>
      <c r="L79" s="458"/>
      <c r="M79" s="458">
        <v>40.802987861811388</v>
      </c>
      <c r="N79" s="458"/>
      <c r="O79" s="458">
        <v>26.337448559670783</v>
      </c>
      <c r="P79" s="99"/>
      <c r="Q79" s="458">
        <v>52.820512820512825</v>
      </c>
      <c r="R79"/>
    </row>
    <row r="80" spans="1:18" ht="15" x14ac:dyDescent="0.25">
      <c r="A80" s="163"/>
      <c r="B80" s="605" t="s">
        <v>1238</v>
      </c>
      <c r="C80" s="84" t="s">
        <v>1825</v>
      </c>
      <c r="D80" s="72"/>
      <c r="E80" s="72"/>
      <c r="F80" s="72"/>
      <c r="G80" s="438">
        <v>404</v>
      </c>
      <c r="H80" s="72"/>
      <c r="I80" s="458">
        <v>81.683168316831683</v>
      </c>
      <c r="J80" s="72"/>
      <c r="K80" s="458">
        <v>18.316831683168317</v>
      </c>
      <c r="L80" s="458"/>
      <c r="M80" s="458">
        <v>35.64356435643564</v>
      </c>
      <c r="N80" s="458"/>
      <c r="O80" s="458">
        <v>25.581395348837212</v>
      </c>
      <c r="P80" s="99"/>
      <c r="Q80" s="458">
        <v>43.103448275862064</v>
      </c>
      <c r="R80"/>
    </row>
    <row r="81" spans="1:18" ht="15" x14ac:dyDescent="0.25">
      <c r="A81" s="163"/>
      <c r="B81" s="605" t="s">
        <v>1239</v>
      </c>
      <c r="C81" s="84" t="s">
        <v>1240</v>
      </c>
      <c r="D81" s="72"/>
      <c r="E81" s="72"/>
      <c r="F81" s="72"/>
      <c r="G81" s="438">
        <v>1497</v>
      </c>
      <c r="H81" s="72"/>
      <c r="I81" s="458">
        <v>50.434201736806948</v>
      </c>
      <c r="J81" s="72"/>
      <c r="K81" s="458">
        <v>49.565798263193052</v>
      </c>
      <c r="L81" s="458"/>
      <c r="M81" s="458">
        <v>41.34936539746159</v>
      </c>
      <c r="N81" s="458"/>
      <c r="O81" s="458">
        <v>31.818181818181817</v>
      </c>
      <c r="P81" s="99"/>
      <c r="Q81" s="458">
        <v>48.013620885357547</v>
      </c>
      <c r="R81"/>
    </row>
    <row r="82" spans="1:18" ht="15" x14ac:dyDescent="0.25">
      <c r="A82" s="163"/>
      <c r="B82" s="605" t="s">
        <v>1241</v>
      </c>
      <c r="C82" s="84" t="s">
        <v>1826</v>
      </c>
      <c r="D82" s="72"/>
      <c r="E82" s="72"/>
      <c r="F82" s="72"/>
      <c r="G82" s="438">
        <v>623</v>
      </c>
      <c r="H82" s="72"/>
      <c r="I82" s="458">
        <v>46.548956661316211</v>
      </c>
      <c r="J82" s="72"/>
      <c r="K82" s="458">
        <v>53.451043338683789</v>
      </c>
      <c r="L82" s="458"/>
      <c r="M82" s="458">
        <v>31.621187800963078</v>
      </c>
      <c r="N82" s="458"/>
      <c r="O82" s="458">
        <v>21.241830065359476</v>
      </c>
      <c r="P82" s="99"/>
      <c r="Q82" s="458">
        <v>41.640378548895903</v>
      </c>
      <c r="R82"/>
    </row>
    <row r="83" spans="1:18" ht="15" x14ac:dyDescent="0.25">
      <c r="A83" s="163"/>
      <c r="B83" s="605" t="s">
        <v>1242</v>
      </c>
      <c r="C83" s="84" t="s">
        <v>1243</v>
      </c>
      <c r="D83" s="72"/>
      <c r="E83" s="72"/>
      <c r="F83" s="72"/>
      <c r="G83" s="438">
        <v>708</v>
      </c>
      <c r="H83" s="72"/>
      <c r="I83" s="458">
        <v>51.129943502824858</v>
      </c>
      <c r="J83" s="72"/>
      <c r="K83" s="458">
        <v>48.870056497175142</v>
      </c>
      <c r="L83" s="458"/>
      <c r="M83" s="458">
        <v>41.242937853107343</v>
      </c>
      <c r="N83" s="458"/>
      <c r="O83" s="458">
        <v>24.770642201834864</v>
      </c>
      <c r="P83" s="99"/>
      <c r="Q83" s="458">
        <v>55.380577427821521</v>
      </c>
      <c r="R83"/>
    </row>
    <row r="84" spans="1:18" ht="15" x14ac:dyDescent="0.25">
      <c r="A84" s="163"/>
      <c r="B84" s="605" t="s">
        <v>1394</v>
      </c>
      <c r="C84" s="104" t="s">
        <v>1402</v>
      </c>
      <c r="D84" s="72"/>
      <c r="E84" s="72"/>
      <c r="F84" s="72"/>
      <c r="G84" s="438">
        <v>2439</v>
      </c>
      <c r="H84" s="72"/>
      <c r="I84" s="458">
        <v>52.685526855268549</v>
      </c>
      <c r="J84" s="72"/>
      <c r="K84" s="458">
        <v>47.314473144731444</v>
      </c>
      <c r="L84" s="458"/>
      <c r="M84" s="458">
        <v>37.023370233702337</v>
      </c>
      <c r="N84" s="458"/>
      <c r="O84" s="458">
        <v>27.730375426621162</v>
      </c>
      <c r="P84" s="99"/>
      <c r="Q84" s="458">
        <v>45.61957379636938</v>
      </c>
      <c r="R84"/>
    </row>
    <row r="85" spans="1:18" ht="15" x14ac:dyDescent="0.25">
      <c r="A85" s="163"/>
      <c r="B85" s="605" t="s">
        <v>1244</v>
      </c>
      <c r="C85" s="84" t="s">
        <v>1827</v>
      </c>
      <c r="D85" s="72"/>
      <c r="E85" s="72"/>
      <c r="F85" s="72"/>
      <c r="G85" s="438">
        <v>1024</v>
      </c>
      <c r="H85" s="72"/>
      <c r="I85" s="458">
        <v>74.21875</v>
      </c>
      <c r="J85" s="72"/>
      <c r="K85" s="458">
        <v>25.78125</v>
      </c>
      <c r="L85" s="458"/>
      <c r="M85" s="458">
        <v>40.13671875</v>
      </c>
      <c r="N85" s="458"/>
      <c r="O85" s="458">
        <v>29.6218487394958</v>
      </c>
      <c r="P85" s="99"/>
      <c r="Q85" s="458">
        <v>49.270072992700733</v>
      </c>
      <c r="R85"/>
    </row>
    <row r="86" spans="1:18" ht="15" x14ac:dyDescent="0.25">
      <c r="A86" s="163"/>
      <c r="B86" s="605" t="s">
        <v>1245</v>
      </c>
      <c r="C86" s="84" t="s">
        <v>1828</v>
      </c>
      <c r="D86" s="72"/>
      <c r="E86" s="72"/>
      <c r="F86" s="72"/>
      <c r="G86" s="438">
        <v>542</v>
      </c>
      <c r="H86" s="72"/>
      <c r="I86" s="458">
        <v>48.154981549815496</v>
      </c>
      <c r="J86" s="72"/>
      <c r="K86" s="458">
        <v>51.845018450184497</v>
      </c>
      <c r="L86" s="458"/>
      <c r="M86" s="458">
        <v>35.239852398523986</v>
      </c>
      <c r="N86" s="458"/>
      <c r="O86" s="458">
        <v>25.213675213675213</v>
      </c>
      <c r="P86" s="99"/>
      <c r="Q86" s="458">
        <v>42.857142857142854</v>
      </c>
      <c r="R86"/>
    </row>
    <row r="87" spans="1:18" ht="15" x14ac:dyDescent="0.25">
      <c r="A87" s="163"/>
      <c r="B87" s="605" t="s">
        <v>1246</v>
      </c>
      <c r="C87" s="84" t="s">
        <v>1247</v>
      </c>
      <c r="D87" s="72"/>
      <c r="E87" s="72"/>
      <c r="F87" s="72"/>
      <c r="G87" s="438">
        <v>1034</v>
      </c>
      <c r="H87" s="72"/>
      <c r="I87" s="458">
        <v>57.446808510638306</v>
      </c>
      <c r="J87" s="72"/>
      <c r="K87" s="458">
        <v>42.553191489361701</v>
      </c>
      <c r="L87" s="458"/>
      <c r="M87" s="458">
        <v>43.230174081237912</v>
      </c>
      <c r="N87" s="458"/>
      <c r="O87" s="458">
        <v>33.630289532293986</v>
      </c>
      <c r="P87" s="99"/>
      <c r="Q87" s="458">
        <v>50.598290598290596</v>
      </c>
      <c r="R87"/>
    </row>
    <row r="88" spans="1:18" ht="15" x14ac:dyDescent="0.25">
      <c r="A88" s="163"/>
      <c r="B88" s="605" t="s">
        <v>1397</v>
      </c>
      <c r="C88" s="104" t="s">
        <v>1403</v>
      </c>
      <c r="D88" s="72"/>
      <c r="E88" s="72"/>
      <c r="F88" s="72"/>
      <c r="G88" s="438">
        <v>1582</v>
      </c>
      <c r="H88" s="72"/>
      <c r="I88" s="458">
        <v>45.891276864728191</v>
      </c>
      <c r="J88" s="72"/>
      <c r="K88" s="458">
        <v>54.108723135271809</v>
      </c>
      <c r="L88" s="458"/>
      <c r="M88" s="458">
        <v>38.242730720606829</v>
      </c>
      <c r="N88" s="458"/>
      <c r="O88" s="458">
        <v>25.036603221083453</v>
      </c>
      <c r="P88" s="99"/>
      <c r="Q88" s="458">
        <v>48.275862068965516</v>
      </c>
      <c r="R88"/>
    </row>
    <row r="89" spans="1:18" ht="15" x14ac:dyDescent="0.25">
      <c r="A89" s="163"/>
      <c r="B89" s="605" t="s">
        <v>1248</v>
      </c>
      <c r="C89" s="84" t="s">
        <v>1249</v>
      </c>
      <c r="D89" s="72"/>
      <c r="E89" s="72"/>
      <c r="F89" s="72"/>
      <c r="G89" s="438">
        <v>1173</v>
      </c>
      <c r="H89" s="72"/>
      <c r="I89" s="458">
        <v>53.026427962489343</v>
      </c>
      <c r="J89" s="72"/>
      <c r="K89" s="458">
        <v>46.973572037510657</v>
      </c>
      <c r="L89" s="458"/>
      <c r="M89" s="458">
        <v>38.95993179880648</v>
      </c>
      <c r="N89" s="458"/>
      <c r="O89" s="458">
        <v>25.702811244979916</v>
      </c>
      <c r="P89" s="99"/>
      <c r="Q89" s="458">
        <v>48.74074074074074</v>
      </c>
      <c r="R89"/>
    </row>
    <row r="90" spans="1:18" ht="15" x14ac:dyDescent="0.25">
      <c r="A90" s="163"/>
      <c r="B90" s="605" t="s">
        <v>1399</v>
      </c>
      <c r="C90" s="104" t="s">
        <v>1404</v>
      </c>
      <c r="D90" s="72"/>
      <c r="E90" s="72"/>
      <c r="F90" s="72"/>
      <c r="G90" s="438">
        <v>1254</v>
      </c>
      <c r="H90" s="72"/>
      <c r="I90" s="458">
        <v>57.097288676236047</v>
      </c>
      <c r="J90" s="72"/>
      <c r="K90" s="458">
        <v>42.902711323763953</v>
      </c>
      <c r="L90" s="458"/>
      <c r="M90" s="458">
        <v>35.247208931419458</v>
      </c>
      <c r="N90" s="458"/>
      <c r="O90" s="458">
        <v>23.985239852398525</v>
      </c>
      <c r="P90" s="99"/>
      <c r="Q90" s="458">
        <v>43.820224719101127</v>
      </c>
      <c r="R90"/>
    </row>
    <row r="91" spans="1:18" ht="15" x14ac:dyDescent="0.25">
      <c r="A91" s="163"/>
      <c r="B91" s="605"/>
      <c r="C91" s="84"/>
      <c r="D91" s="72"/>
      <c r="E91" s="72"/>
      <c r="F91" s="72"/>
      <c r="G91" s="438"/>
      <c r="H91" s="72"/>
      <c r="I91" s="458"/>
      <c r="J91" s="72"/>
      <c r="K91" s="458"/>
      <c r="L91" s="458"/>
      <c r="M91" s="458"/>
      <c r="N91" s="458"/>
      <c r="O91" s="458"/>
      <c r="P91" s="99"/>
      <c r="Q91" s="458"/>
      <c r="R91"/>
    </row>
    <row r="92" spans="1:18" ht="15" x14ac:dyDescent="0.25">
      <c r="A92" s="163" t="s">
        <v>1250</v>
      </c>
      <c r="B92" s="605"/>
      <c r="C92" s="84"/>
      <c r="D92" s="72"/>
      <c r="E92" s="72"/>
      <c r="F92" s="72"/>
      <c r="G92" s="615">
        <v>11768</v>
      </c>
      <c r="H92" s="72"/>
      <c r="I92" s="601">
        <v>52.897688647178789</v>
      </c>
      <c r="J92" s="72"/>
      <c r="K92" s="601">
        <v>47.102311352821211</v>
      </c>
      <c r="L92" s="601"/>
      <c r="M92" s="601">
        <v>33.361658735554045</v>
      </c>
      <c r="N92" s="601"/>
      <c r="O92" s="601">
        <v>23.732094463801783</v>
      </c>
      <c r="P92" s="604"/>
      <c r="Q92" s="601">
        <v>40.896697970312026</v>
      </c>
      <c r="R92"/>
    </row>
    <row r="93" spans="1:18" ht="15" x14ac:dyDescent="0.25">
      <c r="A93" s="163"/>
      <c r="B93" s="605"/>
      <c r="C93" s="84"/>
      <c r="D93" s="72"/>
      <c r="E93" s="72"/>
      <c r="F93" s="72"/>
      <c r="G93" s="438"/>
      <c r="H93" s="72"/>
      <c r="I93" s="458"/>
      <c r="J93" s="72"/>
      <c r="K93" s="458"/>
      <c r="L93" s="458"/>
      <c r="M93" s="458"/>
      <c r="N93" s="458"/>
      <c r="O93" s="458"/>
      <c r="P93" s="99"/>
      <c r="Q93" s="458"/>
      <c r="R93"/>
    </row>
    <row r="94" spans="1:18" ht="15" x14ac:dyDescent="0.25">
      <c r="A94" s="163"/>
      <c r="B94" s="605" t="s">
        <v>1251</v>
      </c>
      <c r="C94" s="84" t="s">
        <v>1829</v>
      </c>
      <c r="D94" s="72"/>
      <c r="E94" s="72"/>
      <c r="F94" s="72"/>
      <c r="G94" s="438">
        <v>781</v>
      </c>
      <c r="H94" s="72"/>
      <c r="I94" s="458">
        <v>33.546734955185656</v>
      </c>
      <c r="J94" s="72"/>
      <c r="K94" s="458">
        <v>66.45326504481433</v>
      </c>
      <c r="L94" s="458"/>
      <c r="M94" s="458">
        <v>31.241997439180537</v>
      </c>
      <c r="N94" s="458"/>
      <c r="O94" s="458">
        <v>21.428571428571427</v>
      </c>
      <c r="P94" s="99"/>
      <c r="Q94" s="458">
        <v>38.651685393258425</v>
      </c>
      <c r="R94"/>
    </row>
    <row r="95" spans="1:18" ht="15" x14ac:dyDescent="0.25">
      <c r="A95" s="163"/>
      <c r="B95" s="605" t="s">
        <v>1376</v>
      </c>
      <c r="C95" s="104" t="s">
        <v>1405</v>
      </c>
      <c r="D95" s="72"/>
      <c r="E95" s="72"/>
      <c r="F95" s="72"/>
      <c r="G95" s="438">
        <v>1309</v>
      </c>
      <c r="H95" s="72"/>
      <c r="I95" s="458">
        <v>45.225362872421698</v>
      </c>
      <c r="J95" s="72"/>
      <c r="K95" s="458">
        <v>54.774637127578309</v>
      </c>
      <c r="L95" s="458"/>
      <c r="M95" s="458">
        <v>31.550802139037433</v>
      </c>
      <c r="N95" s="458"/>
      <c r="O95" s="458">
        <v>22.982456140350877</v>
      </c>
      <c r="P95" s="99"/>
      <c r="Q95" s="458">
        <v>38.159675236806493</v>
      </c>
      <c r="R95"/>
    </row>
    <row r="96" spans="1:18" ht="15" x14ac:dyDescent="0.25">
      <c r="A96" s="163"/>
      <c r="B96" s="605" t="s">
        <v>1252</v>
      </c>
      <c r="C96" s="84" t="s">
        <v>1831</v>
      </c>
      <c r="D96" s="72"/>
      <c r="E96" s="72"/>
      <c r="F96" s="72"/>
      <c r="G96" s="438">
        <v>1373</v>
      </c>
      <c r="H96" s="72"/>
      <c r="I96" s="458">
        <v>46.103423160961398</v>
      </c>
      <c r="J96" s="72"/>
      <c r="K96" s="458">
        <v>53.896576839038602</v>
      </c>
      <c r="L96" s="458"/>
      <c r="M96" s="458">
        <v>34.814275309541145</v>
      </c>
      <c r="N96" s="458"/>
      <c r="O96" s="458">
        <v>25.29711375212224</v>
      </c>
      <c r="P96" s="99"/>
      <c r="Q96" s="458">
        <v>41.964285714285715</v>
      </c>
      <c r="R96"/>
    </row>
    <row r="97" spans="1:18" ht="15" x14ac:dyDescent="0.25">
      <c r="A97" s="163"/>
      <c r="B97" s="605" t="s">
        <v>1386</v>
      </c>
      <c r="C97" s="104" t="s">
        <v>1406</v>
      </c>
      <c r="D97" s="72"/>
      <c r="E97" s="72"/>
      <c r="F97" s="72"/>
      <c r="G97" s="438">
        <v>1540</v>
      </c>
      <c r="H97" s="72"/>
      <c r="I97" s="458">
        <v>49.415584415584419</v>
      </c>
      <c r="J97" s="72"/>
      <c r="K97" s="458">
        <v>50.584415584415588</v>
      </c>
      <c r="L97" s="458"/>
      <c r="M97" s="458">
        <v>32.012987012987018</v>
      </c>
      <c r="N97" s="458"/>
      <c r="O97" s="458">
        <v>22.655122655122657</v>
      </c>
      <c r="P97" s="99"/>
      <c r="Q97" s="458">
        <v>39.669421487603309</v>
      </c>
      <c r="R97"/>
    </row>
    <row r="98" spans="1:18" ht="15" x14ac:dyDescent="0.25">
      <c r="A98" s="163"/>
      <c r="B98" s="605" t="s">
        <v>1387</v>
      </c>
      <c r="C98" s="104" t="s">
        <v>1407</v>
      </c>
      <c r="D98" s="72"/>
      <c r="E98" s="72"/>
      <c r="F98" s="72"/>
      <c r="G98" s="438">
        <v>1464</v>
      </c>
      <c r="H98" s="72"/>
      <c r="I98" s="458">
        <v>70.833333333333343</v>
      </c>
      <c r="J98" s="72"/>
      <c r="K98" s="458">
        <v>29.166666666666668</v>
      </c>
      <c r="L98" s="458"/>
      <c r="M98" s="458">
        <v>30.191256830601095</v>
      </c>
      <c r="N98" s="458"/>
      <c r="O98" s="458">
        <v>19.969512195121951</v>
      </c>
      <c r="P98" s="99"/>
      <c r="Q98" s="458">
        <v>38.490099009900987</v>
      </c>
      <c r="R98"/>
    </row>
    <row r="99" spans="1:18" ht="15" x14ac:dyDescent="0.25">
      <c r="A99" s="163"/>
      <c r="B99" s="605" t="s">
        <v>1389</v>
      </c>
      <c r="C99" s="104" t="s">
        <v>1408</v>
      </c>
      <c r="D99" s="72"/>
      <c r="E99" s="72"/>
      <c r="F99" s="72"/>
      <c r="G99" s="438">
        <v>2190</v>
      </c>
      <c r="H99" s="72"/>
      <c r="I99" s="458">
        <v>52.739726027397261</v>
      </c>
      <c r="J99" s="72"/>
      <c r="K99" s="458">
        <v>47.260273972602739</v>
      </c>
      <c r="L99" s="458"/>
      <c r="M99" s="458">
        <v>36.301369863013697</v>
      </c>
      <c r="N99" s="458"/>
      <c r="O99" s="458">
        <v>26.372443487621101</v>
      </c>
      <c r="P99" s="99"/>
      <c r="Q99" s="458">
        <v>43.616177636796195</v>
      </c>
      <c r="R99"/>
    </row>
    <row r="100" spans="1:18" ht="15" x14ac:dyDescent="0.25">
      <c r="A100" s="163"/>
      <c r="B100" s="605" t="s">
        <v>1253</v>
      </c>
      <c r="C100" s="84" t="s">
        <v>1832</v>
      </c>
      <c r="D100" s="72"/>
      <c r="E100" s="72"/>
      <c r="F100" s="72"/>
      <c r="G100" s="438">
        <v>1206</v>
      </c>
      <c r="H100" s="72"/>
      <c r="I100" s="458">
        <v>46.849087893864009</v>
      </c>
      <c r="J100" s="72"/>
      <c r="K100" s="458">
        <v>53.150912106135983</v>
      </c>
      <c r="L100" s="458"/>
      <c r="M100" s="458">
        <v>32.421227197346603</v>
      </c>
      <c r="N100" s="458"/>
      <c r="O100" s="458">
        <v>23.333333333333332</v>
      </c>
      <c r="P100" s="99"/>
      <c r="Q100" s="458">
        <v>39.789789789789793</v>
      </c>
      <c r="R100"/>
    </row>
    <row r="101" spans="1:18" ht="15" x14ac:dyDescent="0.25">
      <c r="A101" s="163"/>
      <c r="B101" s="605" t="s">
        <v>1391</v>
      </c>
      <c r="C101" s="104" t="s">
        <v>1409</v>
      </c>
      <c r="D101" s="72"/>
      <c r="E101" s="72"/>
      <c r="F101" s="72"/>
      <c r="G101" s="438">
        <v>1844</v>
      </c>
      <c r="H101" s="72"/>
      <c r="I101" s="458">
        <v>63.937093275488067</v>
      </c>
      <c r="J101" s="72"/>
      <c r="K101" s="458">
        <v>36.062906724511926</v>
      </c>
      <c r="L101" s="458"/>
      <c r="M101" s="458">
        <v>35.412147505422993</v>
      </c>
      <c r="N101" s="458"/>
      <c r="O101" s="458">
        <v>25.665859564164649</v>
      </c>
      <c r="P101" s="99"/>
      <c r="Q101" s="458">
        <v>43.320235756385067</v>
      </c>
      <c r="R101"/>
    </row>
    <row r="102" spans="1:18" ht="15" x14ac:dyDescent="0.25">
      <c r="A102" s="163"/>
      <c r="B102" s="605" t="s">
        <v>1254</v>
      </c>
      <c r="C102" s="84" t="s">
        <v>1833</v>
      </c>
      <c r="D102" s="72"/>
      <c r="E102" s="72"/>
      <c r="F102" s="72"/>
      <c r="G102" s="438">
        <v>61</v>
      </c>
      <c r="H102" s="72"/>
      <c r="I102" s="458">
        <v>67.213114754098356</v>
      </c>
      <c r="J102" s="72"/>
      <c r="K102" s="458">
        <v>32.786885245901637</v>
      </c>
      <c r="L102" s="458"/>
      <c r="M102" s="458">
        <v>27.868852459016392</v>
      </c>
      <c r="N102" s="458"/>
      <c r="O102" s="458">
        <v>11.111111111111111</v>
      </c>
      <c r="P102" s="99"/>
      <c r="Q102" s="458">
        <v>41.17647058823529</v>
      </c>
      <c r="R102"/>
    </row>
    <row r="103" spans="1:18" ht="15" x14ac:dyDescent="0.25">
      <c r="A103" s="163"/>
      <c r="B103" s="605"/>
      <c r="C103" s="84"/>
      <c r="D103" s="72"/>
      <c r="E103" s="72"/>
      <c r="F103" s="72"/>
      <c r="G103" s="438"/>
      <c r="H103" s="72"/>
      <c r="I103" s="458"/>
      <c r="J103" s="72"/>
      <c r="K103" s="458"/>
      <c r="L103" s="458"/>
      <c r="M103" s="458"/>
      <c r="N103" s="458"/>
      <c r="O103" s="458"/>
      <c r="P103" s="99"/>
      <c r="Q103" s="458"/>
      <c r="R103"/>
    </row>
    <row r="104" spans="1:18" ht="15" x14ac:dyDescent="0.25">
      <c r="A104" s="163" t="s">
        <v>1255</v>
      </c>
      <c r="B104" s="605"/>
      <c r="C104" s="84"/>
      <c r="D104" s="72"/>
      <c r="E104" s="72"/>
      <c r="F104" s="72"/>
      <c r="G104" s="615">
        <v>16514</v>
      </c>
      <c r="H104" s="72"/>
      <c r="I104" s="601">
        <v>56.128133704735376</v>
      </c>
      <c r="J104" s="72"/>
      <c r="K104" s="601">
        <v>43.871866295264624</v>
      </c>
      <c r="L104" s="601"/>
      <c r="M104" s="601">
        <v>36.677970207097012</v>
      </c>
      <c r="N104" s="601"/>
      <c r="O104" s="601">
        <v>24.785329646339687</v>
      </c>
      <c r="P104" s="604"/>
      <c r="Q104" s="601">
        <v>45.151923675204813</v>
      </c>
      <c r="R104"/>
    </row>
    <row r="105" spans="1:18" ht="15" x14ac:dyDescent="0.25">
      <c r="A105" s="163"/>
      <c r="B105" s="605"/>
      <c r="C105" s="84"/>
      <c r="D105" s="72"/>
      <c r="E105" s="72"/>
      <c r="F105" s="72"/>
      <c r="G105" s="438"/>
      <c r="H105" s="72"/>
      <c r="I105" s="458"/>
      <c r="J105" s="72"/>
      <c r="K105" s="458"/>
      <c r="L105" s="458"/>
      <c r="M105" s="458"/>
      <c r="N105" s="458"/>
      <c r="O105" s="458"/>
      <c r="P105" s="99"/>
      <c r="Q105" s="458"/>
      <c r="R105"/>
    </row>
    <row r="106" spans="1:18" ht="15" x14ac:dyDescent="0.25">
      <c r="A106" s="163"/>
      <c r="B106" s="605" t="s">
        <v>1256</v>
      </c>
      <c r="C106" s="84" t="s">
        <v>1432</v>
      </c>
      <c r="D106" s="72"/>
      <c r="E106" s="72"/>
      <c r="F106" s="72"/>
      <c r="G106" s="438">
        <v>507</v>
      </c>
      <c r="H106" s="72"/>
      <c r="I106" s="458">
        <v>76.528599605522686</v>
      </c>
      <c r="J106" s="72"/>
      <c r="K106" s="458">
        <v>23.471400394477318</v>
      </c>
      <c r="L106" s="458"/>
      <c r="M106" s="458">
        <v>31.558185404339252</v>
      </c>
      <c r="N106" s="458"/>
      <c r="O106" s="458">
        <v>21.100917431192663</v>
      </c>
      <c r="P106" s="99"/>
      <c r="Q106" s="458">
        <v>39.446366782006919</v>
      </c>
      <c r="R106"/>
    </row>
    <row r="107" spans="1:18" ht="15" x14ac:dyDescent="0.25">
      <c r="A107" s="163"/>
      <c r="B107" s="605" t="s">
        <v>1374</v>
      </c>
      <c r="C107" s="104" t="s">
        <v>1410</v>
      </c>
      <c r="D107" s="72"/>
      <c r="E107" s="72"/>
      <c r="F107" s="72"/>
      <c r="G107" s="438">
        <v>1321</v>
      </c>
      <c r="H107" s="72"/>
      <c r="I107" s="458">
        <v>67.978803936411808</v>
      </c>
      <c r="J107" s="72"/>
      <c r="K107" s="458">
        <v>32.021196063588192</v>
      </c>
      <c r="L107" s="458"/>
      <c r="M107" s="458">
        <v>30.204390613171839</v>
      </c>
      <c r="N107" s="458"/>
      <c r="O107" s="458">
        <v>20.776699029126213</v>
      </c>
      <c r="P107" s="99"/>
      <c r="Q107" s="458">
        <v>36.228287841191062</v>
      </c>
      <c r="R107"/>
    </row>
    <row r="108" spans="1:18" ht="15" x14ac:dyDescent="0.25">
      <c r="A108" s="163"/>
      <c r="B108" s="605" t="s">
        <v>1257</v>
      </c>
      <c r="C108" s="84" t="s">
        <v>1433</v>
      </c>
      <c r="D108" s="72"/>
      <c r="E108" s="72"/>
      <c r="F108" s="72"/>
      <c r="G108" s="438">
        <v>720</v>
      </c>
      <c r="H108" s="72"/>
      <c r="I108" s="458">
        <v>65.416666666666671</v>
      </c>
      <c r="J108" s="72"/>
      <c r="K108" s="458">
        <v>34.583333333333336</v>
      </c>
      <c r="L108" s="458"/>
      <c r="M108" s="458">
        <v>36.111111111111107</v>
      </c>
      <c r="N108" s="458"/>
      <c r="O108" s="458">
        <v>26.621160409556317</v>
      </c>
      <c r="P108" s="99"/>
      <c r="Q108" s="458">
        <v>42.622950819672127</v>
      </c>
      <c r="R108"/>
    </row>
    <row r="109" spans="1:18" ht="15" x14ac:dyDescent="0.25">
      <c r="A109" s="163"/>
      <c r="B109" s="605" t="s">
        <v>1380</v>
      </c>
      <c r="C109" s="104" t="s">
        <v>741</v>
      </c>
      <c r="D109" s="72"/>
      <c r="E109" s="72"/>
      <c r="F109" s="72"/>
      <c r="G109" s="438">
        <v>4110</v>
      </c>
      <c r="H109" s="72"/>
      <c r="I109" s="458">
        <v>48.102189781021899</v>
      </c>
      <c r="J109" s="72"/>
      <c r="K109" s="458">
        <v>51.897810218978101</v>
      </c>
      <c r="L109" s="458"/>
      <c r="M109" s="458">
        <v>38.029197080291972</v>
      </c>
      <c r="N109" s="458"/>
      <c r="O109" s="458">
        <v>24.703222159412096</v>
      </c>
      <c r="P109" s="99"/>
      <c r="Q109" s="458">
        <v>48.099102947458348</v>
      </c>
      <c r="R109"/>
    </row>
    <row r="110" spans="1:18" ht="15" x14ac:dyDescent="0.25">
      <c r="A110" s="163"/>
      <c r="B110" s="605" t="s">
        <v>1383</v>
      </c>
      <c r="C110" s="104" t="s">
        <v>1411</v>
      </c>
      <c r="D110" s="72"/>
      <c r="E110" s="72"/>
      <c r="F110" s="72"/>
      <c r="G110" s="438">
        <v>3544</v>
      </c>
      <c r="H110" s="72"/>
      <c r="I110" s="458">
        <v>52.849887133182847</v>
      </c>
      <c r="J110" s="72"/>
      <c r="K110" s="458">
        <v>47.150112866817153</v>
      </c>
      <c r="L110" s="458"/>
      <c r="M110" s="458">
        <v>40.067720090293449</v>
      </c>
      <c r="N110" s="458"/>
      <c r="O110" s="458">
        <v>27.548806941431671</v>
      </c>
      <c r="P110" s="99"/>
      <c r="Q110" s="458">
        <v>48.07959278111985</v>
      </c>
      <c r="R110"/>
    </row>
    <row r="111" spans="1:18" ht="15" x14ac:dyDescent="0.25">
      <c r="A111" s="163"/>
      <c r="B111" s="605" t="s">
        <v>1258</v>
      </c>
      <c r="C111" s="84" t="s">
        <v>1259</v>
      </c>
      <c r="D111" s="72"/>
      <c r="E111" s="72"/>
      <c r="F111" s="72"/>
      <c r="G111" s="438">
        <v>1018</v>
      </c>
      <c r="H111" s="72"/>
      <c r="I111" s="458">
        <v>61.787819253438116</v>
      </c>
      <c r="J111" s="72"/>
      <c r="K111" s="458">
        <v>38.212180746561884</v>
      </c>
      <c r="L111" s="458"/>
      <c r="M111" s="458">
        <v>36.738703339882122</v>
      </c>
      <c r="N111" s="458"/>
      <c r="O111" s="458">
        <v>28.103044496487119</v>
      </c>
      <c r="P111" s="99"/>
      <c r="Q111" s="458">
        <v>42.978003384094755</v>
      </c>
      <c r="R111"/>
    </row>
    <row r="112" spans="1:18" ht="15" x14ac:dyDescent="0.25">
      <c r="A112" s="163"/>
      <c r="B112" s="605" t="s">
        <v>1388</v>
      </c>
      <c r="C112" s="104" t="s">
        <v>1412</v>
      </c>
      <c r="D112" s="72"/>
      <c r="E112" s="72"/>
      <c r="F112" s="72"/>
      <c r="G112" s="438">
        <v>1913</v>
      </c>
      <c r="H112" s="72"/>
      <c r="I112" s="458">
        <v>56.97856769472034</v>
      </c>
      <c r="J112" s="72"/>
      <c r="K112" s="458">
        <v>43.021432305279667</v>
      </c>
      <c r="L112" s="458"/>
      <c r="M112" s="458">
        <v>35.075797177208571</v>
      </c>
      <c r="N112" s="458"/>
      <c r="O112" s="458">
        <v>21.461187214611872</v>
      </c>
      <c r="P112" s="99"/>
      <c r="Q112" s="458">
        <v>46.576663452266153</v>
      </c>
      <c r="R112"/>
    </row>
    <row r="113" spans="1:18" ht="15" x14ac:dyDescent="0.25">
      <c r="A113" s="163"/>
      <c r="B113" s="605" t="s">
        <v>1260</v>
      </c>
      <c r="C113" s="84" t="s">
        <v>1837</v>
      </c>
      <c r="D113" s="72"/>
      <c r="E113" s="72"/>
      <c r="F113" s="72"/>
      <c r="G113" s="438">
        <v>770</v>
      </c>
      <c r="H113" s="72"/>
      <c r="I113" s="458">
        <v>73.896103896103895</v>
      </c>
      <c r="J113" s="72"/>
      <c r="K113" s="458">
        <v>26.103896103896101</v>
      </c>
      <c r="L113" s="458"/>
      <c r="M113" s="458">
        <v>32.987012987012989</v>
      </c>
      <c r="N113" s="458"/>
      <c r="O113" s="458">
        <v>23.584905660377359</v>
      </c>
      <c r="P113" s="99"/>
      <c r="Q113" s="458">
        <v>39.601769911504427</v>
      </c>
      <c r="R113"/>
    </row>
    <row r="114" spans="1:18" ht="15" x14ac:dyDescent="0.25">
      <c r="A114" s="163"/>
      <c r="B114" s="605" t="s">
        <v>1261</v>
      </c>
      <c r="C114" s="84" t="s">
        <v>1839</v>
      </c>
      <c r="D114" s="72"/>
      <c r="E114" s="72"/>
      <c r="F114" s="72"/>
      <c r="G114" s="438">
        <v>503</v>
      </c>
      <c r="H114" s="72"/>
      <c r="I114" s="458">
        <v>59.443339960238575</v>
      </c>
      <c r="J114" s="72"/>
      <c r="K114" s="458">
        <v>40.556660039761432</v>
      </c>
      <c r="L114" s="458"/>
      <c r="M114" s="458">
        <v>43.538767395626245</v>
      </c>
      <c r="N114" s="458"/>
      <c r="O114" s="458">
        <v>32.663316582914575</v>
      </c>
      <c r="P114" s="99"/>
      <c r="Q114" s="458">
        <v>50.657894736842103</v>
      </c>
      <c r="R114"/>
    </row>
    <row r="115" spans="1:18" ht="15" x14ac:dyDescent="0.25">
      <c r="A115" s="163"/>
      <c r="B115" s="605" t="s">
        <v>1395</v>
      </c>
      <c r="C115" s="104" t="s">
        <v>1413</v>
      </c>
      <c r="D115" s="72"/>
      <c r="E115" s="72"/>
      <c r="F115" s="72"/>
      <c r="G115" s="438">
        <v>1429</v>
      </c>
      <c r="H115" s="72"/>
      <c r="I115" s="458">
        <v>55.773268019594127</v>
      </c>
      <c r="J115" s="72"/>
      <c r="K115" s="458">
        <v>44.226731980405873</v>
      </c>
      <c r="L115" s="458"/>
      <c r="M115" s="458">
        <v>32.610216934919521</v>
      </c>
      <c r="N115" s="458"/>
      <c r="O115" s="458">
        <v>22.5</v>
      </c>
      <c r="P115" s="99"/>
      <c r="Q115" s="458">
        <v>39.927623642943303</v>
      </c>
      <c r="R115"/>
    </row>
    <row r="116" spans="1:18" ht="15" x14ac:dyDescent="0.25">
      <c r="A116" s="163"/>
      <c r="B116" s="605" t="s">
        <v>1262</v>
      </c>
      <c r="C116" s="84" t="s">
        <v>1840</v>
      </c>
      <c r="D116" s="72"/>
      <c r="E116" s="72"/>
      <c r="F116" s="72"/>
      <c r="G116" s="438">
        <v>679</v>
      </c>
      <c r="H116" s="72"/>
      <c r="I116" s="458">
        <v>40.942562592047125</v>
      </c>
      <c r="J116" s="72"/>
      <c r="K116" s="458">
        <v>59.057437407952875</v>
      </c>
      <c r="L116" s="458"/>
      <c r="M116" s="458">
        <v>39.911634756995582</v>
      </c>
      <c r="N116" s="458"/>
      <c r="O116" s="458">
        <v>26.007326007326011</v>
      </c>
      <c r="P116" s="99"/>
      <c r="Q116" s="458">
        <v>49.261083743842363</v>
      </c>
      <c r="R116"/>
    </row>
    <row r="117" spans="1:18" ht="15" x14ac:dyDescent="0.25">
      <c r="A117" s="163"/>
      <c r="B117" s="605"/>
      <c r="C117" s="84"/>
      <c r="D117" s="72"/>
      <c r="E117" s="72"/>
      <c r="F117" s="72"/>
      <c r="G117" s="438"/>
      <c r="H117" s="72"/>
      <c r="I117" s="458"/>
      <c r="J117" s="72"/>
      <c r="K117" s="458"/>
      <c r="L117" s="458"/>
      <c r="M117" s="458"/>
      <c r="N117" s="458"/>
      <c r="O117" s="458"/>
      <c r="P117" s="99"/>
      <c r="Q117" s="458"/>
      <c r="R117"/>
    </row>
    <row r="118" spans="1:18" ht="15" x14ac:dyDescent="0.25">
      <c r="A118" s="163" t="s">
        <v>840</v>
      </c>
      <c r="B118" s="605"/>
      <c r="C118" s="84"/>
      <c r="D118" s="72"/>
      <c r="E118" s="72"/>
      <c r="F118" s="72"/>
      <c r="G118" s="615">
        <v>43383</v>
      </c>
      <c r="H118" s="72"/>
      <c r="I118" s="601">
        <v>48.09718092340318</v>
      </c>
      <c r="J118" s="72"/>
      <c r="K118" s="601">
        <v>51.902819076596828</v>
      </c>
      <c r="L118" s="601"/>
      <c r="M118" s="601">
        <v>42.014153009243252</v>
      </c>
      <c r="N118" s="601"/>
      <c r="O118" s="601">
        <v>31.013575853433505</v>
      </c>
      <c r="P118" s="604"/>
      <c r="Q118" s="601">
        <v>47.931511219823456</v>
      </c>
      <c r="R118"/>
    </row>
    <row r="119" spans="1:18" ht="15" x14ac:dyDescent="0.25">
      <c r="A119" s="163"/>
      <c r="B119" s="605"/>
      <c r="C119" s="84"/>
      <c r="D119" s="72"/>
      <c r="E119" s="72"/>
      <c r="F119" s="72"/>
      <c r="G119" s="438"/>
      <c r="H119" s="72"/>
      <c r="I119" s="458"/>
      <c r="J119" s="72"/>
      <c r="K119" s="458"/>
      <c r="L119" s="458"/>
      <c r="M119" s="458"/>
      <c r="N119" s="458"/>
      <c r="O119" s="458"/>
      <c r="P119" s="99"/>
      <c r="Q119" s="458"/>
      <c r="R119"/>
    </row>
    <row r="120" spans="1:18" ht="15" x14ac:dyDescent="0.25">
      <c r="A120" s="163"/>
      <c r="B120" s="605" t="s">
        <v>1263</v>
      </c>
      <c r="C120" s="84" t="s">
        <v>1841</v>
      </c>
      <c r="D120" s="72"/>
      <c r="E120" s="72"/>
      <c r="F120" s="72"/>
      <c r="G120" s="438">
        <v>1347</v>
      </c>
      <c r="H120" s="72"/>
      <c r="I120" s="458">
        <v>49.591685226429099</v>
      </c>
      <c r="J120" s="72"/>
      <c r="K120" s="458">
        <v>50.408314773570893</v>
      </c>
      <c r="L120" s="458"/>
      <c r="M120" s="458">
        <v>45.657015590200444</v>
      </c>
      <c r="N120" s="458"/>
      <c r="O120" s="458">
        <v>34.824902723735406</v>
      </c>
      <c r="P120" s="99"/>
      <c r="Q120" s="458">
        <v>52.34093637454982</v>
      </c>
      <c r="R120"/>
    </row>
    <row r="121" spans="1:18" ht="15" x14ac:dyDescent="0.25">
      <c r="A121" s="163"/>
      <c r="B121" s="605" t="s">
        <v>1264</v>
      </c>
      <c r="C121" s="84" t="s">
        <v>1265</v>
      </c>
      <c r="D121" s="72"/>
      <c r="E121" s="72"/>
      <c r="F121" s="72"/>
      <c r="G121" s="438">
        <v>1417</v>
      </c>
      <c r="H121" s="72"/>
      <c r="I121" s="458">
        <v>54.340155257586453</v>
      </c>
      <c r="J121" s="72"/>
      <c r="K121" s="458">
        <v>45.659844742413554</v>
      </c>
      <c r="L121" s="458"/>
      <c r="M121" s="458">
        <v>39.449541284403672</v>
      </c>
      <c r="N121" s="458"/>
      <c r="O121" s="458">
        <v>28.820116054158607</v>
      </c>
      <c r="P121" s="99"/>
      <c r="Q121" s="458">
        <v>45.555555555555557</v>
      </c>
      <c r="R121"/>
    </row>
    <row r="122" spans="1:18" ht="15" x14ac:dyDescent="0.25">
      <c r="A122" s="163"/>
      <c r="B122" s="605" t="s">
        <v>1266</v>
      </c>
      <c r="C122" s="84" t="s">
        <v>1267</v>
      </c>
      <c r="D122" s="72"/>
      <c r="E122" s="72"/>
      <c r="F122" s="72"/>
      <c r="G122" s="438">
        <v>949</v>
      </c>
      <c r="H122" s="72"/>
      <c r="I122" s="458">
        <v>45.626975763962065</v>
      </c>
      <c r="J122" s="72"/>
      <c r="K122" s="458">
        <v>54.373024236037935</v>
      </c>
      <c r="L122" s="458"/>
      <c r="M122" s="458">
        <v>44.257112750263431</v>
      </c>
      <c r="N122" s="458"/>
      <c r="O122" s="458">
        <v>28.571428571428569</v>
      </c>
      <c r="P122" s="99"/>
      <c r="Q122" s="458">
        <v>54.017094017094017</v>
      </c>
      <c r="R122"/>
    </row>
    <row r="123" spans="1:18" ht="15" x14ac:dyDescent="0.25">
      <c r="A123" s="163"/>
      <c r="B123" s="605" t="s">
        <v>1268</v>
      </c>
      <c r="C123" s="84" t="s">
        <v>1269</v>
      </c>
      <c r="D123" s="72"/>
      <c r="E123" s="72"/>
      <c r="F123" s="72"/>
      <c r="G123" s="438">
        <v>1723</v>
      </c>
      <c r="H123" s="72"/>
      <c r="I123" s="458">
        <v>43.76088218224028</v>
      </c>
      <c r="J123" s="72"/>
      <c r="K123" s="458">
        <v>56.23911781775972</v>
      </c>
      <c r="L123" s="458"/>
      <c r="M123" s="458">
        <v>41.903656413232731</v>
      </c>
      <c r="N123" s="458"/>
      <c r="O123" s="458">
        <v>29.947460595446586</v>
      </c>
      <c r="P123" s="99"/>
      <c r="Q123" s="458">
        <v>47.829861111111107</v>
      </c>
      <c r="R123"/>
    </row>
    <row r="124" spans="1:18" ht="15" x14ac:dyDescent="0.25">
      <c r="A124" s="163"/>
      <c r="B124" s="605" t="s">
        <v>1270</v>
      </c>
      <c r="C124" s="84" t="s">
        <v>1271</v>
      </c>
      <c r="D124" s="72"/>
      <c r="E124" s="72"/>
      <c r="F124" s="72"/>
      <c r="G124" s="438">
        <v>1206</v>
      </c>
      <c r="H124" s="72"/>
      <c r="I124" s="458">
        <v>44.776119402985074</v>
      </c>
      <c r="J124" s="72"/>
      <c r="K124" s="458">
        <v>55.223880597014926</v>
      </c>
      <c r="L124" s="458"/>
      <c r="M124" s="458">
        <v>46.185737976782754</v>
      </c>
      <c r="N124" s="458"/>
      <c r="O124" s="458">
        <v>31.25</v>
      </c>
      <c r="P124" s="99"/>
      <c r="Q124" s="458">
        <v>55.01319261213721</v>
      </c>
      <c r="R124"/>
    </row>
    <row r="125" spans="1:18" ht="15" x14ac:dyDescent="0.25">
      <c r="A125" s="163"/>
      <c r="B125" s="605" t="s">
        <v>1272</v>
      </c>
      <c r="C125" s="84" t="s">
        <v>1273</v>
      </c>
      <c r="D125" s="72"/>
      <c r="E125" s="72"/>
      <c r="F125" s="72"/>
      <c r="G125" s="438">
        <v>962</v>
      </c>
      <c r="H125" s="72"/>
      <c r="I125" s="458">
        <v>50.207900207900202</v>
      </c>
      <c r="J125" s="72"/>
      <c r="K125" s="458">
        <v>49.792099792099791</v>
      </c>
      <c r="L125" s="458"/>
      <c r="M125" s="458">
        <v>39.916839916839919</v>
      </c>
      <c r="N125" s="458"/>
      <c r="O125" s="458">
        <v>30.153846153846153</v>
      </c>
      <c r="P125" s="99"/>
      <c r="Q125" s="458">
        <v>44.897959183673471</v>
      </c>
      <c r="R125"/>
    </row>
    <row r="126" spans="1:18" ht="15" x14ac:dyDescent="0.25">
      <c r="A126" s="163"/>
      <c r="B126" s="605" t="s">
        <v>1274</v>
      </c>
      <c r="C126" s="84" t="s">
        <v>1842</v>
      </c>
      <c r="D126" s="72"/>
      <c r="E126" s="72"/>
      <c r="F126" s="72"/>
      <c r="G126" s="438">
        <v>26</v>
      </c>
      <c r="H126" s="72"/>
      <c r="I126" s="458">
        <v>50</v>
      </c>
      <c r="J126" s="72"/>
      <c r="K126" s="458">
        <v>50</v>
      </c>
      <c r="L126" s="458"/>
      <c r="M126" s="458">
        <v>34.615384615384613</v>
      </c>
      <c r="N126" s="458"/>
      <c r="O126" s="458">
        <v>33.333333333333329</v>
      </c>
      <c r="P126" s="99"/>
      <c r="Q126" s="458">
        <v>35.294117647058826</v>
      </c>
      <c r="R126"/>
    </row>
    <row r="127" spans="1:18" ht="15" x14ac:dyDescent="0.25">
      <c r="A127" s="163"/>
      <c r="B127" s="605" t="s">
        <v>1275</v>
      </c>
      <c r="C127" s="84" t="s">
        <v>1276</v>
      </c>
      <c r="D127" s="72"/>
      <c r="E127" s="72"/>
      <c r="F127" s="72"/>
      <c r="G127" s="438">
        <v>2023</v>
      </c>
      <c r="H127" s="72"/>
      <c r="I127" s="458">
        <v>42.857142857142854</v>
      </c>
      <c r="J127" s="72"/>
      <c r="K127" s="458">
        <v>57.142857142857139</v>
      </c>
      <c r="L127" s="458"/>
      <c r="M127" s="458">
        <v>48.690064260998518</v>
      </c>
      <c r="N127" s="458"/>
      <c r="O127" s="458">
        <v>37.254901960784316</v>
      </c>
      <c r="P127" s="99"/>
      <c r="Q127" s="458">
        <v>55.643879173290934</v>
      </c>
      <c r="R127"/>
    </row>
    <row r="128" spans="1:18" ht="15" x14ac:dyDescent="0.25">
      <c r="A128" s="163"/>
      <c r="B128" s="605" t="s">
        <v>1277</v>
      </c>
      <c r="C128" s="84" t="s">
        <v>1278</v>
      </c>
      <c r="D128" s="72"/>
      <c r="E128" s="72"/>
      <c r="F128" s="72"/>
      <c r="G128" s="438">
        <v>1705</v>
      </c>
      <c r="H128" s="72"/>
      <c r="I128" s="458">
        <v>43.929618768328446</v>
      </c>
      <c r="J128" s="72"/>
      <c r="K128" s="458">
        <v>56.070381231671554</v>
      </c>
      <c r="L128" s="458"/>
      <c r="M128" s="458">
        <v>41.231671554252195</v>
      </c>
      <c r="N128" s="458"/>
      <c r="O128" s="458">
        <v>29.637096774193552</v>
      </c>
      <c r="P128" s="99"/>
      <c r="Q128" s="458">
        <v>45.988420181968571</v>
      </c>
      <c r="R128"/>
    </row>
    <row r="129" spans="1:18" ht="15" x14ac:dyDescent="0.25">
      <c r="A129" s="163"/>
      <c r="B129" s="605" t="s">
        <v>1279</v>
      </c>
      <c r="C129" s="84" t="s">
        <v>1280</v>
      </c>
      <c r="D129" s="72"/>
      <c r="E129" s="72"/>
      <c r="F129" s="72"/>
      <c r="G129" s="438">
        <v>1790</v>
      </c>
      <c r="H129" s="72"/>
      <c r="I129" s="458">
        <v>46.424581005586589</v>
      </c>
      <c r="J129" s="72"/>
      <c r="K129" s="458">
        <v>53.575418994413404</v>
      </c>
      <c r="L129" s="458"/>
      <c r="M129" s="458">
        <v>45.251396648044697</v>
      </c>
      <c r="N129" s="458"/>
      <c r="O129" s="458">
        <v>35.789473684210527</v>
      </c>
      <c r="P129" s="99"/>
      <c r="Q129" s="458">
        <v>50.844444444444449</v>
      </c>
      <c r="R129"/>
    </row>
    <row r="130" spans="1:18" ht="15" x14ac:dyDescent="0.25">
      <c r="A130" s="163"/>
      <c r="B130" s="605" t="s">
        <v>1281</v>
      </c>
      <c r="C130" s="84" t="s">
        <v>1282</v>
      </c>
      <c r="D130" s="72"/>
      <c r="E130" s="72"/>
      <c r="F130" s="72"/>
      <c r="G130" s="438">
        <v>1518</v>
      </c>
      <c r="H130" s="72"/>
      <c r="I130" s="458">
        <v>48.814229249011859</v>
      </c>
      <c r="J130" s="72"/>
      <c r="K130" s="458">
        <v>51.185770750988148</v>
      </c>
      <c r="L130" s="458"/>
      <c r="M130" s="458">
        <v>44.400527009222664</v>
      </c>
      <c r="N130" s="458"/>
      <c r="O130" s="458">
        <v>34.398496240601503</v>
      </c>
      <c r="P130" s="99"/>
      <c r="Q130" s="458">
        <v>49.79716024340771</v>
      </c>
      <c r="R130"/>
    </row>
    <row r="131" spans="1:18" ht="15" x14ac:dyDescent="0.25">
      <c r="A131" s="163"/>
      <c r="B131" s="605" t="s">
        <v>1283</v>
      </c>
      <c r="C131" s="84" t="s">
        <v>1284</v>
      </c>
      <c r="D131" s="72"/>
      <c r="E131" s="72"/>
      <c r="F131" s="72"/>
      <c r="G131" s="438">
        <v>1575</v>
      </c>
      <c r="H131" s="72"/>
      <c r="I131" s="458">
        <v>51.61904761904762</v>
      </c>
      <c r="J131" s="72"/>
      <c r="K131" s="458">
        <v>48.38095238095238</v>
      </c>
      <c r="L131" s="458"/>
      <c r="M131" s="458">
        <v>41.142857142857139</v>
      </c>
      <c r="N131" s="458"/>
      <c r="O131" s="458">
        <v>26.510721247563353</v>
      </c>
      <c r="P131" s="99"/>
      <c r="Q131" s="458">
        <v>48.210922787193972</v>
      </c>
      <c r="R131"/>
    </row>
    <row r="132" spans="1:18" ht="15" x14ac:dyDescent="0.25">
      <c r="A132" s="163"/>
      <c r="B132" s="605" t="s">
        <v>1285</v>
      </c>
      <c r="C132" s="84" t="s">
        <v>1844</v>
      </c>
      <c r="D132" s="72"/>
      <c r="E132" s="72"/>
      <c r="F132" s="72"/>
      <c r="G132" s="438">
        <v>934</v>
      </c>
      <c r="H132" s="72"/>
      <c r="I132" s="458">
        <v>45.289079229122052</v>
      </c>
      <c r="J132" s="72"/>
      <c r="K132" s="458">
        <v>54.710920770877948</v>
      </c>
      <c r="L132" s="458"/>
      <c r="M132" s="458">
        <v>36.83083511777302</v>
      </c>
      <c r="N132" s="458"/>
      <c r="O132" s="458">
        <v>28.064516129032256</v>
      </c>
      <c r="P132" s="99"/>
      <c r="Q132" s="458">
        <v>41.185897435897431</v>
      </c>
      <c r="R132"/>
    </row>
    <row r="133" spans="1:18" ht="15" x14ac:dyDescent="0.25">
      <c r="A133" s="163"/>
      <c r="B133" s="605" t="s">
        <v>1286</v>
      </c>
      <c r="C133" s="84" t="s">
        <v>1287</v>
      </c>
      <c r="D133" s="72"/>
      <c r="E133" s="72"/>
      <c r="F133" s="72"/>
      <c r="G133" s="438">
        <v>1509</v>
      </c>
      <c r="H133" s="72"/>
      <c r="I133" s="458">
        <v>48.442677269715048</v>
      </c>
      <c r="J133" s="72"/>
      <c r="K133" s="458">
        <v>51.557322730284959</v>
      </c>
      <c r="L133" s="458"/>
      <c r="M133" s="458">
        <v>39.098740888005302</v>
      </c>
      <c r="N133" s="458"/>
      <c r="O133" s="458">
        <v>29.444444444444446</v>
      </c>
      <c r="P133" s="99"/>
      <c r="Q133" s="458">
        <v>44.478844169246642</v>
      </c>
      <c r="R133"/>
    </row>
    <row r="134" spans="1:18" ht="15" x14ac:dyDescent="0.25">
      <c r="A134" s="163"/>
      <c r="B134" s="605" t="s">
        <v>1288</v>
      </c>
      <c r="C134" s="84" t="s">
        <v>1289</v>
      </c>
      <c r="D134" s="72"/>
      <c r="E134" s="72"/>
      <c r="F134" s="72"/>
      <c r="G134" s="438">
        <v>1028</v>
      </c>
      <c r="H134" s="72"/>
      <c r="I134" s="458">
        <v>45.136186770428019</v>
      </c>
      <c r="J134" s="72"/>
      <c r="K134" s="458">
        <v>54.863813229571988</v>
      </c>
      <c r="L134" s="458"/>
      <c r="M134" s="458">
        <v>42.80155642023346</v>
      </c>
      <c r="N134" s="458"/>
      <c r="O134" s="458">
        <v>33.788395904436861</v>
      </c>
      <c r="P134" s="99"/>
      <c r="Q134" s="458">
        <v>46.394557823129254</v>
      </c>
      <c r="R134"/>
    </row>
    <row r="135" spans="1:18" ht="15" x14ac:dyDescent="0.25">
      <c r="A135" s="163"/>
      <c r="B135" s="605" t="s">
        <v>1290</v>
      </c>
      <c r="C135" s="84" t="s">
        <v>1291</v>
      </c>
      <c r="D135" s="72"/>
      <c r="E135" s="72"/>
      <c r="F135" s="72"/>
      <c r="G135" s="438">
        <v>1077</v>
      </c>
      <c r="H135" s="72"/>
      <c r="I135" s="458">
        <v>48.375116063138343</v>
      </c>
      <c r="J135" s="72"/>
      <c r="K135" s="458">
        <v>51.624883936861657</v>
      </c>
      <c r="L135" s="458"/>
      <c r="M135" s="458">
        <v>45.496750232126274</v>
      </c>
      <c r="N135" s="458"/>
      <c r="O135" s="458">
        <v>32.119914346895072</v>
      </c>
      <c r="P135" s="99"/>
      <c r="Q135" s="458">
        <v>55.737704918032783</v>
      </c>
      <c r="R135"/>
    </row>
    <row r="136" spans="1:18" ht="15" x14ac:dyDescent="0.25">
      <c r="A136" s="163"/>
      <c r="B136" s="605" t="s">
        <v>1292</v>
      </c>
      <c r="C136" s="84" t="s">
        <v>1293</v>
      </c>
      <c r="D136" s="72"/>
      <c r="E136" s="72"/>
      <c r="F136" s="72"/>
      <c r="G136" s="438">
        <v>1412</v>
      </c>
      <c r="H136" s="72"/>
      <c r="I136" s="458">
        <v>47.02549575070821</v>
      </c>
      <c r="J136" s="72"/>
      <c r="K136" s="458">
        <v>52.97450424929179</v>
      </c>
      <c r="L136" s="458"/>
      <c r="M136" s="458">
        <v>41.14730878186969</v>
      </c>
      <c r="N136" s="458"/>
      <c r="O136" s="458">
        <v>29.791666666666668</v>
      </c>
      <c r="P136" s="99"/>
      <c r="Q136" s="458">
        <v>46.995708154506438</v>
      </c>
      <c r="R136"/>
    </row>
    <row r="137" spans="1:18" ht="15" x14ac:dyDescent="0.25">
      <c r="A137" s="163"/>
      <c r="B137" s="605" t="s">
        <v>1294</v>
      </c>
      <c r="C137" s="84" t="s">
        <v>1295</v>
      </c>
      <c r="D137" s="72"/>
      <c r="E137" s="72"/>
      <c r="F137" s="72"/>
      <c r="G137" s="438">
        <v>1467</v>
      </c>
      <c r="H137" s="72"/>
      <c r="I137" s="458">
        <v>46.762099522835719</v>
      </c>
      <c r="J137" s="72"/>
      <c r="K137" s="458">
        <v>53.237900477164281</v>
      </c>
      <c r="L137" s="458"/>
      <c r="M137" s="458">
        <v>43.012951601908654</v>
      </c>
      <c r="N137" s="458"/>
      <c r="O137" s="458">
        <v>32.537960954446852</v>
      </c>
      <c r="P137" s="99"/>
      <c r="Q137" s="458">
        <v>47.813121272365805</v>
      </c>
      <c r="R137"/>
    </row>
    <row r="138" spans="1:18" ht="15" x14ac:dyDescent="0.25">
      <c r="A138" s="163"/>
      <c r="B138" s="605" t="s">
        <v>1296</v>
      </c>
      <c r="C138" s="84" t="s">
        <v>1297</v>
      </c>
      <c r="D138" s="72"/>
      <c r="E138" s="72"/>
      <c r="F138" s="72"/>
      <c r="G138" s="438">
        <v>1161</v>
      </c>
      <c r="H138" s="72"/>
      <c r="I138" s="458">
        <v>47.372954349698539</v>
      </c>
      <c r="J138" s="72"/>
      <c r="K138" s="458">
        <v>52.627045650301461</v>
      </c>
      <c r="L138" s="458"/>
      <c r="M138" s="458">
        <v>41.085271317829459</v>
      </c>
      <c r="N138" s="458"/>
      <c r="O138" s="458">
        <v>31.358024691358029</v>
      </c>
      <c r="P138" s="99"/>
      <c r="Q138" s="458">
        <v>46.296296296296298</v>
      </c>
      <c r="R138"/>
    </row>
    <row r="139" spans="1:18" ht="15" x14ac:dyDescent="0.25">
      <c r="A139" s="163"/>
      <c r="B139" s="605" t="s">
        <v>1298</v>
      </c>
      <c r="C139" s="84" t="s">
        <v>1845</v>
      </c>
      <c r="D139" s="72"/>
      <c r="E139" s="72"/>
      <c r="F139" s="72"/>
      <c r="G139" s="438">
        <v>650</v>
      </c>
      <c r="H139" s="72"/>
      <c r="I139" s="458">
        <v>56.92307692307692</v>
      </c>
      <c r="J139" s="72"/>
      <c r="K139" s="458">
        <v>43.07692307692308</v>
      </c>
      <c r="L139" s="458"/>
      <c r="M139" s="458">
        <v>37.07692307692308</v>
      </c>
      <c r="N139" s="458"/>
      <c r="O139" s="458">
        <v>29.292929292929294</v>
      </c>
      <c r="P139" s="99"/>
      <c r="Q139" s="458">
        <v>40.486725663716818</v>
      </c>
      <c r="R139"/>
    </row>
    <row r="140" spans="1:18" ht="15" x14ac:dyDescent="0.25">
      <c r="A140" s="163"/>
      <c r="B140" s="605" t="s">
        <v>1299</v>
      </c>
      <c r="C140" s="84" t="s">
        <v>1847</v>
      </c>
      <c r="D140" s="72"/>
      <c r="E140" s="72"/>
      <c r="F140" s="72"/>
      <c r="G140" s="438">
        <v>583</v>
      </c>
      <c r="H140" s="72"/>
      <c r="I140" s="458">
        <v>38.593481989708408</v>
      </c>
      <c r="J140" s="72"/>
      <c r="K140" s="458">
        <v>61.406518010291599</v>
      </c>
      <c r="L140" s="458"/>
      <c r="M140" s="458">
        <v>33.79073756432247</v>
      </c>
      <c r="N140" s="458"/>
      <c r="O140" s="458">
        <v>25.490196078431371</v>
      </c>
      <c r="P140" s="99"/>
      <c r="Q140" s="458">
        <v>40.243902439024396</v>
      </c>
      <c r="R140"/>
    </row>
    <row r="141" spans="1:18" ht="15" x14ac:dyDescent="0.25">
      <c r="A141" s="163"/>
      <c r="B141" s="605" t="s">
        <v>1300</v>
      </c>
      <c r="C141" s="84" t="s">
        <v>1301</v>
      </c>
      <c r="D141" s="72"/>
      <c r="E141" s="72"/>
      <c r="F141" s="72"/>
      <c r="G141" s="438">
        <v>1945</v>
      </c>
      <c r="H141" s="72"/>
      <c r="I141" s="458">
        <v>42.26221079691517</v>
      </c>
      <c r="J141" s="72"/>
      <c r="K141" s="458">
        <v>57.73778920308483</v>
      </c>
      <c r="L141" s="458"/>
      <c r="M141" s="458">
        <v>41.542416452442161</v>
      </c>
      <c r="N141" s="458"/>
      <c r="O141" s="458">
        <v>29.76878612716763</v>
      </c>
      <c r="P141" s="99"/>
      <c r="Q141" s="458">
        <v>48.044692737430168</v>
      </c>
      <c r="R141"/>
    </row>
    <row r="142" spans="1:18" ht="15" x14ac:dyDescent="0.25">
      <c r="A142" s="163"/>
      <c r="B142" s="605" t="s">
        <v>1302</v>
      </c>
      <c r="C142" s="84" t="s">
        <v>1303</v>
      </c>
      <c r="D142" s="72"/>
      <c r="E142" s="72"/>
      <c r="F142" s="72"/>
      <c r="G142" s="438">
        <v>1905</v>
      </c>
      <c r="H142" s="72"/>
      <c r="I142" s="458">
        <v>45.249343832020998</v>
      </c>
      <c r="J142" s="72"/>
      <c r="K142" s="458">
        <v>54.750656167979002</v>
      </c>
      <c r="L142" s="458"/>
      <c r="M142" s="458">
        <v>45.249343832020998</v>
      </c>
      <c r="N142" s="458"/>
      <c r="O142" s="458">
        <v>34.080717488789233</v>
      </c>
      <c r="P142" s="99"/>
      <c r="Q142" s="458">
        <v>51.29449838187702</v>
      </c>
      <c r="R142"/>
    </row>
    <row r="143" spans="1:18" ht="15" x14ac:dyDescent="0.25">
      <c r="A143" s="163"/>
      <c r="B143" s="605" t="s">
        <v>1304</v>
      </c>
      <c r="C143" s="84" t="s">
        <v>1305</v>
      </c>
      <c r="D143" s="72"/>
      <c r="E143" s="72"/>
      <c r="F143" s="72"/>
      <c r="G143" s="438">
        <v>916</v>
      </c>
      <c r="H143" s="72"/>
      <c r="I143" s="458">
        <v>47.489082969432317</v>
      </c>
      <c r="J143" s="72"/>
      <c r="K143" s="458">
        <v>52.510917030567683</v>
      </c>
      <c r="L143" s="458"/>
      <c r="M143" s="458">
        <v>39.192139737991269</v>
      </c>
      <c r="N143" s="458"/>
      <c r="O143" s="458">
        <v>28.700906344410875</v>
      </c>
      <c r="P143" s="99"/>
      <c r="Q143" s="458">
        <v>45.128205128205131</v>
      </c>
      <c r="R143"/>
    </row>
    <row r="144" spans="1:18" ht="15" x14ac:dyDescent="0.25">
      <c r="A144" s="163"/>
      <c r="B144" s="605" t="s">
        <v>1306</v>
      </c>
      <c r="C144" s="84" t="s">
        <v>1307</v>
      </c>
      <c r="D144" s="72"/>
      <c r="E144" s="72"/>
      <c r="F144" s="72"/>
      <c r="G144" s="438">
        <v>2055</v>
      </c>
      <c r="H144" s="72"/>
      <c r="I144" s="458">
        <v>68.175182481751833</v>
      </c>
      <c r="J144" s="72"/>
      <c r="K144" s="458">
        <v>31.824817518248178</v>
      </c>
      <c r="L144" s="458"/>
      <c r="M144" s="458">
        <v>40.924574209245741</v>
      </c>
      <c r="N144" s="458"/>
      <c r="O144" s="458">
        <v>33.382352941176471</v>
      </c>
      <c r="P144" s="99"/>
      <c r="Q144" s="458">
        <v>44.654545454545449</v>
      </c>
      <c r="R144"/>
    </row>
    <row r="145" spans="1:18" ht="15" x14ac:dyDescent="0.25">
      <c r="A145" s="163"/>
      <c r="B145" s="605" t="s">
        <v>1308</v>
      </c>
      <c r="C145" s="84" t="s">
        <v>1309</v>
      </c>
      <c r="D145" s="72"/>
      <c r="E145" s="72"/>
      <c r="F145" s="72"/>
      <c r="G145" s="438">
        <v>1521</v>
      </c>
      <c r="H145" s="72"/>
      <c r="I145" s="458">
        <v>51.873767258382642</v>
      </c>
      <c r="J145" s="72"/>
      <c r="K145" s="458">
        <v>48.126232741617358</v>
      </c>
      <c r="L145" s="458"/>
      <c r="M145" s="458">
        <v>43.786982248520715</v>
      </c>
      <c r="N145" s="458"/>
      <c r="O145" s="458">
        <v>34.84251968503937</v>
      </c>
      <c r="P145" s="99"/>
      <c r="Q145" s="458">
        <v>48.272458045409671</v>
      </c>
      <c r="R145"/>
    </row>
    <row r="146" spans="1:18" ht="15" x14ac:dyDescent="0.25">
      <c r="A146" s="163"/>
      <c r="B146" s="605" t="s">
        <v>1310</v>
      </c>
      <c r="C146" s="84" t="s">
        <v>1848</v>
      </c>
      <c r="D146" s="72"/>
      <c r="E146" s="72"/>
      <c r="F146" s="72"/>
      <c r="G146" s="438">
        <v>536</v>
      </c>
      <c r="H146" s="72"/>
      <c r="I146" s="458">
        <v>47.388059701492537</v>
      </c>
      <c r="J146" s="72"/>
      <c r="K146" s="458">
        <v>52.611940298507463</v>
      </c>
      <c r="L146" s="458"/>
      <c r="M146" s="458">
        <v>38.432835820895519</v>
      </c>
      <c r="N146" s="458"/>
      <c r="O146" s="458">
        <v>29.702970297029701</v>
      </c>
      <c r="P146" s="99"/>
      <c r="Q146" s="458">
        <v>43.712574850299404</v>
      </c>
      <c r="R146"/>
    </row>
    <row r="147" spans="1:18" ht="15" x14ac:dyDescent="0.25">
      <c r="A147" s="163"/>
      <c r="B147" s="605" t="s">
        <v>1311</v>
      </c>
      <c r="C147" s="84" t="s">
        <v>1312</v>
      </c>
      <c r="D147" s="72"/>
      <c r="E147" s="72"/>
      <c r="F147" s="72"/>
      <c r="G147" s="438">
        <v>2062</v>
      </c>
      <c r="H147" s="72"/>
      <c r="I147" s="458">
        <v>44.471387002909793</v>
      </c>
      <c r="J147" s="72"/>
      <c r="K147" s="458">
        <v>55.5286129970902</v>
      </c>
      <c r="L147" s="458"/>
      <c r="M147" s="458">
        <v>44.034917555771095</v>
      </c>
      <c r="N147" s="458"/>
      <c r="O147" s="458">
        <v>27.61904761904762</v>
      </c>
      <c r="P147" s="99"/>
      <c r="Q147" s="458">
        <v>53.127354935945746</v>
      </c>
      <c r="R147"/>
    </row>
    <row r="148" spans="1:18" ht="15" x14ac:dyDescent="0.25">
      <c r="A148" s="163"/>
      <c r="B148" s="605" t="s">
        <v>1313</v>
      </c>
      <c r="C148" s="84" t="s">
        <v>1314</v>
      </c>
      <c r="D148" s="72"/>
      <c r="E148" s="72"/>
      <c r="F148" s="72"/>
      <c r="G148" s="438">
        <v>725</v>
      </c>
      <c r="H148" s="72"/>
      <c r="I148" s="458">
        <v>49.379310344827587</v>
      </c>
      <c r="J148" s="72"/>
      <c r="K148" s="458">
        <v>50.620689655172413</v>
      </c>
      <c r="L148" s="458"/>
      <c r="M148" s="458">
        <v>44.551724137931039</v>
      </c>
      <c r="N148" s="458"/>
      <c r="O148" s="458">
        <v>27.419354838709676</v>
      </c>
      <c r="P148" s="99"/>
      <c r="Q148" s="458">
        <v>53.459119496855344</v>
      </c>
      <c r="R148"/>
    </row>
    <row r="149" spans="1:18" ht="15" x14ac:dyDescent="0.25">
      <c r="A149" s="163"/>
      <c r="B149" s="605" t="s">
        <v>1315</v>
      </c>
      <c r="C149" s="84" t="s">
        <v>1316</v>
      </c>
      <c r="D149" s="72"/>
      <c r="E149" s="72"/>
      <c r="F149" s="72"/>
      <c r="G149" s="438">
        <v>1568</v>
      </c>
      <c r="H149" s="72"/>
      <c r="I149" s="458">
        <v>49.107142857142854</v>
      </c>
      <c r="J149" s="72"/>
      <c r="K149" s="458">
        <v>50.892857142857139</v>
      </c>
      <c r="L149" s="458"/>
      <c r="M149" s="458">
        <v>34.693877551020407</v>
      </c>
      <c r="N149" s="458"/>
      <c r="O149" s="458">
        <v>27.215189873417721</v>
      </c>
      <c r="P149" s="99"/>
      <c r="Q149" s="458">
        <v>39.743589743589745</v>
      </c>
      <c r="R149"/>
    </row>
    <row r="150" spans="1:18" ht="15" x14ac:dyDescent="0.25">
      <c r="A150" s="163"/>
      <c r="B150" s="605" t="s">
        <v>1317</v>
      </c>
      <c r="C150" s="84" t="s">
        <v>1318</v>
      </c>
      <c r="D150" s="72"/>
      <c r="E150" s="72"/>
      <c r="F150" s="72"/>
      <c r="G150" s="438">
        <v>1603</v>
      </c>
      <c r="H150" s="72"/>
      <c r="I150" s="458">
        <v>46.350592638802247</v>
      </c>
      <c r="J150" s="72"/>
      <c r="K150" s="458">
        <v>53.649407361197753</v>
      </c>
      <c r="L150" s="458"/>
      <c r="M150" s="458">
        <v>43.231441048034938</v>
      </c>
      <c r="N150" s="458"/>
      <c r="O150" s="458">
        <v>32.297063903281519</v>
      </c>
      <c r="P150" s="99"/>
      <c r="Q150" s="458">
        <v>49.4140625</v>
      </c>
      <c r="R150"/>
    </row>
    <row r="151" spans="1:18" ht="15" x14ac:dyDescent="0.25">
      <c r="A151" s="163"/>
      <c r="B151" s="605" t="s">
        <v>1319</v>
      </c>
      <c r="C151" s="84" t="s">
        <v>1320</v>
      </c>
      <c r="D151" s="72"/>
      <c r="E151" s="72"/>
      <c r="F151" s="72"/>
      <c r="G151" s="438">
        <v>1501</v>
      </c>
      <c r="H151" s="72"/>
      <c r="I151" s="458">
        <v>45.902731512325119</v>
      </c>
      <c r="J151" s="72"/>
      <c r="K151" s="458">
        <v>54.097268487674889</v>
      </c>
      <c r="L151" s="458"/>
      <c r="M151" s="458">
        <v>36.84210526315789</v>
      </c>
      <c r="N151" s="458"/>
      <c r="O151" s="458">
        <v>25.982532751091703</v>
      </c>
      <c r="P151" s="99"/>
      <c r="Q151" s="458">
        <v>41.61073825503356</v>
      </c>
      <c r="R151"/>
    </row>
    <row r="152" spans="1:18" ht="15" x14ac:dyDescent="0.25">
      <c r="A152" s="163"/>
      <c r="B152" s="605" t="s">
        <v>1321</v>
      </c>
      <c r="C152" s="84" t="s">
        <v>1322</v>
      </c>
      <c r="D152" s="72"/>
      <c r="E152" s="72"/>
      <c r="F152" s="72"/>
      <c r="G152" s="438">
        <v>984</v>
      </c>
      <c r="H152" s="72"/>
      <c r="I152" s="458">
        <v>53.861788617886177</v>
      </c>
      <c r="J152" s="72"/>
      <c r="K152" s="458">
        <v>46.138211382113816</v>
      </c>
      <c r="L152" s="458"/>
      <c r="M152" s="458">
        <v>39.329268292682926</v>
      </c>
      <c r="N152" s="458"/>
      <c r="O152" s="458">
        <v>29.807692307692307</v>
      </c>
      <c r="P152" s="99"/>
      <c r="Q152" s="458">
        <v>43.75</v>
      </c>
      <c r="R152"/>
    </row>
    <row r="153" spans="1:18" ht="15" x14ac:dyDescent="0.25">
      <c r="A153" s="163"/>
      <c r="B153" s="605"/>
      <c r="C153" s="84"/>
      <c r="D153" s="72"/>
      <c r="E153" s="72"/>
      <c r="F153" s="72"/>
      <c r="G153" s="438"/>
      <c r="H153" s="72"/>
      <c r="I153" s="458"/>
      <c r="J153" s="72"/>
      <c r="K153" s="458"/>
      <c r="L153" s="458"/>
      <c r="M153" s="458"/>
      <c r="N153" s="458"/>
      <c r="O153" s="458"/>
      <c r="P153" s="99"/>
      <c r="Q153" s="458"/>
      <c r="R153"/>
    </row>
    <row r="154" spans="1:18" ht="15" x14ac:dyDescent="0.25">
      <c r="A154" s="163" t="s">
        <v>1323</v>
      </c>
      <c r="B154" s="605"/>
      <c r="C154" s="84"/>
      <c r="D154" s="72"/>
      <c r="E154" s="72"/>
      <c r="F154" s="72"/>
      <c r="G154" s="615">
        <v>25461</v>
      </c>
      <c r="H154" s="72"/>
      <c r="I154" s="601">
        <v>44.130238403833317</v>
      </c>
      <c r="J154" s="72"/>
      <c r="K154" s="601">
        <v>55.86976159616669</v>
      </c>
      <c r="L154" s="601"/>
      <c r="M154" s="601">
        <v>37.131298849220379</v>
      </c>
      <c r="N154" s="601"/>
      <c r="O154" s="601">
        <v>24.974238875878221</v>
      </c>
      <c r="P154" s="604"/>
      <c r="Q154" s="601">
        <v>45.908291627214929</v>
      </c>
      <c r="R154"/>
    </row>
    <row r="155" spans="1:18" ht="15" x14ac:dyDescent="0.25">
      <c r="A155" s="163"/>
      <c r="B155" s="605"/>
      <c r="C155" s="84"/>
      <c r="D155" s="72"/>
      <c r="E155" s="72"/>
      <c r="F155" s="72"/>
      <c r="G155" s="438"/>
      <c r="H155" s="72"/>
      <c r="I155" s="458"/>
      <c r="J155" s="72"/>
      <c r="K155" s="458"/>
      <c r="L155" s="458"/>
      <c r="M155" s="458"/>
      <c r="N155" s="458"/>
      <c r="O155" s="458"/>
      <c r="P155" s="99"/>
      <c r="Q155" s="458"/>
      <c r="R155"/>
    </row>
    <row r="156" spans="1:18" ht="15" x14ac:dyDescent="0.25">
      <c r="A156" s="163"/>
      <c r="B156" s="605" t="s">
        <v>1324</v>
      </c>
      <c r="C156" s="84" t="s">
        <v>1849</v>
      </c>
      <c r="D156" s="72"/>
      <c r="E156" s="72"/>
      <c r="F156" s="72"/>
      <c r="G156" s="438">
        <v>333</v>
      </c>
      <c r="H156" s="72"/>
      <c r="I156" s="458">
        <v>42.942942942942942</v>
      </c>
      <c r="J156" s="72"/>
      <c r="K156" s="458">
        <v>57.057057057057058</v>
      </c>
      <c r="L156" s="458"/>
      <c r="M156" s="458">
        <v>38.138138138138139</v>
      </c>
      <c r="N156" s="458"/>
      <c r="O156" s="458">
        <v>22.641509433962266</v>
      </c>
      <c r="P156" s="99"/>
      <c r="Q156" s="458">
        <v>45.374449339207047</v>
      </c>
      <c r="R156"/>
    </row>
    <row r="157" spans="1:18" ht="15" x14ac:dyDescent="0.25">
      <c r="A157" s="163"/>
      <c r="B157" s="605" t="s">
        <v>1325</v>
      </c>
      <c r="C157" s="84" t="s">
        <v>1851</v>
      </c>
      <c r="D157" s="72"/>
      <c r="E157" s="72"/>
      <c r="F157" s="72"/>
      <c r="G157" s="438">
        <v>1114</v>
      </c>
      <c r="H157" s="72"/>
      <c r="I157" s="458">
        <v>29.174147217235191</v>
      </c>
      <c r="J157" s="72"/>
      <c r="K157" s="458">
        <v>70.825852782764812</v>
      </c>
      <c r="L157" s="458"/>
      <c r="M157" s="458">
        <v>35.637342908438065</v>
      </c>
      <c r="N157" s="458"/>
      <c r="O157" s="458">
        <v>22.753346080305928</v>
      </c>
      <c r="P157" s="99"/>
      <c r="Q157" s="458">
        <v>47.038917089678513</v>
      </c>
      <c r="R157"/>
    </row>
    <row r="158" spans="1:18" ht="15" x14ac:dyDescent="0.25">
      <c r="A158" s="163"/>
      <c r="B158" s="84" t="s">
        <v>1373</v>
      </c>
      <c r="C158" s="84" t="s">
        <v>1414</v>
      </c>
      <c r="D158" s="84"/>
      <c r="E158" s="72"/>
      <c r="F158" s="72"/>
      <c r="G158" s="635" t="s">
        <v>1431</v>
      </c>
      <c r="H158" s="72"/>
      <c r="I158" s="458" t="s">
        <v>1431</v>
      </c>
      <c r="J158" s="72"/>
      <c r="K158" s="458" t="s">
        <v>1431</v>
      </c>
      <c r="L158" s="458"/>
      <c r="M158" s="458" t="s">
        <v>1431</v>
      </c>
      <c r="N158" s="458"/>
      <c r="O158" s="458" t="s">
        <v>1431</v>
      </c>
      <c r="P158" s="99"/>
      <c r="Q158" s="458" t="s">
        <v>1431</v>
      </c>
      <c r="R158"/>
    </row>
    <row r="159" spans="1:18" ht="15" x14ac:dyDescent="0.25">
      <c r="A159" s="163"/>
      <c r="B159" s="84" t="s">
        <v>1379</v>
      </c>
      <c r="C159" s="84" t="s">
        <v>1415</v>
      </c>
      <c r="D159" s="84"/>
      <c r="E159" s="72"/>
      <c r="F159" s="72"/>
      <c r="G159" s="438">
        <v>1356</v>
      </c>
      <c r="H159" s="72"/>
      <c r="I159" s="458">
        <v>37.610619469026545</v>
      </c>
      <c r="J159" s="72"/>
      <c r="K159" s="458">
        <v>62.389380530973447</v>
      </c>
      <c r="L159" s="458"/>
      <c r="M159" s="458">
        <v>40.412979351032448</v>
      </c>
      <c r="N159" s="458"/>
      <c r="O159" s="458">
        <v>25.806451612903224</v>
      </c>
      <c r="P159" s="99"/>
      <c r="Q159" s="458">
        <v>51.629726205997393</v>
      </c>
      <c r="R159"/>
    </row>
    <row r="160" spans="1:18" ht="15" x14ac:dyDescent="0.25">
      <c r="A160" s="163"/>
      <c r="B160" s="84" t="s">
        <v>1382</v>
      </c>
      <c r="C160" s="84" t="s">
        <v>1416</v>
      </c>
      <c r="D160" s="84"/>
      <c r="E160" s="72"/>
      <c r="F160" s="72"/>
      <c r="G160" s="438">
        <v>3262</v>
      </c>
      <c r="H160" s="72"/>
      <c r="I160" s="458">
        <v>40.251379521765791</v>
      </c>
      <c r="J160" s="72"/>
      <c r="K160" s="458">
        <v>59.748620478234216</v>
      </c>
      <c r="L160" s="458"/>
      <c r="M160" s="458">
        <v>34.67198038013489</v>
      </c>
      <c r="N160" s="458"/>
      <c r="O160" s="458">
        <v>22.521865889212826</v>
      </c>
      <c r="P160" s="99"/>
      <c r="Q160" s="458">
        <v>43.492063492063494</v>
      </c>
      <c r="R160"/>
    </row>
    <row r="161" spans="1:18" ht="15" x14ac:dyDescent="0.25">
      <c r="A161" s="163"/>
      <c r="B161" s="605" t="s">
        <v>1326</v>
      </c>
      <c r="C161" s="84" t="s">
        <v>1852</v>
      </c>
      <c r="D161" s="72"/>
      <c r="E161" s="72"/>
      <c r="F161" s="72"/>
      <c r="G161" s="438">
        <v>275</v>
      </c>
      <c r="H161" s="72"/>
      <c r="I161" s="458">
        <v>42.545454545454547</v>
      </c>
      <c r="J161" s="72"/>
      <c r="K161" s="458">
        <v>57.45454545454546</v>
      </c>
      <c r="L161" s="458"/>
      <c r="M161" s="458">
        <v>28.000000000000004</v>
      </c>
      <c r="N161" s="458"/>
      <c r="O161" s="458">
        <v>20.930232558139537</v>
      </c>
      <c r="P161" s="99"/>
      <c r="Q161" s="458">
        <v>34.246575342465754</v>
      </c>
      <c r="R161"/>
    </row>
    <row r="162" spans="1:18" ht="15" x14ac:dyDescent="0.25">
      <c r="A162" s="163"/>
      <c r="B162" s="84" t="s">
        <v>1384</v>
      </c>
      <c r="C162" s="84" t="s">
        <v>1417</v>
      </c>
      <c r="D162" s="84"/>
      <c r="E162" s="72"/>
      <c r="F162" s="72"/>
      <c r="G162" s="438">
        <v>4432</v>
      </c>
      <c r="H162" s="72"/>
      <c r="I162" s="458">
        <v>47.202166064981945</v>
      </c>
      <c r="J162" s="72"/>
      <c r="K162" s="458">
        <v>52.797833935018048</v>
      </c>
      <c r="L162" s="458"/>
      <c r="M162" s="458">
        <v>39.101985559566785</v>
      </c>
      <c r="N162" s="458"/>
      <c r="O162" s="458">
        <v>25.154320987654323</v>
      </c>
      <c r="P162" s="99"/>
      <c r="Q162" s="458">
        <v>50</v>
      </c>
      <c r="R162"/>
    </row>
    <row r="163" spans="1:18" ht="15" x14ac:dyDescent="0.25">
      <c r="A163" s="163"/>
      <c r="B163" s="605" t="s">
        <v>1327</v>
      </c>
      <c r="C163" s="84" t="s">
        <v>1328</v>
      </c>
      <c r="D163" s="72"/>
      <c r="E163" s="72"/>
      <c r="F163" s="72"/>
      <c r="G163" s="438">
        <v>1073</v>
      </c>
      <c r="H163" s="72"/>
      <c r="I163" s="458">
        <v>51.630941286113696</v>
      </c>
      <c r="J163" s="72"/>
      <c r="K163" s="458">
        <v>48.369058713886297</v>
      </c>
      <c r="L163" s="458"/>
      <c r="M163" s="458">
        <v>43.616029822926372</v>
      </c>
      <c r="N163" s="458"/>
      <c r="O163" s="458">
        <v>29.530201342281881</v>
      </c>
      <c r="P163" s="99"/>
      <c r="Q163" s="458">
        <v>53.674121405750796</v>
      </c>
      <c r="R163"/>
    </row>
    <row r="164" spans="1:18" ht="15" x14ac:dyDescent="0.25">
      <c r="A164" s="163"/>
      <c r="B164" s="605" t="s">
        <v>1329</v>
      </c>
      <c r="C164" s="84" t="s">
        <v>1853</v>
      </c>
      <c r="D164" s="72"/>
      <c r="E164" s="72"/>
      <c r="F164" s="72"/>
      <c r="G164" s="438">
        <v>1017</v>
      </c>
      <c r="H164" s="72"/>
      <c r="I164" s="458">
        <v>54.86725663716814</v>
      </c>
      <c r="J164" s="72"/>
      <c r="K164" s="458">
        <v>45.132743362831853</v>
      </c>
      <c r="L164" s="458"/>
      <c r="M164" s="458">
        <v>38.446411012782697</v>
      </c>
      <c r="N164" s="458"/>
      <c r="O164" s="458">
        <v>25</v>
      </c>
      <c r="P164" s="99"/>
      <c r="Q164" s="458">
        <v>46.603475513428123</v>
      </c>
      <c r="R164"/>
    </row>
    <row r="165" spans="1:18" ht="15" x14ac:dyDescent="0.25">
      <c r="A165" s="163"/>
      <c r="B165" s="84" t="s">
        <v>1392</v>
      </c>
      <c r="C165" s="84" t="s">
        <v>1418</v>
      </c>
      <c r="D165" s="84"/>
      <c r="E165" s="72"/>
      <c r="F165" s="72"/>
      <c r="G165" s="635" t="s">
        <v>1431</v>
      </c>
      <c r="H165" s="72"/>
      <c r="I165" s="458" t="s">
        <v>1431</v>
      </c>
      <c r="J165" s="72"/>
      <c r="K165" s="458" t="s">
        <v>1431</v>
      </c>
      <c r="L165" s="458"/>
      <c r="M165" s="458" t="s">
        <v>1431</v>
      </c>
      <c r="N165" s="458"/>
      <c r="O165" s="458" t="s">
        <v>1431</v>
      </c>
      <c r="P165" s="99"/>
      <c r="Q165" s="458" t="s">
        <v>1431</v>
      </c>
      <c r="R165"/>
    </row>
    <row r="166" spans="1:18" ht="15" x14ac:dyDescent="0.25">
      <c r="A166" s="163"/>
      <c r="B166" s="605" t="s">
        <v>1330</v>
      </c>
      <c r="C166" s="84" t="s">
        <v>1854</v>
      </c>
      <c r="D166" s="72"/>
      <c r="E166" s="72"/>
      <c r="F166" s="72"/>
      <c r="G166" s="438">
        <v>855</v>
      </c>
      <c r="H166" s="72"/>
      <c r="I166" s="458">
        <v>47.251461988304094</v>
      </c>
      <c r="J166" s="72"/>
      <c r="K166" s="458">
        <v>52.748538011695913</v>
      </c>
      <c r="L166" s="458"/>
      <c r="M166" s="458">
        <v>38.479532163742689</v>
      </c>
      <c r="N166" s="458"/>
      <c r="O166" s="458">
        <v>23.393316195372751</v>
      </c>
      <c r="P166" s="99"/>
      <c r="Q166" s="458">
        <v>51.072961373390555</v>
      </c>
      <c r="R166"/>
    </row>
    <row r="167" spans="1:18" ht="15" x14ac:dyDescent="0.25">
      <c r="A167" s="163"/>
      <c r="B167" s="605" t="s">
        <v>1331</v>
      </c>
      <c r="C167" s="84" t="s">
        <v>1855</v>
      </c>
      <c r="D167" s="72"/>
      <c r="E167" s="72"/>
      <c r="F167" s="72"/>
      <c r="G167" s="438">
        <v>728</v>
      </c>
      <c r="H167" s="72"/>
      <c r="I167" s="458">
        <v>46.978021978021978</v>
      </c>
      <c r="J167" s="72"/>
      <c r="K167" s="458">
        <v>53.021978021978022</v>
      </c>
      <c r="L167" s="458"/>
      <c r="M167" s="458">
        <v>39.14835164835165</v>
      </c>
      <c r="N167" s="458"/>
      <c r="O167" s="458">
        <v>29.642857142857142</v>
      </c>
      <c r="P167" s="99"/>
      <c r="Q167" s="458">
        <v>45.089285714285715</v>
      </c>
      <c r="R167"/>
    </row>
    <row r="168" spans="1:18" ht="15" x14ac:dyDescent="0.25">
      <c r="A168" s="163"/>
      <c r="B168" s="605" t="s">
        <v>1332</v>
      </c>
      <c r="C168" s="84" t="s">
        <v>1856</v>
      </c>
      <c r="D168" s="72"/>
      <c r="E168" s="72"/>
      <c r="F168" s="72"/>
      <c r="G168" s="438">
        <v>744</v>
      </c>
      <c r="H168" s="72"/>
      <c r="I168" s="458">
        <v>47.446236559139784</v>
      </c>
      <c r="J168" s="72"/>
      <c r="K168" s="458">
        <v>52.553763440860216</v>
      </c>
      <c r="L168" s="458"/>
      <c r="M168" s="458">
        <v>36.155913978494624</v>
      </c>
      <c r="N168" s="458"/>
      <c r="O168" s="458">
        <v>28.333333333333332</v>
      </c>
      <c r="P168" s="99"/>
      <c r="Q168" s="458">
        <v>39.880952380952387</v>
      </c>
      <c r="R168"/>
    </row>
    <row r="169" spans="1:18" ht="15" x14ac:dyDescent="0.25">
      <c r="A169" s="163"/>
      <c r="B169" s="605" t="s">
        <v>1333</v>
      </c>
      <c r="C169" s="84" t="s">
        <v>1857</v>
      </c>
      <c r="D169" s="72"/>
      <c r="E169" s="72"/>
      <c r="F169" s="72"/>
      <c r="G169" s="438">
        <v>999</v>
      </c>
      <c r="H169" s="72"/>
      <c r="I169" s="458">
        <v>40.14014014014014</v>
      </c>
      <c r="J169" s="72"/>
      <c r="K169" s="458">
        <v>59.859859859859867</v>
      </c>
      <c r="L169" s="458"/>
      <c r="M169" s="458">
        <v>36.036036036036037</v>
      </c>
      <c r="N169" s="458"/>
      <c r="O169" s="458">
        <v>23.178807947019866</v>
      </c>
      <c r="P169" s="99"/>
      <c r="Q169" s="458">
        <v>46.703296703296701</v>
      </c>
      <c r="R169"/>
    </row>
    <row r="170" spans="1:18" ht="15" x14ac:dyDescent="0.25">
      <c r="A170" s="163"/>
      <c r="B170" s="84" t="s">
        <v>1396</v>
      </c>
      <c r="C170" s="84" t="s">
        <v>1419</v>
      </c>
      <c r="D170" s="84"/>
      <c r="E170" s="72"/>
      <c r="F170" s="72"/>
      <c r="G170" s="438">
        <v>3007</v>
      </c>
      <c r="H170" s="72"/>
      <c r="I170" s="458">
        <v>46.657798470236116</v>
      </c>
      <c r="J170" s="72"/>
      <c r="K170" s="458">
        <v>53.342201529763891</v>
      </c>
      <c r="L170" s="458"/>
      <c r="M170" s="458">
        <v>38.077818423678082</v>
      </c>
      <c r="N170" s="458"/>
      <c r="O170" s="458">
        <v>27.933884297520663</v>
      </c>
      <c r="P170" s="99"/>
      <c r="Q170" s="458">
        <v>44.908180300500831</v>
      </c>
      <c r="R170"/>
    </row>
    <row r="171" spans="1:18" ht="15" x14ac:dyDescent="0.25">
      <c r="A171" s="163"/>
      <c r="B171" s="605" t="s">
        <v>1334</v>
      </c>
      <c r="C171" s="84" t="s">
        <v>1858</v>
      </c>
      <c r="D171" s="72"/>
      <c r="E171" s="72"/>
      <c r="F171" s="72"/>
      <c r="G171" s="438">
        <v>347</v>
      </c>
      <c r="H171" s="72"/>
      <c r="I171" s="458">
        <v>47.550432276657062</v>
      </c>
      <c r="J171" s="72"/>
      <c r="K171" s="458">
        <v>52.449567723342938</v>
      </c>
      <c r="L171" s="458"/>
      <c r="M171" s="458">
        <v>33.717579250720462</v>
      </c>
      <c r="N171" s="458"/>
      <c r="O171" s="458">
        <v>27.338129496402878</v>
      </c>
      <c r="P171" s="99"/>
      <c r="Q171" s="458">
        <v>37.980769230769226</v>
      </c>
      <c r="R171"/>
    </row>
    <row r="172" spans="1:18" ht="15" x14ac:dyDescent="0.25">
      <c r="A172" s="163"/>
      <c r="B172" s="84" t="s">
        <v>1398</v>
      </c>
      <c r="C172" s="84" t="s">
        <v>1420</v>
      </c>
      <c r="D172" s="84"/>
      <c r="E172" s="72"/>
      <c r="F172" s="72"/>
      <c r="G172" s="438">
        <v>2069</v>
      </c>
      <c r="H172" s="72"/>
      <c r="I172" s="458">
        <v>32.092798453359109</v>
      </c>
      <c r="J172" s="72"/>
      <c r="K172" s="458">
        <v>67.907201546640891</v>
      </c>
      <c r="L172" s="458"/>
      <c r="M172" s="458">
        <v>35.71773803769937</v>
      </c>
      <c r="N172" s="458"/>
      <c r="O172" s="458">
        <v>23.690205011389523</v>
      </c>
      <c r="P172" s="99"/>
      <c r="Q172" s="458">
        <v>44.584382871536526</v>
      </c>
      <c r="R172"/>
    </row>
    <row r="173" spans="1:18" ht="15" x14ac:dyDescent="0.25">
      <c r="A173" s="163"/>
      <c r="B173" s="605" t="s">
        <v>1335</v>
      </c>
      <c r="C173" s="84" t="s">
        <v>1860</v>
      </c>
      <c r="D173" s="72"/>
      <c r="E173" s="72"/>
      <c r="F173" s="72"/>
      <c r="G173" s="438">
        <v>397</v>
      </c>
      <c r="H173" s="72"/>
      <c r="I173" s="458">
        <v>54.156171284634759</v>
      </c>
      <c r="J173" s="72"/>
      <c r="K173" s="458">
        <v>45.843828715365234</v>
      </c>
      <c r="L173" s="458"/>
      <c r="M173" s="458">
        <v>32.493702770780857</v>
      </c>
      <c r="N173" s="458"/>
      <c r="O173" s="458">
        <v>22.641509433962266</v>
      </c>
      <c r="P173" s="99"/>
      <c r="Q173" s="458">
        <v>39.075630252100844</v>
      </c>
      <c r="R173"/>
    </row>
    <row r="174" spans="1:18" ht="15" x14ac:dyDescent="0.25">
      <c r="A174" s="163"/>
      <c r="B174" s="605" t="s">
        <v>1336</v>
      </c>
      <c r="C174" s="84" t="s">
        <v>1861</v>
      </c>
      <c r="D174" s="72"/>
      <c r="E174" s="72"/>
      <c r="F174" s="72"/>
      <c r="G174" s="438">
        <v>350</v>
      </c>
      <c r="H174" s="72"/>
      <c r="I174" s="458">
        <v>52.857142857142861</v>
      </c>
      <c r="J174" s="72"/>
      <c r="K174" s="458">
        <v>47.142857142857139</v>
      </c>
      <c r="L174" s="458"/>
      <c r="M174" s="458">
        <v>38</v>
      </c>
      <c r="N174" s="458"/>
      <c r="O174" s="458">
        <v>20.408163265306122</v>
      </c>
      <c r="P174" s="99"/>
      <c r="Q174" s="458">
        <v>50.738916256157637</v>
      </c>
      <c r="R174"/>
    </row>
    <row r="175" spans="1:18" ht="15" x14ac:dyDescent="0.25">
      <c r="A175" s="163"/>
      <c r="B175" s="605"/>
      <c r="C175" s="84"/>
      <c r="D175" s="72"/>
      <c r="E175" s="72"/>
      <c r="F175" s="72"/>
      <c r="G175" s="438"/>
      <c r="H175" s="72"/>
      <c r="I175" s="458"/>
      <c r="J175" s="72"/>
      <c r="K175" s="458"/>
      <c r="L175" s="458"/>
      <c r="M175" s="458"/>
      <c r="N175" s="458"/>
      <c r="O175" s="458"/>
      <c r="P175" s="99"/>
      <c r="Q175" s="458"/>
      <c r="R175"/>
    </row>
    <row r="176" spans="1:18" ht="15" x14ac:dyDescent="0.25">
      <c r="A176" s="163" t="s">
        <v>1337</v>
      </c>
      <c r="B176" s="605"/>
      <c r="C176" s="84"/>
      <c r="D176" s="72"/>
      <c r="E176" s="72"/>
      <c r="F176" s="72"/>
      <c r="G176" s="615">
        <v>13115</v>
      </c>
      <c r="H176" s="72"/>
      <c r="I176" s="601">
        <v>44.323293938238656</v>
      </c>
      <c r="J176" s="72"/>
      <c r="K176" s="601">
        <v>55.676706061761337</v>
      </c>
      <c r="L176" s="601"/>
      <c r="M176" s="601">
        <v>33.595120091498281</v>
      </c>
      <c r="N176" s="601"/>
      <c r="O176" s="601">
        <v>22.357375364056878</v>
      </c>
      <c r="P176" s="604"/>
      <c r="Q176" s="601">
        <v>42.607859302006048</v>
      </c>
      <c r="R176"/>
    </row>
    <row r="177" spans="1:18" ht="15" x14ac:dyDescent="0.25">
      <c r="A177" s="163"/>
      <c r="B177" s="605"/>
      <c r="C177" s="84"/>
      <c r="D177" s="72"/>
      <c r="E177" s="72"/>
      <c r="F177" s="72"/>
      <c r="G177" s="438"/>
      <c r="H177" s="72"/>
      <c r="I177" s="458"/>
      <c r="J177" s="72"/>
      <c r="K177" s="458"/>
      <c r="L177" s="458"/>
      <c r="M177" s="458"/>
      <c r="N177" s="458"/>
      <c r="O177" s="458"/>
      <c r="P177" s="99"/>
      <c r="Q177" s="458"/>
      <c r="R177"/>
    </row>
    <row r="178" spans="1:18" ht="15" x14ac:dyDescent="0.25">
      <c r="A178" s="163"/>
      <c r="B178" s="605" t="s">
        <v>1338</v>
      </c>
      <c r="C178" s="84" t="s">
        <v>1862</v>
      </c>
      <c r="D178" s="72"/>
      <c r="E178" s="72"/>
      <c r="F178" s="72"/>
      <c r="G178" s="438">
        <v>378</v>
      </c>
      <c r="H178" s="72"/>
      <c r="I178" s="458">
        <v>43.650793650793652</v>
      </c>
      <c r="J178" s="72"/>
      <c r="K178" s="458">
        <v>56.349206349206348</v>
      </c>
      <c r="L178" s="458"/>
      <c r="M178" s="458">
        <v>31.481481481481481</v>
      </c>
      <c r="N178" s="458"/>
      <c r="O178" s="458">
        <v>19.161676646706589</v>
      </c>
      <c r="P178" s="99"/>
      <c r="Q178" s="458">
        <v>41.232227488151658</v>
      </c>
      <c r="R178"/>
    </row>
    <row r="179" spans="1:18" ht="15" x14ac:dyDescent="0.25">
      <c r="A179" s="163"/>
      <c r="B179" s="605" t="s">
        <v>1339</v>
      </c>
      <c r="C179" s="84" t="s">
        <v>1863</v>
      </c>
      <c r="D179" s="72"/>
      <c r="E179" s="72"/>
      <c r="F179" s="72"/>
      <c r="G179" s="438">
        <v>707</v>
      </c>
      <c r="H179" s="72"/>
      <c r="I179" s="458">
        <v>38.613861386138616</v>
      </c>
      <c r="J179" s="72"/>
      <c r="K179" s="458">
        <v>61.386138613861384</v>
      </c>
      <c r="L179" s="458"/>
      <c r="M179" s="458">
        <v>39.038189533239034</v>
      </c>
      <c r="N179" s="458"/>
      <c r="O179" s="458">
        <v>22.847682119205299</v>
      </c>
      <c r="P179" s="99"/>
      <c r="Q179" s="458">
        <v>51.111111111111107</v>
      </c>
      <c r="R179"/>
    </row>
    <row r="180" spans="1:18" ht="15" x14ac:dyDescent="0.25">
      <c r="A180" s="163"/>
      <c r="B180" s="605" t="s">
        <v>1340</v>
      </c>
      <c r="C180" s="84" t="s">
        <v>1864</v>
      </c>
      <c r="D180" s="72"/>
      <c r="E180" s="72"/>
      <c r="F180" s="72"/>
      <c r="G180" s="438">
        <v>1504</v>
      </c>
      <c r="H180" s="72"/>
      <c r="I180" s="458">
        <v>45.944148936170215</v>
      </c>
      <c r="J180" s="72"/>
      <c r="K180" s="458">
        <v>54.055851063829785</v>
      </c>
      <c r="L180" s="458"/>
      <c r="M180" s="458">
        <v>34.973404255319153</v>
      </c>
      <c r="N180" s="458"/>
      <c r="O180" s="458">
        <v>20.588235294117645</v>
      </c>
      <c r="P180" s="99"/>
      <c r="Q180" s="458">
        <v>44.843049327354265</v>
      </c>
      <c r="R180"/>
    </row>
    <row r="181" spans="1:18" ht="15" x14ac:dyDescent="0.25">
      <c r="A181" s="163"/>
      <c r="B181" s="605" t="s">
        <v>1341</v>
      </c>
      <c r="C181" s="84" t="s">
        <v>1434</v>
      </c>
      <c r="D181" s="72"/>
      <c r="E181" s="72"/>
      <c r="F181" s="72"/>
      <c r="G181" s="635" t="s">
        <v>1431</v>
      </c>
      <c r="H181" s="72"/>
      <c r="I181" s="458" t="s">
        <v>1431</v>
      </c>
      <c r="J181" s="72"/>
      <c r="K181" s="458" t="s">
        <v>1431</v>
      </c>
      <c r="L181" s="458"/>
      <c r="M181" s="458" t="s">
        <v>1431</v>
      </c>
      <c r="N181" s="458"/>
      <c r="O181" s="458" t="s">
        <v>1431</v>
      </c>
      <c r="P181" s="99"/>
      <c r="Q181" s="458" t="s">
        <v>1431</v>
      </c>
      <c r="R181"/>
    </row>
    <row r="182" spans="1:18" ht="15" x14ac:dyDescent="0.25">
      <c r="A182" s="163"/>
      <c r="B182" s="605" t="s">
        <v>1377</v>
      </c>
      <c r="C182" s="104" t="s">
        <v>1421</v>
      </c>
      <c r="D182" s="72"/>
      <c r="E182" s="72"/>
      <c r="F182" s="72"/>
      <c r="G182" s="438">
        <v>1432</v>
      </c>
      <c r="H182" s="72"/>
      <c r="I182" s="458">
        <v>36.731843575418992</v>
      </c>
      <c r="J182" s="72"/>
      <c r="K182" s="458">
        <v>63.268156424581001</v>
      </c>
      <c r="L182" s="458"/>
      <c r="M182" s="458">
        <v>26.815642458100559</v>
      </c>
      <c r="N182" s="458"/>
      <c r="O182" s="458">
        <v>20.367751060820368</v>
      </c>
      <c r="P182" s="99"/>
      <c r="Q182" s="458">
        <v>33.103448275862071</v>
      </c>
      <c r="R182"/>
    </row>
    <row r="183" spans="1:18" ht="15" x14ac:dyDescent="0.25">
      <c r="A183" s="163"/>
      <c r="B183" s="605" t="s">
        <v>1378</v>
      </c>
      <c r="C183" s="104" t="s">
        <v>1422</v>
      </c>
      <c r="D183" s="72"/>
      <c r="E183" s="72"/>
      <c r="F183" s="72"/>
      <c r="G183" s="438">
        <v>812</v>
      </c>
      <c r="H183" s="72"/>
      <c r="I183" s="458">
        <v>41.625615763546797</v>
      </c>
      <c r="J183" s="72"/>
      <c r="K183" s="458">
        <v>58.374384236453203</v>
      </c>
      <c r="L183" s="458"/>
      <c r="M183" s="458">
        <v>34.11330049261084</v>
      </c>
      <c r="N183" s="458"/>
      <c r="O183" s="458">
        <v>24.157303370786519</v>
      </c>
      <c r="P183" s="99"/>
      <c r="Q183" s="458">
        <v>41.885964912280706</v>
      </c>
      <c r="R183"/>
    </row>
    <row r="184" spans="1:18" ht="15" x14ac:dyDescent="0.25">
      <c r="A184" s="163"/>
      <c r="B184" s="605" t="s">
        <v>1381</v>
      </c>
      <c r="C184" s="104" t="s">
        <v>1423</v>
      </c>
      <c r="D184" s="72"/>
      <c r="E184" s="72"/>
      <c r="F184" s="72"/>
      <c r="G184" s="438">
        <v>1386</v>
      </c>
      <c r="H184" s="72"/>
      <c r="I184" s="458">
        <v>40.764790764790767</v>
      </c>
      <c r="J184" s="72"/>
      <c r="K184" s="458">
        <v>59.23520923520924</v>
      </c>
      <c r="L184" s="458"/>
      <c r="M184" s="458">
        <v>33.261183261183263</v>
      </c>
      <c r="N184" s="458"/>
      <c r="O184" s="458">
        <v>19.349315068493151</v>
      </c>
      <c r="P184" s="99"/>
      <c r="Q184" s="458">
        <v>43.391521197007485</v>
      </c>
      <c r="R184"/>
    </row>
    <row r="185" spans="1:18" ht="15" x14ac:dyDescent="0.25">
      <c r="A185" s="163"/>
      <c r="B185" s="605" t="s">
        <v>1342</v>
      </c>
      <c r="C185" s="84" t="s">
        <v>1865</v>
      </c>
      <c r="D185" s="72"/>
      <c r="E185" s="72"/>
      <c r="F185" s="72"/>
      <c r="G185" s="635" t="s">
        <v>1431</v>
      </c>
      <c r="H185" s="72"/>
      <c r="I185" s="458" t="s">
        <v>1431</v>
      </c>
      <c r="J185" s="72"/>
      <c r="K185" s="458" t="s">
        <v>1431</v>
      </c>
      <c r="L185" s="458"/>
      <c r="M185" s="458" t="s">
        <v>1431</v>
      </c>
      <c r="N185" s="458"/>
      <c r="O185" s="458" t="s">
        <v>1431</v>
      </c>
      <c r="P185" s="99"/>
      <c r="Q185" s="458" t="s">
        <v>1431</v>
      </c>
      <c r="R185"/>
    </row>
    <row r="186" spans="1:18" ht="15" x14ac:dyDescent="0.25">
      <c r="A186" s="163"/>
      <c r="B186" s="605" t="s">
        <v>1343</v>
      </c>
      <c r="C186" s="84" t="s">
        <v>1344</v>
      </c>
      <c r="D186" s="72"/>
      <c r="E186" s="72"/>
      <c r="F186" s="72"/>
      <c r="G186" s="438">
        <v>397</v>
      </c>
      <c r="H186" s="72"/>
      <c r="I186" s="458">
        <v>41.057934508816118</v>
      </c>
      <c r="J186" s="72"/>
      <c r="K186" s="458">
        <v>58.942065491183882</v>
      </c>
      <c r="L186" s="458"/>
      <c r="M186" s="458">
        <v>30.982367758186395</v>
      </c>
      <c r="N186" s="458"/>
      <c r="O186" s="458">
        <v>21.383647798742139</v>
      </c>
      <c r="P186" s="99"/>
      <c r="Q186" s="458">
        <v>37.394957983193279</v>
      </c>
      <c r="R186"/>
    </row>
    <row r="187" spans="1:18" ht="15" x14ac:dyDescent="0.25">
      <c r="A187" s="163"/>
      <c r="B187" s="605" t="s">
        <v>1345</v>
      </c>
      <c r="C187" s="84" t="s">
        <v>1866</v>
      </c>
      <c r="D187" s="72"/>
      <c r="E187" s="72"/>
      <c r="F187" s="72"/>
      <c r="G187" s="438">
        <v>821</v>
      </c>
      <c r="H187" s="72"/>
      <c r="I187" s="458">
        <v>41.291108404384893</v>
      </c>
      <c r="J187" s="72"/>
      <c r="K187" s="458">
        <v>58.7088915956151</v>
      </c>
      <c r="L187" s="458"/>
      <c r="M187" s="458">
        <v>35.200974421437273</v>
      </c>
      <c r="N187" s="458"/>
      <c r="O187" s="458">
        <v>25.735294117647058</v>
      </c>
      <c r="P187" s="99"/>
      <c r="Q187" s="458">
        <v>44.552058111380141</v>
      </c>
      <c r="R187"/>
    </row>
    <row r="188" spans="1:18" ht="15" x14ac:dyDescent="0.25">
      <c r="A188" s="163"/>
      <c r="B188" s="605" t="s">
        <v>1346</v>
      </c>
      <c r="C188" s="84" t="s">
        <v>1868</v>
      </c>
      <c r="D188" s="72"/>
      <c r="E188" s="72"/>
      <c r="F188" s="72"/>
      <c r="G188" s="438">
        <v>443</v>
      </c>
      <c r="H188" s="72"/>
      <c r="I188" s="458">
        <v>45.598194130925506</v>
      </c>
      <c r="J188" s="72"/>
      <c r="K188" s="458">
        <v>54.401805869074494</v>
      </c>
      <c r="L188" s="458"/>
      <c r="M188" s="458">
        <v>39.051918735891647</v>
      </c>
      <c r="N188" s="458"/>
      <c r="O188" s="458">
        <v>26.13065326633166</v>
      </c>
      <c r="P188" s="99"/>
      <c r="Q188" s="458">
        <v>49.590163934426229</v>
      </c>
      <c r="R188"/>
    </row>
    <row r="189" spans="1:18" ht="15" x14ac:dyDescent="0.25">
      <c r="A189" s="163"/>
      <c r="B189" s="605" t="s">
        <v>1393</v>
      </c>
      <c r="C189" s="104" t="s">
        <v>1424</v>
      </c>
      <c r="D189" s="72"/>
      <c r="E189" s="72"/>
      <c r="F189" s="72"/>
      <c r="G189" s="438">
        <v>1176</v>
      </c>
      <c r="H189" s="72"/>
      <c r="I189" s="458">
        <v>46.003401360544217</v>
      </c>
      <c r="J189" s="72"/>
      <c r="K189" s="458">
        <v>53.996598639455783</v>
      </c>
      <c r="L189" s="458"/>
      <c r="M189" s="458">
        <v>32.482993197278915</v>
      </c>
      <c r="N189" s="458"/>
      <c r="O189" s="458">
        <v>21.268656716417912</v>
      </c>
      <c r="P189" s="99"/>
      <c r="Q189" s="458">
        <v>41.875</v>
      </c>
      <c r="R189"/>
    </row>
    <row r="190" spans="1:18" ht="15" x14ac:dyDescent="0.25">
      <c r="A190" s="163"/>
      <c r="B190" s="605" t="s">
        <v>1347</v>
      </c>
      <c r="C190" s="84" t="s">
        <v>1869</v>
      </c>
      <c r="D190" s="72"/>
      <c r="E190" s="72"/>
      <c r="F190" s="72"/>
      <c r="G190" s="438">
        <v>648</v>
      </c>
      <c r="H190" s="72"/>
      <c r="I190" s="458">
        <v>43.364197530864196</v>
      </c>
      <c r="J190" s="72"/>
      <c r="K190" s="458">
        <v>56.635802469135797</v>
      </c>
      <c r="L190" s="458"/>
      <c r="M190" s="458">
        <v>35.802469135802468</v>
      </c>
      <c r="N190" s="458"/>
      <c r="O190" s="458">
        <v>24.913494809688579</v>
      </c>
      <c r="P190" s="99"/>
      <c r="Q190" s="458">
        <v>44.568245125348191</v>
      </c>
      <c r="R190"/>
    </row>
    <row r="191" spans="1:18" ht="15" x14ac:dyDescent="0.25">
      <c r="A191" s="163"/>
      <c r="B191" s="605" t="s">
        <v>1348</v>
      </c>
      <c r="C191" s="84" t="s">
        <v>1870</v>
      </c>
      <c r="D191" s="72"/>
      <c r="E191" s="72"/>
      <c r="F191" s="72"/>
      <c r="G191" s="438">
        <v>726</v>
      </c>
      <c r="H191" s="72"/>
      <c r="I191" s="458">
        <v>53.305785123966942</v>
      </c>
      <c r="J191" s="72"/>
      <c r="K191" s="458">
        <v>46.694214876033058</v>
      </c>
      <c r="L191" s="458"/>
      <c r="M191" s="458">
        <v>34.986225895316799</v>
      </c>
      <c r="N191" s="458"/>
      <c r="O191" s="458">
        <v>27.306273062730629</v>
      </c>
      <c r="P191" s="99"/>
      <c r="Q191" s="458">
        <v>39.560439560439562</v>
      </c>
      <c r="R191"/>
    </row>
    <row r="192" spans="1:18" ht="15" x14ac:dyDescent="0.25">
      <c r="A192" s="163"/>
      <c r="B192" s="605" t="s">
        <v>1349</v>
      </c>
      <c r="C192" s="84" t="s">
        <v>1350</v>
      </c>
      <c r="D192" s="72"/>
      <c r="E192" s="72"/>
      <c r="F192" s="72"/>
      <c r="G192" s="438">
        <v>474</v>
      </c>
      <c r="H192" s="72"/>
      <c r="I192" s="458">
        <v>55.485232067510552</v>
      </c>
      <c r="J192" s="72"/>
      <c r="K192" s="458">
        <v>44.514767932489448</v>
      </c>
      <c r="L192" s="458"/>
      <c r="M192" s="458">
        <v>38.81856540084388</v>
      </c>
      <c r="N192" s="458"/>
      <c r="O192" s="458">
        <v>29.437229437229441</v>
      </c>
      <c r="P192" s="99"/>
      <c r="Q192" s="458">
        <v>47.736625514403293</v>
      </c>
      <c r="R192"/>
    </row>
    <row r="193" spans="1:18" ht="15" x14ac:dyDescent="0.25">
      <c r="A193" s="163"/>
      <c r="B193" s="605" t="s">
        <v>1351</v>
      </c>
      <c r="C193" s="84" t="s">
        <v>1873</v>
      </c>
      <c r="D193" s="72"/>
      <c r="E193" s="72"/>
      <c r="F193" s="72"/>
      <c r="G193" s="438">
        <v>1029</v>
      </c>
      <c r="H193" s="72"/>
      <c r="I193" s="458">
        <v>42.176870748299322</v>
      </c>
      <c r="J193" s="72"/>
      <c r="K193" s="458">
        <v>57.823129251700678</v>
      </c>
      <c r="L193" s="458"/>
      <c r="M193" s="458">
        <v>34.499514091350825</v>
      </c>
      <c r="N193" s="458"/>
      <c r="O193" s="458">
        <v>21.58590308370044</v>
      </c>
      <c r="P193" s="99"/>
      <c r="Q193" s="458">
        <v>44.695652173913039</v>
      </c>
      <c r="R193"/>
    </row>
    <row r="194" spans="1:18" ht="14.25" x14ac:dyDescent="0.2">
      <c r="A194" s="167"/>
      <c r="B194" s="167"/>
      <c r="C194" s="167"/>
      <c r="D194" s="167"/>
      <c r="E194" s="168"/>
      <c r="F194" s="168"/>
      <c r="G194" s="169"/>
      <c r="H194" s="169"/>
      <c r="I194" s="109"/>
      <c r="J194" s="109"/>
      <c r="K194" s="170"/>
      <c r="L194" s="170"/>
      <c r="M194" s="170"/>
      <c r="N194" s="170"/>
      <c r="O194" s="170"/>
      <c r="P194" s="170"/>
      <c r="Q194" s="170"/>
    </row>
    <row r="195" spans="1:18" ht="14.25" x14ac:dyDescent="0.2">
      <c r="A195" s="437"/>
      <c r="B195" s="166"/>
      <c r="C195" s="166"/>
      <c r="D195" s="166"/>
      <c r="E195" s="165"/>
      <c r="F195" s="165"/>
      <c r="G195" s="156"/>
      <c r="H195" s="156"/>
      <c r="I195" s="547"/>
      <c r="J195" s="547"/>
      <c r="K195" s="159"/>
      <c r="L195" s="159"/>
      <c r="M195" s="159"/>
      <c r="N195" s="159"/>
      <c r="O195" s="159"/>
      <c r="P195" s="159"/>
      <c r="Q195" s="159"/>
    </row>
    <row r="196" spans="1:18" x14ac:dyDescent="0.2">
      <c r="A196" s="283" t="s">
        <v>1435</v>
      </c>
      <c r="B196" s="166"/>
      <c r="C196" s="72"/>
      <c r="D196" s="166"/>
      <c r="E196" s="165"/>
      <c r="F196" s="165"/>
      <c r="G196" s="175"/>
      <c r="H196" s="166"/>
      <c r="I196" s="176"/>
      <c r="J196" s="176"/>
      <c r="K196" s="166"/>
      <c r="L196" s="166"/>
      <c r="M196" s="166"/>
      <c r="N196" s="166"/>
      <c r="O196" s="166"/>
      <c r="P196" s="166"/>
      <c r="Q196" s="166"/>
    </row>
    <row r="197" spans="1:18" x14ac:dyDescent="0.2">
      <c r="A197" s="166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</row>
    <row r="198" spans="1:18" x14ac:dyDescent="0.2">
      <c r="B198" s="588"/>
      <c r="C198" s="50"/>
    </row>
    <row r="199" spans="1:18" x14ac:dyDescent="0.2">
      <c r="B199" s="588"/>
      <c r="C199" s="50"/>
    </row>
    <row r="200" spans="1:18" x14ac:dyDescent="0.2">
      <c r="B200" s="588"/>
      <c r="C200" s="50"/>
    </row>
    <row r="201" spans="1:18" x14ac:dyDescent="0.2">
      <c r="B201" s="588"/>
      <c r="C201" s="50"/>
    </row>
    <row r="202" spans="1:18" x14ac:dyDescent="0.2">
      <c r="B202" s="588"/>
      <c r="C202" s="50"/>
    </row>
    <row r="203" spans="1:18" x14ac:dyDescent="0.2">
      <c r="B203" s="588"/>
      <c r="C203" s="50"/>
    </row>
    <row r="204" spans="1:18" x14ac:dyDescent="0.2">
      <c r="B204" s="588"/>
      <c r="C204" s="50"/>
    </row>
    <row r="205" spans="1:18" x14ac:dyDescent="0.2">
      <c r="B205" s="588"/>
      <c r="C205" s="50"/>
    </row>
    <row r="206" spans="1:18" x14ac:dyDescent="0.2">
      <c r="B206" s="588"/>
      <c r="C206" s="50"/>
    </row>
    <row r="207" spans="1:18" x14ac:dyDescent="0.2">
      <c r="B207" s="588"/>
      <c r="C207" s="50"/>
    </row>
    <row r="208" spans="1:18" x14ac:dyDescent="0.2">
      <c r="B208" s="588"/>
      <c r="C208" s="50"/>
    </row>
    <row r="209" spans="2:3" x14ac:dyDescent="0.2">
      <c r="B209" s="588"/>
      <c r="C209" s="50"/>
    </row>
    <row r="210" spans="2:3" x14ac:dyDescent="0.2">
      <c r="B210" s="588"/>
      <c r="C210" s="50"/>
    </row>
    <row r="211" spans="2:3" x14ac:dyDescent="0.2">
      <c r="B211" s="588"/>
      <c r="C211" s="50"/>
    </row>
    <row r="212" spans="2:3" x14ac:dyDescent="0.2">
      <c r="B212" s="588"/>
      <c r="C212" s="50"/>
    </row>
    <row r="213" spans="2:3" x14ac:dyDescent="0.2">
      <c r="B213" s="588"/>
      <c r="C213" s="50"/>
    </row>
    <row r="214" spans="2:3" x14ac:dyDescent="0.2">
      <c r="B214" s="588"/>
      <c r="C214" s="50"/>
    </row>
    <row r="215" spans="2:3" x14ac:dyDescent="0.2">
      <c r="B215" s="588"/>
      <c r="C215" s="50"/>
    </row>
    <row r="216" spans="2:3" x14ac:dyDescent="0.2">
      <c r="B216" s="588"/>
      <c r="C216" s="50"/>
    </row>
    <row r="217" spans="2:3" x14ac:dyDescent="0.2">
      <c r="B217" s="588"/>
      <c r="C217" s="50"/>
    </row>
    <row r="218" spans="2:3" x14ac:dyDescent="0.2">
      <c r="B218" s="588"/>
      <c r="C218" s="50"/>
    </row>
    <row r="219" spans="2:3" x14ac:dyDescent="0.2">
      <c r="B219" s="588"/>
      <c r="C219" s="50"/>
    </row>
    <row r="220" spans="2:3" x14ac:dyDescent="0.2">
      <c r="B220" s="588"/>
      <c r="C220" s="50"/>
    </row>
    <row r="221" spans="2:3" x14ac:dyDescent="0.2">
      <c r="B221" s="588"/>
      <c r="C221" s="50"/>
    </row>
    <row r="222" spans="2:3" x14ac:dyDescent="0.2">
      <c r="B222" s="588"/>
      <c r="C222" s="50"/>
    </row>
    <row r="223" spans="2:3" x14ac:dyDescent="0.2">
      <c r="B223" s="588"/>
      <c r="C223" s="50"/>
    </row>
  </sheetData>
  <sortState ref="A178:R193">
    <sortCondition ref="C178:C193"/>
  </sortState>
  <mergeCells count="1">
    <mergeCell ref="I8:K8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5"/>
  <sheetViews>
    <sheetView showGridLines="0" topLeftCell="A40" workbookViewId="0"/>
  </sheetViews>
  <sheetFormatPr defaultColWidth="9.140625" defaultRowHeight="12" x14ac:dyDescent="0.2"/>
  <cols>
    <col min="1" max="1" width="4.28515625" style="103" customWidth="1"/>
    <col min="2" max="2" width="4.140625" style="103" customWidth="1"/>
    <col min="3" max="3" width="5.140625" style="103" customWidth="1"/>
    <col min="4" max="4" width="20.85546875" style="103" customWidth="1"/>
    <col min="5" max="5" width="1.85546875" style="103" customWidth="1"/>
    <col min="6" max="6" width="5.5703125" style="103" customWidth="1"/>
    <col min="7" max="7" width="12.7109375" style="103" customWidth="1"/>
    <col min="8" max="8" width="2.140625" style="221" customWidth="1"/>
    <col min="9" max="9" width="21.85546875" style="735" customWidth="1"/>
    <col min="10" max="10" width="1.28515625" style="103" customWidth="1"/>
    <col min="11" max="11" width="13.140625" style="103" customWidth="1"/>
    <col min="12" max="12" width="0.85546875" style="103" customWidth="1"/>
    <col min="13" max="16384" width="9.140625" style="103"/>
  </cols>
  <sheetData>
    <row r="1" spans="1:12" ht="15.75" x14ac:dyDescent="0.25">
      <c r="A1" s="71" t="s">
        <v>1511</v>
      </c>
      <c r="B1" s="91"/>
      <c r="C1" s="91"/>
      <c r="D1" s="91"/>
      <c r="E1" s="91"/>
      <c r="J1" s="127"/>
      <c r="K1" s="127"/>
      <c r="L1" s="127"/>
    </row>
    <row r="2" spans="1:12" ht="15.75" x14ac:dyDescent="0.25">
      <c r="A2" s="71" t="s">
        <v>1549</v>
      </c>
      <c r="B2" s="91"/>
      <c r="C2" s="91"/>
      <c r="D2" s="91"/>
      <c r="E2" s="91"/>
      <c r="J2" s="127"/>
      <c r="K2" s="127"/>
      <c r="L2" s="127"/>
    </row>
    <row r="3" spans="1:12" s="91" customFormat="1" ht="12.75" customHeight="1" x14ac:dyDescent="0.2">
      <c r="A3" s="222"/>
      <c r="B3" s="223"/>
      <c r="C3" s="223"/>
      <c r="D3" s="223"/>
      <c r="E3" s="223"/>
      <c r="F3" s="223"/>
      <c r="G3" s="223"/>
      <c r="H3" s="223"/>
      <c r="I3" s="318"/>
      <c r="J3" s="224"/>
      <c r="K3" s="224"/>
      <c r="L3" s="224"/>
    </row>
    <row r="4" spans="1:12" s="91" customFormat="1" ht="12.75" customHeight="1" x14ac:dyDescent="0.2">
      <c r="A4" s="185"/>
      <c r="H4" s="101"/>
      <c r="I4" s="140"/>
      <c r="J4" s="224"/>
      <c r="K4" s="224"/>
      <c r="L4" s="224"/>
    </row>
    <row r="5" spans="1:12" s="91" customFormat="1" ht="12.75" customHeight="1" x14ac:dyDescent="0.2">
      <c r="G5" s="129" t="s">
        <v>211</v>
      </c>
      <c r="H5" s="225"/>
      <c r="I5" s="140" t="s">
        <v>36</v>
      </c>
      <c r="J5" s="225"/>
      <c r="K5" s="225"/>
      <c r="L5" s="225"/>
    </row>
    <row r="6" spans="1:12" s="91" customFormat="1" ht="12.75" customHeight="1" x14ac:dyDescent="0.2">
      <c r="A6" s="101"/>
      <c r="B6" s="101"/>
      <c r="C6" s="101"/>
      <c r="D6" s="101"/>
      <c r="E6" s="101"/>
      <c r="G6" s="226"/>
      <c r="H6" s="225"/>
      <c r="I6" s="318"/>
      <c r="J6" s="225"/>
      <c r="K6" s="225"/>
      <c r="L6" s="225"/>
    </row>
    <row r="7" spans="1:12" s="91" customFormat="1" ht="12.75" customHeight="1" x14ac:dyDescent="0.2">
      <c r="H7" s="101"/>
      <c r="I7" s="140"/>
      <c r="J7" s="224"/>
      <c r="K7" s="224"/>
      <c r="L7" s="224"/>
    </row>
    <row r="8" spans="1:12" s="91" customFormat="1" ht="12.75" customHeight="1" x14ac:dyDescent="0.2">
      <c r="A8" s="94" t="s">
        <v>115</v>
      </c>
      <c r="G8" s="473">
        <v>5190</v>
      </c>
      <c r="H8" s="227"/>
      <c r="I8" s="736">
        <v>1</v>
      </c>
      <c r="J8" s="228"/>
      <c r="K8" s="228"/>
      <c r="L8" s="228"/>
    </row>
    <row r="9" spans="1:12" s="91" customFormat="1" ht="12.75" customHeight="1" x14ac:dyDescent="0.2">
      <c r="A9" s="223"/>
      <c r="B9" s="223"/>
      <c r="C9" s="223"/>
      <c r="D9" s="223"/>
      <c r="E9" s="223"/>
      <c r="G9" s="297"/>
      <c r="H9" s="282"/>
      <c r="I9" s="467"/>
      <c r="J9" s="224"/>
      <c r="K9" s="224"/>
      <c r="L9" s="224"/>
    </row>
    <row r="10" spans="1:12" s="91" customFormat="1" ht="12.75" customHeight="1" x14ac:dyDescent="0.2">
      <c r="G10" s="84"/>
      <c r="H10" s="282"/>
      <c r="I10" s="87"/>
      <c r="J10" s="224"/>
      <c r="K10" s="224"/>
      <c r="L10" s="224"/>
    </row>
    <row r="11" spans="1:12" s="91" customFormat="1" ht="12.75" customHeight="1" x14ac:dyDescent="0.2">
      <c r="A11" s="84" t="s">
        <v>1457</v>
      </c>
      <c r="G11" s="298"/>
      <c r="H11" s="282"/>
      <c r="I11" s="85"/>
      <c r="J11" s="224"/>
      <c r="K11" s="224"/>
      <c r="L11" s="224"/>
    </row>
    <row r="12" spans="1:12" s="91" customFormat="1" ht="12.75" customHeight="1" x14ac:dyDescent="0.2">
      <c r="G12" s="84"/>
      <c r="H12" s="282"/>
      <c r="I12" s="87"/>
      <c r="J12" s="224"/>
      <c r="K12" s="224"/>
      <c r="L12" s="224"/>
    </row>
    <row r="13" spans="1:12" s="91" customFormat="1" ht="12.75" customHeight="1" x14ac:dyDescent="0.2">
      <c r="D13" s="91" t="s">
        <v>116</v>
      </c>
      <c r="G13" s="298">
        <v>833</v>
      </c>
      <c r="H13" s="708"/>
      <c r="I13" s="737">
        <v>16.050096339113683</v>
      </c>
      <c r="J13" s="230"/>
      <c r="K13" s="231"/>
      <c r="L13" s="230"/>
    </row>
    <row r="14" spans="1:12" s="91" customFormat="1" ht="12.75" customHeight="1" x14ac:dyDescent="0.2">
      <c r="D14" s="91" t="s">
        <v>117</v>
      </c>
      <c r="G14" s="298">
        <v>174</v>
      </c>
      <c r="H14" s="708"/>
      <c r="I14" s="737">
        <v>3.352601156069364</v>
      </c>
      <c r="J14" s="230"/>
      <c r="K14" s="231"/>
      <c r="L14" s="230"/>
    </row>
    <row r="15" spans="1:12" s="91" customFormat="1" ht="12.75" customHeight="1" x14ac:dyDescent="0.2">
      <c r="D15" s="91" t="s">
        <v>118</v>
      </c>
      <c r="G15" s="298">
        <v>105</v>
      </c>
      <c r="H15" s="708"/>
      <c r="I15" s="737">
        <v>2.0231213872832372</v>
      </c>
      <c r="J15" s="230"/>
      <c r="K15" s="231"/>
      <c r="L15" s="230"/>
    </row>
    <row r="16" spans="1:12" s="91" customFormat="1" ht="12.75" customHeight="1" x14ac:dyDescent="0.2">
      <c r="D16" s="91" t="s">
        <v>119</v>
      </c>
      <c r="G16" s="298">
        <v>9</v>
      </c>
      <c r="H16" s="708"/>
      <c r="I16" s="737">
        <v>0.17341040462427745</v>
      </c>
      <c r="J16" s="229"/>
      <c r="K16" s="231"/>
      <c r="L16" s="230"/>
    </row>
    <row r="17" spans="1:12" s="91" customFormat="1" ht="12.75" customHeight="1" x14ac:dyDescent="0.2">
      <c r="D17" s="91" t="s">
        <v>120</v>
      </c>
      <c r="G17" s="298">
        <v>8</v>
      </c>
      <c r="H17" s="708"/>
      <c r="I17" s="737">
        <v>0.15414258188824664</v>
      </c>
      <c r="J17" s="229"/>
      <c r="K17" s="231"/>
      <c r="L17" s="230"/>
    </row>
    <row r="18" spans="1:12" s="91" customFormat="1" ht="12.75" customHeight="1" x14ac:dyDescent="0.2">
      <c r="I18" s="140"/>
      <c r="J18" s="224"/>
      <c r="K18" s="231"/>
      <c r="L18" s="230"/>
    </row>
    <row r="19" spans="1:12" s="91" customFormat="1" ht="12.75" customHeight="1" x14ac:dyDescent="0.2">
      <c r="B19" s="84" t="s">
        <v>212</v>
      </c>
      <c r="C19" s="84"/>
      <c r="D19" s="84"/>
      <c r="I19" s="140"/>
      <c r="J19" s="224"/>
      <c r="K19" s="231"/>
      <c r="L19" s="224"/>
    </row>
    <row r="20" spans="1:12" s="91" customFormat="1" ht="12.75" customHeight="1" x14ac:dyDescent="0.2">
      <c r="B20" s="84"/>
      <c r="C20" s="84"/>
      <c r="D20" s="84"/>
      <c r="I20" s="140"/>
      <c r="J20" s="224"/>
      <c r="K20" s="231"/>
      <c r="L20" s="224"/>
    </row>
    <row r="21" spans="1:12" s="91" customFormat="1" ht="12.75" customHeight="1" x14ac:dyDescent="0.2">
      <c r="A21" s="84"/>
      <c r="B21" s="84"/>
      <c r="C21" s="84"/>
      <c r="D21" s="84" t="s">
        <v>121</v>
      </c>
      <c r="E21" s="84"/>
      <c r="F21" s="84"/>
      <c r="G21" s="298">
        <v>3451</v>
      </c>
      <c r="H21" s="84"/>
      <c r="I21" s="737">
        <v>66.493256262042394</v>
      </c>
      <c r="J21" s="224"/>
      <c r="K21" s="231"/>
      <c r="L21" s="224"/>
    </row>
    <row r="22" spans="1:12" s="91" customFormat="1" ht="12.75" customHeight="1" x14ac:dyDescent="0.2">
      <c r="A22" s="84"/>
      <c r="B22" s="84"/>
      <c r="C22" s="84"/>
      <c r="D22" s="84" t="s">
        <v>306</v>
      </c>
      <c r="E22" s="84"/>
      <c r="F22" s="298"/>
      <c r="G22" s="84">
        <v>3</v>
      </c>
      <c r="H22" s="708"/>
      <c r="I22" s="737">
        <v>5.7803468208092491E-2</v>
      </c>
      <c r="J22" s="224"/>
      <c r="K22" s="231"/>
      <c r="L22" s="224"/>
    </row>
    <row r="23" spans="1:12" s="91" customFormat="1" ht="12.75" customHeight="1" x14ac:dyDescent="0.2">
      <c r="A23" s="84"/>
      <c r="B23" s="84"/>
      <c r="C23" s="84"/>
      <c r="D23" s="84" t="s">
        <v>371</v>
      </c>
      <c r="E23" s="84"/>
      <c r="F23" s="298"/>
      <c r="G23" s="84">
        <v>3</v>
      </c>
      <c r="H23" s="708"/>
      <c r="I23" s="737">
        <v>5.7803468208092491E-2</v>
      </c>
      <c r="J23" s="224"/>
      <c r="K23" s="231"/>
      <c r="L23" s="224"/>
    </row>
    <row r="24" spans="1:12" s="91" customFormat="1" ht="12.75" customHeight="1" x14ac:dyDescent="0.2">
      <c r="A24" s="84"/>
      <c r="B24" s="84"/>
      <c r="C24" s="84"/>
      <c r="D24" s="84" t="s">
        <v>1910</v>
      </c>
      <c r="E24" s="84"/>
      <c r="F24" s="298"/>
      <c r="G24" s="84">
        <v>4</v>
      </c>
      <c r="H24" s="708"/>
      <c r="I24" s="737">
        <v>7.7071290944123322E-2</v>
      </c>
      <c r="J24" s="224"/>
      <c r="K24" s="231"/>
      <c r="L24" s="224"/>
    </row>
    <row r="25" spans="1:12" s="91" customFormat="1" ht="12.75" customHeight="1" x14ac:dyDescent="0.2">
      <c r="A25" s="84"/>
      <c r="B25" s="84"/>
      <c r="C25" s="84"/>
      <c r="D25" s="84" t="s">
        <v>204</v>
      </c>
      <c r="E25" s="84"/>
      <c r="F25" s="84"/>
      <c r="G25" s="84">
        <v>12</v>
      </c>
      <c r="H25" s="708"/>
      <c r="I25" s="737">
        <v>0.23121387283236997</v>
      </c>
      <c r="J25" s="224"/>
      <c r="K25" s="231"/>
      <c r="L25" s="224"/>
    </row>
    <row r="26" spans="1:12" s="91" customFormat="1" ht="12.75" customHeight="1" x14ac:dyDescent="0.2">
      <c r="A26" s="84"/>
      <c r="B26" s="84"/>
      <c r="C26" s="84"/>
      <c r="D26" s="84" t="s">
        <v>122</v>
      </c>
      <c r="E26" s="84"/>
      <c r="F26" s="84"/>
      <c r="G26" s="84">
        <v>65</v>
      </c>
      <c r="H26" s="708"/>
      <c r="I26" s="737">
        <v>1.2524084778420037</v>
      </c>
      <c r="J26" s="224"/>
      <c r="K26" s="231"/>
      <c r="L26" s="224"/>
    </row>
    <row r="27" spans="1:12" s="91" customFormat="1" ht="12.75" customHeight="1" x14ac:dyDescent="0.2">
      <c r="A27" s="84"/>
      <c r="B27" s="84"/>
      <c r="C27" s="84"/>
      <c r="D27" s="84" t="s">
        <v>123</v>
      </c>
      <c r="E27" s="84"/>
      <c r="F27" s="84"/>
      <c r="G27" s="84">
        <v>14</v>
      </c>
      <c r="H27" s="708"/>
      <c r="I27" s="737">
        <v>0.26974951830443161</v>
      </c>
      <c r="J27" s="224"/>
      <c r="K27" s="231"/>
      <c r="L27" s="224"/>
    </row>
    <row r="28" spans="1:12" s="91" customFormat="1" ht="12.75" customHeight="1" x14ac:dyDescent="0.2">
      <c r="A28" s="84"/>
      <c r="B28" s="84"/>
      <c r="C28" s="84"/>
      <c r="D28" s="84" t="s">
        <v>238</v>
      </c>
      <c r="E28" s="84"/>
      <c r="F28" s="84"/>
      <c r="G28" s="84">
        <v>4</v>
      </c>
      <c r="H28" s="708"/>
      <c r="I28" s="737">
        <v>7.7071290944123322E-2</v>
      </c>
      <c r="J28" s="224"/>
      <c r="K28" s="231"/>
      <c r="L28" s="224"/>
    </row>
    <row r="29" spans="1:12" s="91" customFormat="1" ht="12.75" customHeight="1" x14ac:dyDescent="0.2">
      <c r="A29" s="84"/>
      <c r="B29" s="84"/>
      <c r="C29" s="84"/>
      <c r="D29" s="84" t="s">
        <v>1476</v>
      </c>
      <c r="E29" s="84"/>
      <c r="F29" s="84"/>
      <c r="G29" s="84">
        <v>8</v>
      </c>
      <c r="H29" s="708"/>
      <c r="I29" s="737">
        <v>0.15414258188824664</v>
      </c>
      <c r="J29" s="224"/>
      <c r="K29" s="231"/>
      <c r="L29" s="224"/>
    </row>
    <row r="30" spans="1:12" s="91" customFormat="1" ht="12.75" customHeight="1" x14ac:dyDescent="0.2">
      <c r="A30" s="84"/>
      <c r="B30" s="84"/>
      <c r="C30" s="84"/>
      <c r="D30" s="84" t="s">
        <v>124</v>
      </c>
      <c r="E30" s="84"/>
      <c r="F30" s="84"/>
      <c r="G30" s="84">
        <v>69</v>
      </c>
      <c r="H30" s="708"/>
      <c r="I30" s="737">
        <v>1.3294797687861273</v>
      </c>
      <c r="J30" s="224"/>
      <c r="K30" s="231"/>
      <c r="L30" s="224"/>
    </row>
    <row r="31" spans="1:12" s="91" customFormat="1" ht="12.75" customHeight="1" x14ac:dyDescent="0.2">
      <c r="A31" s="84"/>
      <c r="B31" s="84"/>
      <c r="C31" s="84"/>
      <c r="D31" s="84" t="s">
        <v>1911</v>
      </c>
      <c r="E31" s="84"/>
      <c r="F31" s="84"/>
      <c r="G31" s="84">
        <v>4</v>
      </c>
      <c r="H31" s="708"/>
      <c r="I31" s="737">
        <v>7.7071290944123322E-2</v>
      </c>
      <c r="J31" s="224"/>
      <c r="K31" s="231"/>
      <c r="L31" s="224"/>
    </row>
    <row r="32" spans="1:12" s="91" customFormat="1" ht="12.75" customHeight="1" x14ac:dyDescent="0.2">
      <c r="A32" s="84"/>
      <c r="B32" s="84"/>
      <c r="C32" s="84"/>
      <c r="D32" s="84" t="s">
        <v>125</v>
      </c>
      <c r="E32" s="84"/>
      <c r="F32" s="84"/>
      <c r="G32" s="84">
        <v>58</v>
      </c>
      <c r="H32" s="708"/>
      <c r="I32" s="737">
        <v>1.1175337186897882</v>
      </c>
      <c r="J32" s="224"/>
      <c r="K32" s="231"/>
      <c r="L32" s="224"/>
    </row>
    <row r="33" spans="1:12" s="91" customFormat="1" ht="12.75" customHeight="1" x14ac:dyDescent="0.2">
      <c r="A33" s="84"/>
      <c r="B33" s="84"/>
      <c r="C33" s="84"/>
      <c r="D33" s="84" t="s">
        <v>239</v>
      </c>
      <c r="E33" s="84"/>
      <c r="F33" s="84"/>
      <c r="G33" s="84">
        <v>11</v>
      </c>
      <c r="H33" s="708"/>
      <c r="I33" s="737">
        <v>0.2119460500963391</v>
      </c>
      <c r="J33" s="224"/>
      <c r="K33" s="231"/>
      <c r="L33" s="224"/>
    </row>
    <row r="34" spans="1:12" s="91" customFormat="1" ht="12.75" customHeight="1" x14ac:dyDescent="0.2">
      <c r="A34" s="84"/>
      <c r="B34" s="84"/>
      <c r="C34" s="84"/>
      <c r="D34" s="84" t="s">
        <v>240</v>
      </c>
      <c r="E34" s="84"/>
      <c r="F34" s="84"/>
      <c r="G34" s="84">
        <v>25</v>
      </c>
      <c r="H34" s="708"/>
      <c r="I34" s="737">
        <v>0.48169556840077066</v>
      </c>
      <c r="J34" s="224"/>
      <c r="K34" s="231"/>
      <c r="L34" s="224"/>
    </row>
    <row r="35" spans="1:12" s="91" customFormat="1" ht="12.75" customHeight="1" x14ac:dyDescent="0.2">
      <c r="A35" s="84"/>
      <c r="B35" s="84"/>
      <c r="C35" s="84"/>
      <c r="D35" s="84" t="s">
        <v>126</v>
      </c>
      <c r="E35" s="84"/>
      <c r="F35" s="84"/>
      <c r="G35" s="84">
        <v>5</v>
      </c>
      <c r="H35" s="708"/>
      <c r="I35" s="737">
        <v>9.6339113680154145E-2</v>
      </c>
      <c r="J35" s="224"/>
      <c r="K35" s="231"/>
      <c r="L35" s="224"/>
    </row>
    <row r="36" spans="1:12" s="91" customFormat="1" ht="12.75" customHeight="1" x14ac:dyDescent="0.2">
      <c r="A36" s="84"/>
      <c r="B36" s="84"/>
      <c r="C36" s="84"/>
      <c r="D36" s="84" t="s">
        <v>1440</v>
      </c>
      <c r="E36" s="84"/>
      <c r="F36" s="84"/>
      <c r="G36" s="84">
        <v>4</v>
      </c>
      <c r="H36" s="708"/>
      <c r="I36" s="737">
        <v>7.7071290944123322E-2</v>
      </c>
      <c r="J36" s="224"/>
      <c r="K36" s="231"/>
      <c r="L36" s="224"/>
    </row>
    <row r="37" spans="1:12" s="91" customFormat="1" ht="12.75" customHeight="1" x14ac:dyDescent="0.2">
      <c r="A37" s="84"/>
      <c r="B37" s="84"/>
      <c r="C37" s="84"/>
      <c r="D37" s="84" t="s">
        <v>127</v>
      </c>
      <c r="E37" s="84"/>
      <c r="F37" s="84"/>
      <c r="G37" s="84">
        <v>14</v>
      </c>
      <c r="H37" s="708"/>
      <c r="I37" s="737">
        <v>0.26974951830443161</v>
      </c>
      <c r="J37" s="224"/>
      <c r="K37" s="231"/>
      <c r="L37" s="224"/>
    </row>
    <row r="38" spans="1:12" s="91" customFormat="1" ht="12.75" customHeight="1" x14ac:dyDescent="0.2">
      <c r="A38" s="84"/>
      <c r="B38" s="84"/>
      <c r="C38" s="84"/>
      <c r="D38" s="84" t="s">
        <v>1552</v>
      </c>
      <c r="E38" s="84"/>
      <c r="F38" s="84"/>
      <c r="G38" s="84">
        <v>3</v>
      </c>
      <c r="H38" s="708"/>
      <c r="I38" s="737">
        <f>+G38/G8*100</f>
        <v>5.7803468208092491E-2</v>
      </c>
      <c r="J38" s="224"/>
      <c r="K38" s="231"/>
      <c r="L38" s="224"/>
    </row>
    <row r="39" spans="1:12" s="91" customFormat="1" ht="12.75" customHeight="1" x14ac:dyDescent="0.2">
      <c r="A39" s="84"/>
      <c r="B39" s="84"/>
      <c r="C39" s="84"/>
      <c r="D39" s="84" t="s">
        <v>307</v>
      </c>
      <c r="E39" s="84"/>
      <c r="F39" s="84"/>
      <c r="G39" s="298">
        <v>7</v>
      </c>
      <c r="H39" s="84"/>
      <c r="I39" s="737">
        <v>0.13487475915221581</v>
      </c>
      <c r="J39" s="224"/>
      <c r="K39" s="231"/>
      <c r="L39" s="224"/>
    </row>
    <row r="40" spans="1:12" s="91" customFormat="1" ht="12.75" customHeight="1" x14ac:dyDescent="0.2">
      <c r="A40" s="84"/>
      <c r="B40" s="84"/>
      <c r="C40" s="84"/>
      <c r="D40" s="84" t="s">
        <v>1553</v>
      </c>
      <c r="E40" s="84"/>
      <c r="F40" s="84"/>
      <c r="G40" s="298">
        <v>3</v>
      </c>
      <c r="H40" s="84"/>
      <c r="I40" s="737">
        <v>5.7803468208092491E-2</v>
      </c>
      <c r="J40" s="224"/>
      <c r="K40" s="231"/>
      <c r="L40" s="224"/>
    </row>
    <row r="41" spans="1:12" s="91" customFormat="1" ht="12.75" customHeight="1" x14ac:dyDescent="0.2">
      <c r="A41" s="84"/>
      <c r="B41" s="84"/>
      <c r="C41" s="84"/>
      <c r="D41" s="84" t="s">
        <v>57</v>
      </c>
      <c r="E41" s="84"/>
      <c r="F41" s="84"/>
      <c r="G41" s="298">
        <v>15</v>
      </c>
      <c r="H41" s="298"/>
      <c r="I41" s="737">
        <v>0.28901734104046239</v>
      </c>
      <c r="J41" s="224"/>
      <c r="K41" s="231"/>
      <c r="L41" s="224"/>
    </row>
    <row r="42" spans="1:12" s="91" customFormat="1" ht="12.75" customHeight="1" x14ac:dyDescent="0.2">
      <c r="A42" s="84"/>
      <c r="B42" s="84"/>
      <c r="C42" s="84"/>
      <c r="D42" s="84"/>
      <c r="E42" s="84"/>
      <c r="F42" s="84"/>
      <c r="G42" s="84"/>
      <c r="H42" s="298"/>
      <c r="I42" s="737"/>
      <c r="J42" s="224"/>
      <c r="K42" s="231"/>
      <c r="L42" s="224"/>
    </row>
    <row r="43" spans="1:12" s="91" customFormat="1" ht="12.75" customHeight="1" x14ac:dyDescent="0.2">
      <c r="A43" s="84"/>
      <c r="B43" s="84" t="s">
        <v>213</v>
      </c>
      <c r="C43" s="84"/>
      <c r="D43" s="84"/>
      <c r="E43" s="84"/>
      <c r="F43" s="84"/>
      <c r="G43" s="84"/>
      <c r="H43" s="298"/>
      <c r="I43" s="737"/>
      <c r="J43" s="224"/>
      <c r="K43" s="231"/>
      <c r="L43" s="224"/>
    </row>
    <row r="44" spans="1:12" s="91" customFormat="1" ht="12.75" customHeight="1" x14ac:dyDescent="0.2">
      <c r="A44" s="84"/>
      <c r="B44" s="84"/>
      <c r="C44" s="84"/>
      <c r="D44" s="84"/>
      <c r="E44" s="84"/>
      <c r="F44" s="84"/>
      <c r="G44" s="298"/>
      <c r="H44" s="298"/>
      <c r="I44" s="737"/>
      <c r="J44" s="224"/>
      <c r="K44" s="231"/>
      <c r="L44" s="224"/>
    </row>
    <row r="45" spans="1:12" s="91" customFormat="1" ht="12.75" customHeight="1" x14ac:dyDescent="0.2">
      <c r="A45" s="84"/>
      <c r="B45" s="84"/>
      <c r="C45" s="84"/>
      <c r="D45" s="84" t="s">
        <v>128</v>
      </c>
      <c r="E45" s="84"/>
      <c r="F45" s="84"/>
      <c r="G45" s="84">
        <v>8</v>
      </c>
      <c r="H45" s="298"/>
      <c r="I45" s="737">
        <v>0.15414258188824664</v>
      </c>
      <c r="J45" s="224"/>
      <c r="K45" s="231"/>
      <c r="L45" s="224"/>
    </row>
    <row r="46" spans="1:12" s="91" customFormat="1" ht="12.75" customHeight="1" x14ac:dyDescent="0.2">
      <c r="A46" s="282"/>
      <c r="B46" s="84"/>
      <c r="C46" s="84"/>
      <c r="D46" s="84" t="s">
        <v>264</v>
      </c>
      <c r="E46" s="84"/>
      <c r="F46" s="84"/>
      <c r="G46" s="84">
        <v>4</v>
      </c>
      <c r="H46" s="298"/>
      <c r="I46" s="737">
        <v>7.7071290944123322E-2</v>
      </c>
      <c r="J46" s="224"/>
      <c r="K46" s="231"/>
      <c r="L46" s="224"/>
    </row>
    <row r="47" spans="1:12" s="91" customFormat="1" ht="12.75" customHeight="1" x14ac:dyDescent="0.2">
      <c r="A47" s="84"/>
      <c r="B47" s="84"/>
      <c r="C47" s="84"/>
      <c r="D47" s="84" t="s">
        <v>308</v>
      </c>
      <c r="E47" s="84"/>
      <c r="F47" s="84"/>
      <c r="G47" s="298">
        <v>8</v>
      </c>
      <c r="H47" s="298"/>
      <c r="I47" s="737">
        <v>0.15414258188824664</v>
      </c>
      <c r="K47" s="231"/>
    </row>
    <row r="48" spans="1:12" s="91" customFormat="1" ht="12.75" customHeight="1" x14ac:dyDescent="0.2">
      <c r="A48" s="232"/>
      <c r="B48" s="84"/>
      <c r="C48" s="84"/>
      <c r="D48" s="84" t="s">
        <v>1912</v>
      </c>
      <c r="E48" s="84"/>
      <c r="F48" s="84"/>
      <c r="G48" s="84">
        <v>3</v>
      </c>
      <c r="H48" s="84"/>
      <c r="I48" s="737">
        <v>5.7803468208092491E-2</v>
      </c>
      <c r="K48" s="231"/>
    </row>
    <row r="49" spans="1:12" s="91" customFormat="1" ht="12.75" customHeight="1" x14ac:dyDescent="0.2">
      <c r="A49" s="84"/>
      <c r="B49" s="84"/>
      <c r="C49" s="84"/>
      <c r="D49" s="84" t="s">
        <v>1913</v>
      </c>
      <c r="E49" s="84"/>
      <c r="F49" s="84"/>
      <c r="G49" s="84">
        <v>3</v>
      </c>
      <c r="H49" s="84"/>
      <c r="I49" s="737">
        <v>5.7803468208092491E-2</v>
      </c>
      <c r="K49" s="231"/>
    </row>
    <row r="50" spans="1:12" s="91" customFormat="1" ht="12.75" customHeight="1" x14ac:dyDescent="0.2">
      <c r="A50" s="84"/>
      <c r="B50" s="84"/>
      <c r="C50" s="84"/>
      <c r="D50" s="84" t="s">
        <v>309</v>
      </c>
      <c r="E50" s="84"/>
      <c r="F50" s="84"/>
      <c r="G50" s="298">
        <v>18</v>
      </c>
      <c r="H50" s="84"/>
      <c r="I50" s="737">
        <v>0.34682080924855491</v>
      </c>
      <c r="K50" s="231"/>
    </row>
    <row r="51" spans="1:12" s="91" customFormat="1" ht="12.75" customHeight="1" x14ac:dyDescent="0.2">
      <c r="A51" s="84"/>
      <c r="B51" s="84"/>
      <c r="C51" s="84"/>
      <c r="D51" s="84" t="s">
        <v>1554</v>
      </c>
      <c r="E51" s="84"/>
      <c r="F51" s="84"/>
      <c r="G51" s="298">
        <v>3</v>
      </c>
      <c r="H51" s="84"/>
      <c r="I51" s="737">
        <f>+G51/G8*100</f>
        <v>5.7803468208092491E-2</v>
      </c>
      <c r="K51" s="231"/>
    </row>
    <row r="52" spans="1:12" s="91" customFormat="1" ht="12.75" customHeight="1" x14ac:dyDescent="0.2">
      <c r="A52" s="84"/>
      <c r="B52" s="84"/>
      <c r="C52" s="84"/>
      <c r="D52" s="84" t="s">
        <v>145</v>
      </c>
      <c r="E52" s="84"/>
      <c r="F52" s="84"/>
      <c r="G52" s="298">
        <v>6</v>
      </c>
      <c r="H52" s="84"/>
      <c r="I52" s="737">
        <v>0.11560693641618498</v>
      </c>
      <c r="K52" s="231"/>
    </row>
    <row r="53" spans="1:12" s="91" customFormat="1" ht="12.75" customHeight="1" x14ac:dyDescent="0.2">
      <c r="A53" s="84"/>
      <c r="B53" s="84"/>
      <c r="C53" s="84"/>
      <c r="D53" s="84" t="s">
        <v>1555</v>
      </c>
      <c r="E53" s="84"/>
      <c r="F53" s="84"/>
      <c r="G53" s="298">
        <v>3</v>
      </c>
      <c r="H53" s="84"/>
      <c r="I53" s="737">
        <f>+G53/G8*100</f>
        <v>5.7803468208092491E-2</v>
      </c>
      <c r="K53" s="231"/>
    </row>
    <row r="54" spans="1:12" s="91" customFormat="1" ht="12.75" customHeight="1" x14ac:dyDescent="0.2">
      <c r="A54" s="84"/>
      <c r="B54" s="84"/>
      <c r="C54" s="84"/>
      <c r="D54" s="84" t="s">
        <v>310</v>
      </c>
      <c r="E54" s="84"/>
      <c r="F54" s="84"/>
      <c r="G54" s="298">
        <v>4</v>
      </c>
      <c r="H54" s="84"/>
      <c r="I54" s="737">
        <v>7.7071290944123322E-2</v>
      </c>
      <c r="K54" s="231"/>
    </row>
    <row r="55" spans="1:12" s="91" customFormat="1" ht="12.75" customHeight="1" x14ac:dyDescent="0.2">
      <c r="A55" s="84"/>
      <c r="B55" s="84"/>
      <c r="C55" s="84"/>
      <c r="D55" s="84" t="s">
        <v>1441</v>
      </c>
      <c r="E55" s="84"/>
      <c r="F55" s="84"/>
      <c r="G55" s="298">
        <v>4</v>
      </c>
      <c r="H55" s="282"/>
      <c r="I55" s="737">
        <v>7.7071290944123322E-2</v>
      </c>
      <c r="K55" s="231"/>
    </row>
    <row r="56" spans="1:12" ht="12.75" customHeight="1" x14ac:dyDescent="0.2">
      <c r="A56" s="282"/>
      <c r="B56" s="84"/>
      <c r="C56" s="84"/>
      <c r="D56" s="84" t="s">
        <v>1442</v>
      </c>
      <c r="E56" s="282"/>
      <c r="F56" s="282"/>
      <c r="G56" s="298">
        <v>4</v>
      </c>
      <c r="H56" s="84"/>
      <c r="I56" s="737">
        <v>7.7071290944123322E-2</v>
      </c>
      <c r="K56" s="231"/>
    </row>
    <row r="57" spans="1:12" ht="12.75" customHeight="1" x14ac:dyDescent="0.2">
      <c r="A57" s="221"/>
      <c r="B57" s="282"/>
      <c r="C57" s="282"/>
      <c r="D57" s="84" t="s">
        <v>129</v>
      </c>
      <c r="E57" s="84"/>
      <c r="F57" s="84"/>
      <c r="G57" s="298">
        <v>13</v>
      </c>
      <c r="H57" s="282"/>
      <c r="I57" s="737">
        <v>0.25048169556840078</v>
      </c>
      <c r="K57" s="231"/>
    </row>
    <row r="58" spans="1:12" s="91" customFormat="1" ht="12.75" customHeight="1" x14ac:dyDescent="0.2">
      <c r="A58" s="103"/>
      <c r="B58" s="221"/>
      <c r="C58" s="221"/>
      <c r="D58" s="282" t="s">
        <v>355</v>
      </c>
      <c r="E58" s="84"/>
      <c r="F58" s="84"/>
      <c r="G58" s="708">
        <v>11</v>
      </c>
      <c r="H58" s="84"/>
      <c r="I58" s="737">
        <v>0.2119460500963391</v>
      </c>
      <c r="J58" s="224"/>
      <c r="K58" s="231"/>
      <c r="L58" s="224"/>
    </row>
    <row r="59" spans="1:12" ht="12.6" customHeight="1" x14ac:dyDescent="0.2">
      <c r="A59" s="232"/>
      <c r="B59" s="84"/>
      <c r="C59" s="84"/>
      <c r="D59" s="84" t="s">
        <v>1443</v>
      </c>
      <c r="E59" s="84"/>
      <c r="F59" s="84"/>
      <c r="G59" s="298">
        <v>137</v>
      </c>
      <c r="H59" s="298"/>
      <c r="I59" s="737">
        <v>2.6396917148362236</v>
      </c>
      <c r="K59" s="231"/>
    </row>
    <row r="60" spans="1:12" ht="12.75" customHeight="1" x14ac:dyDescent="0.2">
      <c r="D60" s="84" t="s">
        <v>130</v>
      </c>
      <c r="E60" s="84"/>
      <c r="F60" s="84"/>
      <c r="G60" s="84">
        <v>18</v>
      </c>
      <c r="H60" s="84"/>
      <c r="I60" s="737">
        <v>0.34682080924855491</v>
      </c>
      <c r="K60" s="231"/>
    </row>
    <row r="61" spans="1:12" ht="12.75" customHeight="1" x14ac:dyDescent="0.2">
      <c r="D61" s="84" t="s">
        <v>57</v>
      </c>
      <c r="E61" s="84"/>
      <c r="F61" s="84"/>
      <c r="G61" s="84">
        <v>32</v>
      </c>
      <c r="H61" s="84"/>
      <c r="I61" s="737">
        <v>0.61657032755298657</v>
      </c>
      <c r="K61" s="231"/>
    </row>
    <row r="62" spans="1:12" ht="12.75" customHeight="1" x14ac:dyDescent="0.2">
      <c r="A62" s="233"/>
      <c r="B62" s="233"/>
      <c r="C62" s="233"/>
      <c r="D62" s="233"/>
      <c r="E62" s="233"/>
      <c r="F62" s="233"/>
      <c r="G62" s="233"/>
      <c r="H62" s="233"/>
      <c r="I62" s="738"/>
    </row>
    <row r="63" spans="1:12" ht="12.75" customHeight="1" x14ac:dyDescent="0.2"/>
    <row r="64" spans="1:12" ht="12.75" customHeight="1" x14ac:dyDescent="0.2">
      <c r="A64" s="102" t="s">
        <v>1458</v>
      </c>
      <c r="I64" s="739"/>
    </row>
    <row r="65" ht="12.75" customHeight="1" x14ac:dyDescent="0.2"/>
  </sheetData>
  <phoneticPr fontId="34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>
    <oddFooter>&amp;R52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82"/>
  <sheetViews>
    <sheetView showGridLines="0" workbookViewId="0"/>
  </sheetViews>
  <sheetFormatPr defaultColWidth="9.140625" defaultRowHeight="12.75" x14ac:dyDescent="0.2"/>
  <cols>
    <col min="1" max="1" width="12.28515625" style="72" customWidth="1"/>
    <col min="2" max="4" width="9.140625" style="72"/>
    <col min="5" max="5" width="4.28515625" style="72" customWidth="1"/>
    <col min="6" max="6" width="9.140625" style="3"/>
    <col min="7" max="7" width="1.7109375" style="3" customWidth="1"/>
    <col min="8" max="8" width="4.140625" style="3" customWidth="1"/>
    <col min="9" max="9" width="3.140625" style="3" customWidth="1"/>
    <col min="10" max="10" width="14.140625" style="3" customWidth="1"/>
    <col min="11" max="11" width="1.7109375" style="72" customWidth="1"/>
    <col min="12" max="12" width="4.140625" style="72" customWidth="1"/>
    <col min="13" max="13" width="1.7109375" style="72" customWidth="1"/>
    <col min="14" max="14" width="14" style="72" customWidth="1"/>
    <col min="15" max="15" width="5.5703125" style="72" bestFit="1" customWidth="1"/>
    <col min="16" max="16" width="4.140625" style="72" customWidth="1"/>
    <col min="17" max="17" width="2.5703125" style="72" customWidth="1"/>
    <col min="18" max="16384" width="9.140625" style="72"/>
  </cols>
  <sheetData>
    <row r="1" spans="1:16" ht="15.75" x14ac:dyDescent="0.25">
      <c r="A1" s="236" t="s">
        <v>285</v>
      </c>
      <c r="B1" s="236" t="s">
        <v>359</v>
      </c>
      <c r="C1" s="103"/>
      <c r="D1" s="103"/>
      <c r="E1" s="103"/>
      <c r="F1" s="20"/>
      <c r="G1" s="478"/>
      <c r="H1" s="478"/>
      <c r="I1" s="478"/>
      <c r="J1" s="20"/>
      <c r="K1" s="221"/>
      <c r="L1" s="237"/>
      <c r="M1" s="221"/>
      <c r="N1" s="103"/>
      <c r="O1" s="221"/>
      <c r="P1" s="237"/>
    </row>
    <row r="2" spans="1:16" ht="15.75" x14ac:dyDescent="0.25">
      <c r="A2" s="236" t="s">
        <v>1550</v>
      </c>
      <c r="C2" s="103"/>
      <c r="D2" s="103"/>
      <c r="E2" s="103"/>
      <c r="F2" s="20"/>
      <c r="G2" s="478"/>
      <c r="H2" s="478"/>
      <c r="I2" s="478"/>
      <c r="J2" s="20"/>
      <c r="K2" s="221"/>
      <c r="L2" s="237"/>
      <c r="M2" s="221"/>
      <c r="N2" s="103"/>
      <c r="O2" s="221"/>
      <c r="P2" s="237"/>
    </row>
    <row r="3" spans="1:16" ht="8.25" customHeight="1" x14ac:dyDescent="0.2">
      <c r="A3" s="238"/>
      <c r="B3" s="238"/>
      <c r="C3" s="238"/>
      <c r="D3" s="238"/>
      <c r="E3" s="238"/>
      <c r="F3" s="479"/>
      <c r="G3" s="479"/>
      <c r="H3" s="479"/>
      <c r="I3" s="479"/>
      <c r="J3" s="479"/>
      <c r="K3" s="239"/>
      <c r="M3" s="239"/>
      <c r="N3" s="221"/>
      <c r="O3" s="239"/>
      <c r="P3" s="74"/>
    </row>
    <row r="4" spans="1:16" ht="8.25" customHeight="1" x14ac:dyDescent="0.2">
      <c r="A4" s="239"/>
      <c r="B4" s="239"/>
      <c r="C4" s="239"/>
      <c r="D4" s="239"/>
      <c r="E4" s="239"/>
      <c r="F4" s="480"/>
      <c r="G4" s="480"/>
      <c r="H4" s="480"/>
      <c r="I4" s="480"/>
      <c r="J4" s="480"/>
      <c r="K4" s="239"/>
      <c r="L4" s="237"/>
      <c r="M4" s="239"/>
      <c r="N4" s="221"/>
      <c r="O4" s="239"/>
      <c r="P4" s="237"/>
    </row>
    <row r="5" spans="1:16" x14ac:dyDescent="0.2">
      <c r="A5" s="103"/>
      <c r="B5" s="103"/>
      <c r="C5" s="103"/>
      <c r="D5" s="103"/>
      <c r="E5" s="103"/>
      <c r="F5" s="346" t="s">
        <v>211</v>
      </c>
      <c r="G5" s="481"/>
      <c r="H5" s="481"/>
      <c r="I5" s="481"/>
      <c r="J5" s="346" t="s">
        <v>36</v>
      </c>
      <c r="K5" s="225"/>
      <c r="L5" s="239"/>
      <c r="M5" s="225"/>
      <c r="N5" s="221"/>
      <c r="O5" s="225"/>
      <c r="P5" s="239"/>
    </row>
    <row r="6" spans="1:16" ht="7.5" customHeight="1" x14ac:dyDescent="0.2">
      <c r="A6" s="221"/>
      <c r="B6" s="221"/>
      <c r="C6" s="221"/>
      <c r="D6" s="221"/>
      <c r="E6" s="103"/>
      <c r="F6" s="479"/>
      <c r="G6" s="480"/>
      <c r="H6" s="480"/>
      <c r="I6" s="480"/>
      <c r="J6" s="479"/>
      <c r="K6" s="239"/>
      <c r="L6" s="239"/>
      <c r="M6" s="239"/>
      <c r="N6" s="221"/>
      <c r="O6" s="239"/>
      <c r="P6" s="239"/>
    </row>
    <row r="7" spans="1:16" x14ac:dyDescent="0.2">
      <c r="A7" s="103"/>
      <c r="B7" s="103"/>
      <c r="C7" s="103"/>
      <c r="D7" s="103"/>
      <c r="E7" s="103"/>
      <c r="F7" s="482"/>
      <c r="G7" s="478"/>
      <c r="H7" s="478"/>
      <c r="I7" s="478"/>
      <c r="J7" s="482"/>
      <c r="K7" s="221"/>
      <c r="L7" s="237"/>
      <c r="M7" s="221"/>
      <c r="N7" s="221"/>
      <c r="O7" s="221"/>
      <c r="P7" s="237"/>
    </row>
    <row r="8" spans="1:16" x14ac:dyDescent="0.2">
      <c r="A8" s="94" t="s">
        <v>115</v>
      </c>
      <c r="B8" s="91"/>
      <c r="C8" s="91"/>
      <c r="D8" s="91"/>
      <c r="E8" s="91"/>
      <c r="F8" s="483">
        <f>SUM(F11:F18)</f>
        <v>5190</v>
      </c>
      <c r="G8" s="484"/>
      <c r="H8" s="484"/>
      <c r="I8" s="484"/>
      <c r="J8" s="485">
        <v>1</v>
      </c>
      <c r="K8" s="227"/>
      <c r="L8" s="240"/>
      <c r="M8" s="227"/>
      <c r="N8" s="221"/>
      <c r="O8" s="227"/>
      <c r="P8" s="240"/>
    </row>
    <row r="9" spans="1:16" ht="6.75" customHeight="1" x14ac:dyDescent="0.2">
      <c r="A9" s="233"/>
      <c r="B9" s="233"/>
      <c r="C9" s="233"/>
      <c r="D9" s="233"/>
      <c r="E9" s="103"/>
      <c r="F9" s="486"/>
      <c r="G9" s="478"/>
      <c r="H9" s="478"/>
      <c r="I9" s="478"/>
      <c r="J9" s="486"/>
      <c r="K9" s="221"/>
      <c r="L9" s="237"/>
      <c r="M9" s="221"/>
      <c r="N9" s="221"/>
      <c r="O9" s="221"/>
      <c r="P9" s="237"/>
    </row>
    <row r="10" spans="1:16" ht="6" customHeight="1" x14ac:dyDescent="0.2">
      <c r="B10" s="91"/>
      <c r="C10" s="91"/>
      <c r="D10" s="91"/>
      <c r="E10" s="91"/>
      <c r="F10" s="329"/>
      <c r="G10" s="423"/>
      <c r="H10" s="423"/>
      <c r="I10" s="423"/>
      <c r="J10" s="329"/>
      <c r="K10" s="101"/>
      <c r="L10" s="224"/>
      <c r="M10" s="101"/>
      <c r="N10" s="224"/>
      <c r="O10" s="101"/>
      <c r="P10" s="224"/>
    </row>
    <row r="11" spans="1:16" x14ac:dyDescent="0.2">
      <c r="A11" s="99" t="s">
        <v>199</v>
      </c>
      <c r="B11" s="91"/>
      <c r="C11" s="91"/>
      <c r="D11" s="91" t="s">
        <v>207</v>
      </c>
      <c r="E11" s="91"/>
      <c r="F11" s="241">
        <v>42</v>
      </c>
      <c r="G11" s="84"/>
      <c r="H11" s="84"/>
      <c r="I11" s="84"/>
      <c r="J11" s="242">
        <f>+F11/$F$8*100</f>
        <v>0.80924855491329473</v>
      </c>
      <c r="K11" s="91"/>
      <c r="L11" s="259"/>
      <c r="M11" s="101"/>
      <c r="N11" s="224"/>
      <c r="O11" s="101"/>
      <c r="P11" s="224"/>
    </row>
    <row r="12" spans="1:16" x14ac:dyDescent="0.2">
      <c r="A12" s="99"/>
      <c r="B12" s="91"/>
      <c r="D12" s="91" t="s">
        <v>136</v>
      </c>
      <c r="E12" s="91"/>
      <c r="F12" s="241">
        <v>116</v>
      </c>
      <c r="G12" s="84"/>
      <c r="H12" s="84"/>
      <c r="I12" s="84"/>
      <c r="J12" s="242">
        <f t="shared" ref="J12:J22" si="0">+F12/$F$8*100</f>
        <v>2.2350674373795765</v>
      </c>
      <c r="K12" s="91"/>
      <c r="L12" s="259"/>
      <c r="M12" s="101"/>
      <c r="N12" s="224"/>
      <c r="O12" s="101"/>
      <c r="P12" s="224"/>
    </row>
    <row r="13" spans="1:16" x14ac:dyDescent="0.2">
      <c r="A13" s="99"/>
      <c r="B13" s="91"/>
      <c r="C13" s="91"/>
      <c r="D13" s="139" t="s">
        <v>103</v>
      </c>
      <c r="E13" s="91"/>
      <c r="F13" s="241">
        <v>299</v>
      </c>
      <c r="G13" s="84"/>
      <c r="H13" s="84"/>
      <c r="I13" s="84"/>
      <c r="J13" s="242">
        <f t="shared" si="0"/>
        <v>5.7610789980732182</v>
      </c>
      <c r="K13" s="91"/>
      <c r="L13" s="259"/>
      <c r="M13" s="101"/>
      <c r="N13" s="224"/>
      <c r="O13" s="101"/>
      <c r="P13" s="224"/>
    </row>
    <row r="14" spans="1:16" x14ac:dyDescent="0.2">
      <c r="A14" s="99"/>
      <c r="B14" s="91"/>
      <c r="C14" s="91"/>
      <c r="D14" s="91" t="s">
        <v>104</v>
      </c>
      <c r="E14" s="91"/>
      <c r="F14" s="241">
        <v>1221</v>
      </c>
      <c r="G14" s="84"/>
      <c r="H14" s="84"/>
      <c r="I14" s="84"/>
      <c r="J14" s="242">
        <f t="shared" si="0"/>
        <v>23.52601156069364</v>
      </c>
      <c r="K14" s="91"/>
      <c r="L14" s="259"/>
      <c r="M14" s="101"/>
      <c r="N14" s="224"/>
      <c r="O14" s="101"/>
      <c r="P14" s="224"/>
    </row>
    <row r="15" spans="1:16" x14ac:dyDescent="0.2">
      <c r="A15" s="99"/>
      <c r="B15" s="91"/>
      <c r="C15" s="91"/>
      <c r="D15" s="91" t="s">
        <v>105</v>
      </c>
      <c r="E15" s="91"/>
      <c r="F15" s="241">
        <v>1166</v>
      </c>
      <c r="G15" s="84"/>
      <c r="H15" s="84"/>
      <c r="I15" s="84"/>
      <c r="J15" s="242">
        <f t="shared" si="0"/>
        <v>22.466281310211947</v>
      </c>
      <c r="K15" s="91"/>
      <c r="L15" s="259"/>
      <c r="M15" s="101"/>
      <c r="N15" s="224"/>
      <c r="O15" s="101"/>
      <c r="P15" s="224"/>
    </row>
    <row r="16" spans="1:16" x14ac:dyDescent="0.2">
      <c r="A16" s="99"/>
      <c r="B16" s="91"/>
      <c r="C16" s="91"/>
      <c r="D16" s="91" t="s">
        <v>106</v>
      </c>
      <c r="E16" s="91"/>
      <c r="F16" s="241">
        <v>1046</v>
      </c>
      <c r="G16" s="84"/>
      <c r="H16" s="84"/>
      <c r="I16" s="84"/>
      <c r="J16" s="242">
        <f t="shared" si="0"/>
        <v>20.154142581888244</v>
      </c>
      <c r="K16" s="91"/>
      <c r="L16" s="259"/>
      <c r="M16" s="101"/>
      <c r="N16" s="224"/>
      <c r="O16" s="101"/>
      <c r="P16" s="224"/>
    </row>
    <row r="17" spans="1:16" x14ac:dyDescent="0.2">
      <c r="A17" s="99"/>
      <c r="B17" s="91"/>
      <c r="C17" s="91"/>
      <c r="D17" s="91" t="s">
        <v>132</v>
      </c>
      <c r="E17" s="91"/>
      <c r="F17" s="241">
        <v>890</v>
      </c>
      <c r="G17" s="84"/>
      <c r="H17" s="84"/>
      <c r="I17" s="84"/>
      <c r="J17" s="242">
        <f t="shared" si="0"/>
        <v>17.148362235067438</v>
      </c>
      <c r="K17" s="91"/>
      <c r="L17" s="259"/>
      <c r="M17" s="101"/>
      <c r="N17" s="224"/>
      <c r="O17" s="101"/>
      <c r="P17" s="224"/>
    </row>
    <row r="18" spans="1:16" x14ac:dyDescent="0.2">
      <c r="A18" s="99"/>
      <c r="B18" s="91"/>
      <c r="C18" s="91"/>
      <c r="D18" s="91" t="s">
        <v>133</v>
      </c>
      <c r="E18" s="91"/>
      <c r="F18" s="241">
        <v>410</v>
      </c>
      <c r="G18" s="84"/>
      <c r="H18" s="84"/>
      <c r="I18" s="84"/>
      <c r="J18" s="242">
        <f t="shared" si="0"/>
        <v>7.8998073217726397</v>
      </c>
      <c r="K18" s="91"/>
      <c r="L18" s="259"/>
      <c r="M18" s="101"/>
      <c r="N18" s="224"/>
      <c r="O18" s="101"/>
      <c r="P18" s="224"/>
    </row>
    <row r="19" spans="1:16" x14ac:dyDescent="0.2">
      <c r="A19" s="99" t="s">
        <v>200</v>
      </c>
      <c r="B19" s="91"/>
      <c r="C19" s="91"/>
      <c r="D19" s="91"/>
      <c r="E19" s="91"/>
      <c r="F19" s="298"/>
      <c r="G19" s="84"/>
      <c r="H19" s="84"/>
      <c r="I19" s="84"/>
      <c r="J19" s="242"/>
      <c r="K19" s="91"/>
      <c r="L19" s="259"/>
      <c r="M19" s="101"/>
      <c r="N19" s="224"/>
      <c r="O19" s="101"/>
      <c r="P19" s="224"/>
    </row>
    <row r="20" spans="1:16" ht="5.25" customHeight="1" x14ac:dyDescent="0.2">
      <c r="A20" s="91"/>
      <c r="B20" s="91"/>
      <c r="C20" s="91"/>
      <c r="D20" s="91"/>
      <c r="E20" s="91"/>
      <c r="F20" s="298"/>
      <c r="G20" s="84"/>
      <c r="H20" s="84"/>
      <c r="I20" s="84"/>
      <c r="J20" s="242"/>
      <c r="K20" s="91"/>
      <c r="L20" s="259"/>
      <c r="M20" s="101"/>
      <c r="N20" s="224"/>
      <c r="O20" s="101"/>
      <c r="P20" s="224"/>
    </row>
    <row r="21" spans="1:16" x14ac:dyDescent="0.2">
      <c r="A21" s="91"/>
      <c r="B21" s="91"/>
      <c r="C21" s="91"/>
      <c r="D21" s="91" t="s">
        <v>134</v>
      </c>
      <c r="E21" s="91"/>
      <c r="F21" s="241">
        <v>4980</v>
      </c>
      <c r="G21" s="84"/>
      <c r="H21" s="84"/>
      <c r="I21" s="84"/>
      <c r="J21" s="242">
        <f t="shared" si="0"/>
        <v>95.95375722543352</v>
      </c>
      <c r="K21" s="91"/>
      <c r="L21" s="259"/>
      <c r="M21" s="101"/>
      <c r="N21" s="230"/>
      <c r="O21" s="101"/>
      <c r="P21" s="230"/>
    </row>
    <row r="22" spans="1:16" x14ac:dyDescent="0.2">
      <c r="A22" s="91"/>
      <c r="B22" s="91"/>
      <c r="C22" s="91"/>
      <c r="D22" s="91" t="s">
        <v>57</v>
      </c>
      <c r="E22" s="91"/>
      <c r="F22" s="241">
        <v>210</v>
      </c>
      <c r="G22" s="84"/>
      <c r="H22" s="84"/>
      <c r="I22" s="84"/>
      <c r="J22" s="242">
        <f t="shared" si="0"/>
        <v>4.0462427745664744</v>
      </c>
      <c r="K22" s="91"/>
      <c r="L22" s="259"/>
      <c r="M22" s="101"/>
      <c r="N22" s="230"/>
      <c r="O22" s="101"/>
      <c r="P22" s="230"/>
    </row>
    <row r="23" spans="1:16" x14ac:dyDescent="0.2">
      <c r="A23" s="99" t="s">
        <v>201</v>
      </c>
      <c r="B23" s="91"/>
      <c r="C23" s="91"/>
      <c r="D23" s="91"/>
      <c r="E23" s="91"/>
      <c r="F23" s="298"/>
      <c r="G23" s="84"/>
      <c r="H23" s="84"/>
      <c r="I23" s="84"/>
      <c r="J23" s="242"/>
      <c r="K23" s="91"/>
      <c r="L23" s="259"/>
      <c r="M23" s="101"/>
      <c r="N23" s="224"/>
      <c r="O23" s="101"/>
      <c r="P23" s="224"/>
    </row>
    <row r="24" spans="1:16" ht="8.25" customHeight="1" x14ac:dyDescent="0.2">
      <c r="A24" s="91"/>
      <c r="B24" s="91"/>
      <c r="C24" s="91"/>
      <c r="D24" s="91"/>
      <c r="E24" s="91"/>
      <c r="F24" s="298"/>
      <c r="G24" s="84"/>
      <c r="H24" s="84"/>
      <c r="I24" s="84"/>
      <c r="J24" s="242"/>
      <c r="K24" s="91"/>
      <c r="L24" s="259"/>
      <c r="M24" s="101"/>
      <c r="N24" s="224"/>
      <c r="O24" s="101"/>
      <c r="P24" s="224"/>
    </row>
    <row r="25" spans="1:16" x14ac:dyDescent="0.2">
      <c r="A25" s="91"/>
      <c r="B25" s="91"/>
      <c r="C25" s="91"/>
      <c r="D25" s="91" t="s">
        <v>236</v>
      </c>
      <c r="E25" s="91"/>
      <c r="F25" s="241">
        <v>3435</v>
      </c>
      <c r="G25" s="84"/>
      <c r="H25" s="84"/>
      <c r="I25" s="84"/>
      <c r="J25" s="242">
        <f>+F25/$F$8*100</f>
        <v>66.184971098265905</v>
      </c>
      <c r="K25" s="91"/>
      <c r="L25" s="259"/>
      <c r="M25" s="101"/>
      <c r="N25" s="230"/>
      <c r="O25" s="229"/>
      <c r="P25" s="230"/>
    </row>
    <row r="26" spans="1:16" x14ac:dyDescent="0.2">
      <c r="A26" s="91"/>
      <c r="B26" s="91"/>
      <c r="C26" s="91"/>
      <c r="D26" s="243" t="s">
        <v>21</v>
      </c>
      <c r="E26" s="91"/>
      <c r="F26" s="241">
        <v>760</v>
      </c>
      <c r="G26" s="84"/>
      <c r="H26" s="84"/>
      <c r="I26" s="84"/>
      <c r="J26" s="242">
        <f>+F26/$F$8*100</f>
        <v>14.64354527938343</v>
      </c>
      <c r="K26" s="91"/>
      <c r="L26" s="259"/>
      <c r="M26" s="101"/>
      <c r="N26" s="230"/>
      <c r="O26" s="101"/>
      <c r="P26" s="230"/>
    </row>
    <row r="27" spans="1:16" x14ac:dyDescent="0.2">
      <c r="A27" s="91"/>
      <c r="B27" s="91"/>
      <c r="C27" s="91"/>
      <c r="D27" s="91" t="s">
        <v>137</v>
      </c>
      <c r="E27" s="91"/>
      <c r="F27" s="241">
        <v>641</v>
      </c>
      <c r="G27" s="84"/>
      <c r="H27" s="84"/>
      <c r="I27" s="84"/>
      <c r="J27" s="242">
        <f>+F27/$F$8*100</f>
        <v>12.350674373795762</v>
      </c>
      <c r="K27" s="91"/>
      <c r="L27" s="259"/>
      <c r="M27" s="101"/>
      <c r="N27" s="230"/>
      <c r="O27" s="101"/>
      <c r="P27" s="230"/>
    </row>
    <row r="28" spans="1:16" x14ac:dyDescent="0.2">
      <c r="A28" s="91"/>
      <c r="B28" s="91"/>
      <c r="C28" s="91"/>
      <c r="D28" s="91" t="s">
        <v>23</v>
      </c>
      <c r="E28" s="91"/>
      <c r="F28" s="241">
        <v>354</v>
      </c>
      <c r="G28" s="84"/>
      <c r="H28" s="84"/>
      <c r="I28" s="84"/>
      <c r="J28" s="242">
        <f>+F28/$F$8*100</f>
        <v>6.8208092485549123</v>
      </c>
      <c r="K28" s="91"/>
      <c r="L28" s="259"/>
      <c r="M28" s="101"/>
      <c r="N28" s="230"/>
      <c r="O28" s="101"/>
      <c r="P28" s="230"/>
    </row>
    <row r="29" spans="1:16" x14ac:dyDescent="0.2">
      <c r="A29" s="233"/>
      <c r="B29" s="233"/>
      <c r="C29" s="233"/>
      <c r="D29" s="233"/>
      <c r="E29" s="233"/>
      <c r="F29" s="34"/>
      <c r="G29" s="486"/>
      <c r="H29" s="486"/>
      <c r="I29" s="486"/>
      <c r="J29" s="486"/>
      <c r="K29" s="233"/>
      <c r="L29" s="237"/>
      <c r="M29" s="221"/>
      <c r="N29" s="237"/>
      <c r="O29" s="221"/>
      <c r="P29" s="237"/>
    </row>
    <row r="30" spans="1:16" ht="7.5" customHeight="1" x14ac:dyDescent="0.2">
      <c r="A30" s="103"/>
      <c r="B30" s="103"/>
      <c r="C30" s="103"/>
      <c r="D30" s="103"/>
      <c r="E30" s="103"/>
      <c r="F30" s="20"/>
      <c r="G30" s="478"/>
      <c r="H30" s="478"/>
      <c r="I30" s="478"/>
      <c r="J30" s="20"/>
      <c r="K30" s="221"/>
      <c r="L30" s="103"/>
      <c r="M30" s="221"/>
      <c r="N30" s="221"/>
      <c r="O30" s="221"/>
      <c r="P30" s="221"/>
    </row>
    <row r="31" spans="1:16" x14ac:dyDescent="0.2">
      <c r="A31" s="91" t="s">
        <v>193</v>
      </c>
      <c r="F31" s="31"/>
      <c r="M31" s="74"/>
      <c r="N31" s="74"/>
      <c r="O31" s="74"/>
      <c r="P31" s="74"/>
    </row>
    <row r="32" spans="1:16" x14ac:dyDescent="0.2">
      <c r="A32" s="88"/>
      <c r="F32" s="31"/>
    </row>
    <row r="33" spans="1:18" ht="15.75" x14ac:dyDescent="0.25">
      <c r="A33" s="244" t="s">
        <v>286</v>
      </c>
      <c r="B33" s="244" t="s">
        <v>1557</v>
      </c>
    </row>
    <row r="34" spans="1:18" ht="15.75" x14ac:dyDescent="0.25">
      <c r="A34" s="244" t="s">
        <v>1558</v>
      </c>
      <c r="B34" s="244"/>
    </row>
    <row r="35" spans="1:18" x14ac:dyDescent="0.2">
      <c r="A35" s="245"/>
      <c r="B35" s="246"/>
      <c r="C35" s="246"/>
      <c r="D35" s="246"/>
      <c r="E35" s="246"/>
      <c r="F35" s="487"/>
      <c r="G35" s="487"/>
      <c r="H35" s="487"/>
      <c r="I35" s="487"/>
      <c r="J35" s="487"/>
      <c r="K35" s="247"/>
      <c r="L35" s="247"/>
      <c r="M35" s="247"/>
      <c r="N35" s="247"/>
      <c r="O35" s="247"/>
      <c r="P35" s="247"/>
    </row>
    <row r="36" spans="1:18" ht="9" customHeight="1" x14ac:dyDescent="0.2">
      <c r="A36" s="248"/>
      <c r="B36" s="249"/>
      <c r="C36" s="249"/>
      <c r="D36" s="249"/>
      <c r="E36" s="249"/>
      <c r="F36" s="488"/>
      <c r="G36" s="488"/>
      <c r="H36" s="488"/>
      <c r="I36" s="488"/>
      <c r="J36" s="488"/>
      <c r="K36" s="250"/>
      <c r="L36" s="250"/>
      <c r="M36" s="250"/>
      <c r="N36" s="250"/>
      <c r="O36" s="250"/>
      <c r="P36" s="250"/>
    </row>
    <row r="37" spans="1:18" x14ac:dyDescent="0.2">
      <c r="A37" s="251"/>
      <c r="B37" s="94"/>
      <c r="C37" s="91"/>
      <c r="D37" s="91"/>
      <c r="E37" s="140"/>
      <c r="F37" s="830" t="s">
        <v>117</v>
      </c>
      <c r="G37" s="830"/>
      <c r="H37" s="830"/>
      <c r="I37" s="489"/>
      <c r="J37" s="838" t="s">
        <v>116</v>
      </c>
      <c r="K37" s="838"/>
      <c r="L37" s="838"/>
      <c r="M37" s="224"/>
      <c r="N37" s="838" t="s">
        <v>121</v>
      </c>
      <c r="O37" s="838"/>
      <c r="P37" s="838"/>
    </row>
    <row r="38" spans="1:18" ht="5.25" customHeight="1" x14ac:dyDescent="0.2">
      <c r="A38" s="251"/>
      <c r="B38" s="94"/>
      <c r="C38" s="91"/>
      <c r="D38" s="91"/>
      <c r="E38" s="140"/>
      <c r="F38" s="472"/>
      <c r="G38" s="472"/>
      <c r="H38" s="472"/>
      <c r="I38" s="471"/>
      <c r="J38" s="472"/>
      <c r="K38" s="318"/>
      <c r="L38" s="318"/>
      <c r="M38" s="320"/>
      <c r="N38" s="318"/>
      <c r="O38" s="318"/>
      <c r="P38" s="318"/>
    </row>
    <row r="39" spans="1:18" ht="7.5" customHeight="1" x14ac:dyDescent="0.2">
      <c r="A39" s="251"/>
      <c r="B39" s="94"/>
      <c r="C39" s="91"/>
      <c r="D39" s="91"/>
      <c r="E39" s="140"/>
      <c r="F39" s="66"/>
      <c r="G39" s="471"/>
      <c r="H39" s="471"/>
      <c r="I39" s="471"/>
      <c r="J39" s="37"/>
      <c r="K39" s="320"/>
      <c r="L39" s="140"/>
      <c r="M39" s="320"/>
      <c r="N39" s="140"/>
      <c r="O39" s="320"/>
      <c r="P39" s="140"/>
    </row>
    <row r="40" spans="1:18" x14ac:dyDescent="0.2">
      <c r="A40" s="88"/>
      <c r="B40" s="94"/>
      <c r="C40" s="91"/>
      <c r="D40" s="140"/>
      <c r="E40" s="140"/>
      <c r="F40" s="490" t="s">
        <v>272</v>
      </c>
      <c r="G40" s="66"/>
      <c r="H40" s="361" t="s">
        <v>273</v>
      </c>
      <c r="I40" s="66"/>
      <c r="J40" s="490" t="s">
        <v>272</v>
      </c>
      <c r="K40" s="140"/>
      <c r="L40" s="97" t="s">
        <v>273</v>
      </c>
      <c r="M40" s="140"/>
      <c r="N40" s="252" t="s">
        <v>272</v>
      </c>
      <c r="O40" s="140"/>
      <c r="P40" s="97" t="s">
        <v>273</v>
      </c>
    </row>
    <row r="41" spans="1:18" ht="7.5" customHeight="1" x14ac:dyDescent="0.2">
      <c r="A41" s="251"/>
      <c r="B41" s="94"/>
      <c r="C41" s="91"/>
      <c r="D41" s="91"/>
      <c r="E41" s="140"/>
      <c r="F41" s="472"/>
      <c r="G41" s="471"/>
      <c r="H41" s="491"/>
      <c r="I41" s="471"/>
      <c r="J41" s="472"/>
      <c r="K41" s="320"/>
      <c r="L41" s="253"/>
      <c r="M41" s="320"/>
      <c r="N41" s="318"/>
      <c r="O41" s="320"/>
      <c r="P41" s="253"/>
    </row>
    <row r="42" spans="1:18" ht="7.5" customHeight="1" x14ac:dyDescent="0.2">
      <c r="A42" s="251"/>
      <c r="B42" s="94"/>
      <c r="C42" s="91"/>
      <c r="D42" s="91"/>
      <c r="E42" s="140"/>
      <c r="F42" s="66"/>
      <c r="G42" s="471"/>
      <c r="H42" s="420"/>
      <c r="I42" s="471"/>
      <c r="J42" s="37"/>
      <c r="K42" s="320"/>
      <c r="L42" s="97"/>
      <c r="M42" s="320"/>
      <c r="N42" s="140"/>
      <c r="O42" s="320"/>
      <c r="P42" s="97"/>
    </row>
    <row r="43" spans="1:18" x14ac:dyDescent="0.2">
      <c r="A43" s="88"/>
      <c r="B43" s="94" t="s">
        <v>287</v>
      </c>
      <c r="C43" s="91"/>
      <c r="D43" s="140"/>
      <c r="E43" s="140"/>
      <c r="F43" s="473">
        <f>SUM(F47:F54)</f>
        <v>174</v>
      </c>
      <c r="G43" s="94"/>
      <c r="H43" s="242">
        <f>SUM(H47:H54)</f>
        <v>100</v>
      </c>
      <c r="I43" s="94"/>
      <c r="J43" s="473">
        <f>SUM(J47:J54)</f>
        <v>833</v>
      </c>
      <c r="K43" s="94"/>
      <c r="L43" s="709">
        <f>SUM(L47:L54)</f>
        <v>100</v>
      </c>
      <c r="M43" s="94"/>
      <c r="N43" s="473">
        <f>SUM(N47:N54)</f>
        <v>3451</v>
      </c>
      <c r="O43" s="84"/>
      <c r="P43" s="710">
        <f>SUM(P47:P54)</f>
        <v>100</v>
      </c>
    </row>
    <row r="44" spans="1:18" ht="7.5" customHeight="1" x14ac:dyDescent="0.2">
      <c r="A44" s="88"/>
      <c r="B44" s="254"/>
      <c r="C44" s="223"/>
      <c r="D44" s="234"/>
      <c r="E44" s="140"/>
      <c r="F44" s="711"/>
      <c r="G44" s="84"/>
      <c r="H44" s="253"/>
      <c r="I44" s="84"/>
      <c r="J44" s="630"/>
      <c r="K44" s="84"/>
      <c r="L44" s="253"/>
      <c r="M44" s="84"/>
      <c r="N44" s="711"/>
      <c r="O44" s="84"/>
      <c r="P44" s="253"/>
    </row>
    <row r="45" spans="1:18" ht="7.5" customHeight="1" x14ac:dyDescent="0.2">
      <c r="A45" s="251"/>
      <c r="B45" s="94"/>
      <c r="C45" s="91"/>
      <c r="D45" s="140"/>
      <c r="E45" s="140"/>
      <c r="F45" s="298"/>
      <c r="G45" s="84"/>
      <c r="H45" s="99"/>
      <c r="I45" s="84"/>
      <c r="J45" s="619"/>
      <c r="K45" s="84"/>
      <c r="L45" s="712"/>
      <c r="M45" s="84"/>
      <c r="N45" s="298"/>
      <c r="O45" s="84"/>
      <c r="P45" s="712"/>
    </row>
    <row r="46" spans="1:18" x14ac:dyDescent="0.2">
      <c r="A46" s="88"/>
      <c r="B46" s="94" t="s">
        <v>101</v>
      </c>
      <c r="C46" s="91"/>
      <c r="D46" s="140"/>
      <c r="E46" s="140"/>
      <c r="F46" s="619"/>
      <c r="G46" s="619"/>
      <c r="H46" s="619"/>
      <c r="I46" s="619"/>
      <c r="J46" s="648"/>
      <c r="K46" s="619"/>
      <c r="L46" s="619"/>
      <c r="M46" s="619"/>
      <c r="N46" s="619"/>
      <c r="O46" s="713"/>
      <c r="P46" s="619"/>
    </row>
    <row r="47" spans="1:18" ht="16.5" customHeight="1" x14ac:dyDescent="0.2">
      <c r="A47" s="88"/>
      <c r="B47" s="91"/>
      <c r="C47" s="91" t="s">
        <v>207</v>
      </c>
      <c r="D47" s="140"/>
      <c r="E47" s="140"/>
      <c r="F47" s="241">
        <v>6</v>
      </c>
      <c r="G47" s="619"/>
      <c r="H47" s="242">
        <f>+F47/$F$43*100</f>
        <v>3.4482758620689653</v>
      </c>
      <c r="I47" s="72"/>
      <c r="J47" s="241">
        <v>9</v>
      </c>
      <c r="K47" s="298"/>
      <c r="L47" s="707">
        <f>+J47/$J$43*100</f>
        <v>1.0804321728691477</v>
      </c>
      <c r="M47" s="298"/>
      <c r="N47" s="241">
        <v>18</v>
      </c>
      <c r="O47" s="619"/>
      <c r="P47" s="714">
        <f>+N47/$N$43*100</f>
        <v>0.52158794552303678</v>
      </c>
      <c r="Q47" s="242"/>
      <c r="R47" s="241"/>
    </row>
    <row r="48" spans="1:18" x14ac:dyDescent="0.2">
      <c r="A48" s="88"/>
      <c r="B48" s="91"/>
      <c r="C48" s="91" t="s">
        <v>136</v>
      </c>
      <c r="D48" s="140"/>
      <c r="E48" s="140"/>
      <c r="F48" s="241">
        <v>6</v>
      </c>
      <c r="G48" s="72"/>
      <c r="H48" s="242">
        <f t="shared" ref="H48:H54" si="1">+F48/$F$43*100</f>
        <v>3.4482758620689653</v>
      </c>
      <c r="I48" s="72"/>
      <c r="J48" s="241">
        <v>26</v>
      </c>
      <c r="K48" s="241"/>
      <c r="L48" s="707">
        <f t="shared" ref="L48:L54" si="2">+J48/$J$43*100</f>
        <v>3.1212484993997598</v>
      </c>
      <c r="M48" s="298"/>
      <c r="N48" s="241">
        <v>58</v>
      </c>
      <c r="P48" s="714">
        <f t="shared" ref="P48:P54" si="3">+N48/$N$43*100</f>
        <v>1.680672268907563</v>
      </c>
      <c r="Q48" s="242"/>
      <c r="R48" s="241"/>
    </row>
    <row r="49" spans="1:18" x14ac:dyDescent="0.2">
      <c r="A49" s="88"/>
      <c r="B49" s="91"/>
      <c r="C49" s="91" t="s">
        <v>103</v>
      </c>
      <c r="D49" s="140"/>
      <c r="E49" s="140"/>
      <c r="F49" s="241">
        <v>10</v>
      </c>
      <c r="G49" s="619"/>
      <c r="H49" s="242">
        <f t="shared" si="1"/>
        <v>5.7471264367816088</v>
      </c>
      <c r="I49" s="72"/>
      <c r="J49" s="241">
        <v>64</v>
      </c>
      <c r="K49" s="298"/>
      <c r="L49" s="707">
        <f t="shared" si="2"/>
        <v>7.6830732292917165</v>
      </c>
      <c r="M49" s="298"/>
      <c r="N49" s="241">
        <v>187</v>
      </c>
      <c r="O49" s="619"/>
      <c r="P49" s="714">
        <f t="shared" si="3"/>
        <v>5.4187192118226601</v>
      </c>
      <c r="Q49" s="242"/>
      <c r="R49" s="241"/>
    </row>
    <row r="50" spans="1:18" x14ac:dyDescent="0.2">
      <c r="A50" s="88"/>
      <c r="B50" s="91"/>
      <c r="C50" s="91" t="s">
        <v>104</v>
      </c>
      <c r="D50" s="140"/>
      <c r="E50" s="140"/>
      <c r="F50" s="241">
        <v>47</v>
      </c>
      <c r="G50" s="619"/>
      <c r="H50" s="242">
        <f t="shared" si="1"/>
        <v>27.011494252873565</v>
      </c>
      <c r="I50" s="72"/>
      <c r="J50" s="241">
        <v>201</v>
      </c>
      <c r="K50" s="298"/>
      <c r="L50" s="707">
        <f t="shared" si="2"/>
        <v>24.129651860744296</v>
      </c>
      <c r="M50" s="298"/>
      <c r="N50" s="241">
        <v>832</v>
      </c>
      <c r="O50" s="619"/>
      <c r="P50" s="714">
        <f t="shared" si="3"/>
        <v>24.108953926398147</v>
      </c>
      <c r="Q50" s="242"/>
      <c r="R50" s="241"/>
    </row>
    <row r="51" spans="1:18" x14ac:dyDescent="0.2">
      <c r="A51" s="88"/>
      <c r="B51" s="91"/>
      <c r="C51" s="91" t="s">
        <v>105</v>
      </c>
      <c r="D51" s="140"/>
      <c r="E51" s="140"/>
      <c r="F51" s="241">
        <v>39</v>
      </c>
      <c r="G51" s="84"/>
      <c r="H51" s="242">
        <f t="shared" si="1"/>
        <v>22.413793103448278</v>
      </c>
      <c r="I51" s="72"/>
      <c r="J51" s="241">
        <v>187</v>
      </c>
      <c r="K51" s="298"/>
      <c r="L51" s="707">
        <f t="shared" si="2"/>
        <v>22.448979591836736</v>
      </c>
      <c r="M51" s="298"/>
      <c r="N51" s="241">
        <v>768</v>
      </c>
      <c r="O51" s="84"/>
      <c r="P51" s="714">
        <f t="shared" si="3"/>
        <v>22.254419008982904</v>
      </c>
      <c r="Q51" s="242"/>
      <c r="R51" s="241"/>
    </row>
    <row r="52" spans="1:18" x14ac:dyDescent="0.2">
      <c r="A52" s="88"/>
      <c r="B52" s="91"/>
      <c r="C52" s="91" t="s">
        <v>106</v>
      </c>
      <c r="D52" s="140"/>
      <c r="E52" s="140"/>
      <c r="F52" s="241">
        <v>35</v>
      </c>
      <c r="G52" s="619"/>
      <c r="H52" s="242">
        <f t="shared" si="1"/>
        <v>20.114942528735632</v>
      </c>
      <c r="I52" s="72"/>
      <c r="J52" s="241">
        <v>161</v>
      </c>
      <c r="K52" s="298"/>
      <c r="L52" s="707">
        <f t="shared" si="2"/>
        <v>19.327731092436977</v>
      </c>
      <c r="M52" s="298"/>
      <c r="N52" s="241">
        <v>693</v>
      </c>
      <c r="O52" s="619"/>
      <c r="P52" s="714">
        <f t="shared" si="3"/>
        <v>20.08113590263692</v>
      </c>
      <c r="Q52" s="242"/>
      <c r="R52" s="241"/>
    </row>
    <row r="53" spans="1:18" x14ac:dyDescent="0.2">
      <c r="A53" s="88"/>
      <c r="B53" s="91"/>
      <c r="C53" s="91" t="s">
        <v>132</v>
      </c>
      <c r="D53" s="140"/>
      <c r="E53" s="140"/>
      <c r="F53" s="241">
        <v>25</v>
      </c>
      <c r="G53" s="84"/>
      <c r="H53" s="242">
        <f t="shared" si="1"/>
        <v>14.367816091954023</v>
      </c>
      <c r="I53" s="72"/>
      <c r="J53" s="241">
        <v>130</v>
      </c>
      <c r="K53" s="298"/>
      <c r="L53" s="707">
        <f t="shared" si="2"/>
        <v>15.606242496998798</v>
      </c>
      <c r="M53" s="298"/>
      <c r="N53" s="241">
        <v>603</v>
      </c>
      <c r="O53" s="84"/>
      <c r="P53" s="714">
        <f t="shared" si="3"/>
        <v>17.473196175021734</v>
      </c>
      <c r="Q53" s="242"/>
      <c r="R53" s="241"/>
    </row>
    <row r="54" spans="1:18" x14ac:dyDescent="0.2">
      <c r="A54" s="88"/>
      <c r="B54" s="91"/>
      <c r="C54" s="91" t="s">
        <v>237</v>
      </c>
      <c r="D54" s="140"/>
      <c r="E54" s="140"/>
      <c r="F54" s="241">
        <v>6</v>
      </c>
      <c r="G54" s="84"/>
      <c r="H54" s="242">
        <f t="shared" si="1"/>
        <v>3.4482758620689653</v>
      </c>
      <c r="I54" s="72"/>
      <c r="J54" s="241">
        <v>55</v>
      </c>
      <c r="K54" s="298"/>
      <c r="L54" s="707">
        <f t="shared" si="2"/>
        <v>6.602641056422569</v>
      </c>
      <c r="M54" s="298"/>
      <c r="N54" s="241">
        <v>292</v>
      </c>
      <c r="O54" s="84"/>
      <c r="P54" s="714">
        <f t="shared" si="3"/>
        <v>8.4613155607070425</v>
      </c>
      <c r="Q54" s="242"/>
      <c r="R54" s="241"/>
    </row>
    <row r="55" spans="1:18" ht="7.5" customHeight="1" x14ac:dyDescent="0.2">
      <c r="A55" s="88"/>
      <c r="B55" s="223"/>
      <c r="C55" s="223"/>
      <c r="D55" s="234"/>
      <c r="E55" s="140"/>
      <c r="F55" s="297"/>
      <c r="G55" s="84"/>
      <c r="H55" s="715"/>
      <c r="I55" s="72"/>
      <c r="J55" s="297"/>
      <c r="K55" s="84"/>
      <c r="L55" s="715"/>
      <c r="M55" s="84"/>
      <c r="N55" s="297"/>
      <c r="O55" s="84"/>
      <c r="P55" s="715"/>
    </row>
    <row r="56" spans="1:18" ht="8.25" customHeight="1" x14ac:dyDescent="0.2">
      <c r="A56" s="88"/>
      <c r="B56" s="101"/>
      <c r="C56" s="101"/>
      <c r="D56" s="235"/>
      <c r="E56" s="140"/>
      <c r="F56" s="282"/>
      <c r="G56" s="84"/>
      <c r="H56" s="242"/>
      <c r="I56" s="72"/>
      <c r="J56" s="282"/>
      <c r="K56" s="84"/>
      <c r="L56" s="242"/>
      <c r="M56" s="84"/>
      <c r="N56" s="282"/>
      <c r="O56" s="84"/>
      <c r="P56" s="242"/>
    </row>
    <row r="57" spans="1:18" x14ac:dyDescent="0.2">
      <c r="A57" s="88"/>
      <c r="B57" s="94" t="s">
        <v>47</v>
      </c>
      <c r="C57" s="91"/>
      <c r="D57" s="140"/>
      <c r="E57" s="140"/>
      <c r="F57" s="716"/>
      <c r="G57" s="713"/>
      <c r="H57" s="242"/>
      <c r="I57" s="72"/>
      <c r="J57" s="716"/>
      <c r="K57" s="713"/>
      <c r="L57" s="242"/>
      <c r="M57" s="713"/>
      <c r="N57" s="716"/>
      <c r="O57" s="716"/>
      <c r="P57" s="242"/>
    </row>
    <row r="58" spans="1:18" ht="7.5" customHeight="1" x14ac:dyDescent="0.2">
      <c r="A58" s="251"/>
      <c r="B58" s="94"/>
      <c r="C58" s="91"/>
      <c r="D58" s="140"/>
      <c r="E58" s="140"/>
      <c r="F58" s="298"/>
      <c r="G58" s="84"/>
      <c r="H58" s="242"/>
      <c r="I58" s="72"/>
      <c r="J58" s="619"/>
      <c r="K58" s="84"/>
      <c r="L58" s="242"/>
      <c r="M58" s="84"/>
      <c r="N58" s="298"/>
      <c r="O58" s="84"/>
      <c r="P58" s="242"/>
    </row>
    <row r="59" spans="1:18" x14ac:dyDescent="0.2">
      <c r="A59" s="88"/>
      <c r="B59" s="91"/>
      <c r="C59" s="255" t="s">
        <v>205</v>
      </c>
      <c r="D59" s="255"/>
      <c r="E59" s="140"/>
      <c r="F59" s="72">
        <v>72</v>
      </c>
      <c r="G59" s="298"/>
      <c r="H59" s="242">
        <f>+F59/$F$43*100</f>
        <v>41.379310344827587</v>
      </c>
      <c r="I59" s="72"/>
      <c r="J59" s="72">
        <v>604</v>
      </c>
      <c r="K59" s="298"/>
      <c r="L59" s="242">
        <f>+J59/$J$43*100</f>
        <v>72.509003601440583</v>
      </c>
      <c r="M59" s="298"/>
      <c r="N59" s="241">
        <v>2374</v>
      </c>
      <c r="O59" s="298"/>
      <c r="P59" s="714">
        <f>+N59/$N$43*100</f>
        <v>68.791654592871637</v>
      </c>
      <c r="Q59" s="242"/>
    </row>
    <row r="60" spans="1:18" x14ac:dyDescent="0.2">
      <c r="A60" s="88"/>
      <c r="B60" s="91"/>
      <c r="C60" s="139" t="s">
        <v>21</v>
      </c>
      <c r="D60" s="139"/>
      <c r="E60" s="140"/>
      <c r="F60" s="72">
        <v>8</v>
      </c>
      <c r="G60" s="298"/>
      <c r="H60" s="242">
        <f>+F60/$F$43*100</f>
        <v>4.5977011494252871</v>
      </c>
      <c r="I60" s="72"/>
      <c r="J60" s="72">
        <v>122</v>
      </c>
      <c r="K60" s="298"/>
      <c r="L60" s="242">
        <f>+J60/$J$43*100</f>
        <v>14.645858343337334</v>
      </c>
      <c r="M60" s="298"/>
      <c r="N60" s="241">
        <v>564</v>
      </c>
      <c r="O60" s="298"/>
      <c r="P60" s="714">
        <f>+N60/$N$43*100</f>
        <v>16.343088959721818</v>
      </c>
      <c r="Q60" s="242"/>
    </row>
    <row r="61" spans="1:18" x14ac:dyDescent="0.2">
      <c r="A61" s="88"/>
      <c r="B61" s="91"/>
      <c r="C61" s="91" t="s">
        <v>137</v>
      </c>
      <c r="D61" s="91"/>
      <c r="E61" s="140"/>
      <c r="F61" s="72">
        <v>18</v>
      </c>
      <c r="G61" s="298"/>
      <c r="H61" s="242">
        <f>+F61/$F$43*100</f>
        <v>10.344827586206897</v>
      </c>
      <c r="I61" s="72"/>
      <c r="J61" s="72">
        <v>89</v>
      </c>
      <c r="K61" s="298"/>
      <c r="L61" s="242">
        <f>+J61/$J$43*100</f>
        <v>10.684273709483794</v>
      </c>
      <c r="M61" s="298"/>
      <c r="N61" s="241">
        <v>401</v>
      </c>
      <c r="O61" s="298"/>
      <c r="P61" s="714">
        <f>+N61/$N$43*100</f>
        <v>11.619820341929875</v>
      </c>
      <c r="Q61" s="242"/>
    </row>
    <row r="62" spans="1:18" x14ac:dyDescent="0.2">
      <c r="A62" s="88"/>
      <c r="B62" s="91"/>
      <c r="C62" s="91" t="s">
        <v>56</v>
      </c>
      <c r="D62" s="91"/>
      <c r="E62" s="140"/>
      <c r="F62" s="72">
        <v>76</v>
      </c>
      <c r="G62" s="298"/>
      <c r="H62" s="242">
        <f>+F62/$F$43*100</f>
        <v>43.678160919540232</v>
      </c>
      <c r="I62" s="72"/>
      <c r="J62" s="72">
        <v>18</v>
      </c>
      <c r="K62" s="298"/>
      <c r="L62" s="242">
        <f>+J62/$J$43*100</f>
        <v>2.1608643457382954</v>
      </c>
      <c r="M62" s="298"/>
      <c r="N62" s="241">
        <v>112</v>
      </c>
      <c r="O62" s="298"/>
      <c r="P62" s="714">
        <f>+N62/$N$43*100</f>
        <v>3.2454361054766734</v>
      </c>
      <c r="Q62" s="242"/>
    </row>
    <row r="63" spans="1:18" x14ac:dyDescent="0.2">
      <c r="A63" s="88"/>
      <c r="B63" s="223"/>
      <c r="C63" s="223"/>
      <c r="D63" s="223"/>
      <c r="E63" s="140"/>
      <c r="F63" s="73"/>
      <c r="G63" s="298"/>
      <c r="H63" s="715"/>
      <c r="I63" s="72"/>
      <c r="J63" s="73"/>
      <c r="K63" s="298"/>
      <c r="L63" s="715"/>
      <c r="M63" s="298"/>
      <c r="N63" s="717"/>
      <c r="O63" s="298"/>
      <c r="P63" s="715"/>
      <c r="Q63" s="242"/>
    </row>
    <row r="64" spans="1:18" ht="9.75" customHeight="1" x14ac:dyDescent="0.2">
      <c r="A64" s="88"/>
      <c r="B64" s="91"/>
      <c r="C64" s="91"/>
      <c r="D64" s="91"/>
      <c r="E64" s="140"/>
      <c r="F64" s="72"/>
      <c r="G64" s="298"/>
      <c r="H64" s="242"/>
      <c r="I64" s="72"/>
      <c r="J64" s="72"/>
      <c r="K64" s="298"/>
      <c r="L64" s="242"/>
      <c r="M64" s="298"/>
      <c r="O64" s="298"/>
      <c r="P64" s="242"/>
      <c r="Q64" s="242"/>
    </row>
    <row r="65" spans="1:19" x14ac:dyDescent="0.2">
      <c r="A65" s="88"/>
      <c r="B65" s="94" t="s">
        <v>372</v>
      </c>
      <c r="C65" s="91"/>
      <c r="D65" s="91"/>
      <c r="E65" s="140"/>
      <c r="F65" s="72"/>
      <c r="G65" s="72"/>
      <c r="H65" s="242"/>
      <c r="I65" s="72"/>
      <c r="J65" s="72"/>
      <c r="N65" s="241"/>
      <c r="P65" s="242"/>
      <c r="Q65" s="242"/>
    </row>
    <row r="66" spans="1:19" x14ac:dyDescent="0.2">
      <c r="A66" s="88"/>
      <c r="B66" s="94"/>
      <c r="C66" s="91"/>
      <c r="D66" s="91"/>
      <c r="E66" s="140"/>
      <c r="F66" s="72"/>
      <c r="G66" s="298"/>
      <c r="H66" s="242"/>
      <c r="I66" s="72"/>
      <c r="J66" s="72"/>
      <c r="K66" s="298"/>
      <c r="L66" s="242"/>
      <c r="M66" s="298"/>
      <c r="N66" s="241"/>
      <c r="O66" s="298"/>
      <c r="P66" s="242"/>
      <c r="Q66" s="242"/>
    </row>
    <row r="67" spans="1:19" x14ac:dyDescent="0.2">
      <c r="A67" s="88"/>
      <c r="B67" s="94"/>
      <c r="C67" s="185">
        <v>0</v>
      </c>
      <c r="D67" s="91"/>
      <c r="E67" s="140"/>
      <c r="F67" s="72">
        <v>120</v>
      </c>
      <c r="G67" s="298"/>
      <c r="H67" s="242">
        <f>+F67/$F$43*100</f>
        <v>68.965517241379317</v>
      </c>
      <c r="I67" s="72"/>
      <c r="J67" s="72">
        <v>687</v>
      </c>
      <c r="K67" s="298"/>
      <c r="L67" s="242">
        <f>+J67/$J$43*100</f>
        <v>82.472989195678267</v>
      </c>
      <c r="M67" s="298"/>
      <c r="N67" s="241">
        <v>2779</v>
      </c>
      <c r="O67" s="298"/>
      <c r="P67" s="714">
        <f>+N67/$N$43*100</f>
        <v>80.527383367139961</v>
      </c>
      <c r="Q67" s="242"/>
    </row>
    <row r="68" spans="1:19" x14ac:dyDescent="0.2">
      <c r="A68" s="88"/>
      <c r="B68" s="91"/>
      <c r="C68" s="91" t="s">
        <v>33</v>
      </c>
      <c r="D68" s="91"/>
      <c r="E68" s="140"/>
      <c r="F68" s="72">
        <v>54</v>
      </c>
      <c r="G68" s="298"/>
      <c r="H68" s="242">
        <f>+F68/$F$43*100</f>
        <v>31.03448275862069</v>
      </c>
      <c r="I68" s="72"/>
      <c r="J68" s="72">
        <v>146</v>
      </c>
      <c r="K68" s="298"/>
      <c r="L68" s="242">
        <f>+J68/$J$43*100</f>
        <v>17.52701080432173</v>
      </c>
      <c r="M68" s="298"/>
      <c r="N68" s="241">
        <v>672</v>
      </c>
      <c r="O68" s="298"/>
      <c r="P68" s="714">
        <f>+N68/N43*100</f>
        <v>19.472616632860039</v>
      </c>
      <c r="Q68" s="242"/>
    </row>
    <row r="69" spans="1:19" x14ac:dyDescent="0.2">
      <c r="A69" s="88"/>
      <c r="B69" s="223"/>
      <c r="C69" s="223"/>
      <c r="D69" s="223"/>
      <c r="E69" s="140"/>
      <c r="F69" s="73"/>
      <c r="G69" s="298"/>
      <c r="H69" s="715"/>
      <c r="I69" s="72"/>
      <c r="J69" s="73"/>
      <c r="K69" s="298"/>
      <c r="L69" s="715"/>
      <c r="M69" s="298"/>
      <c r="N69" s="717"/>
      <c r="O69" s="298"/>
      <c r="P69" s="718"/>
      <c r="Q69" s="242"/>
    </row>
    <row r="70" spans="1:19" ht="8.25" customHeight="1" x14ac:dyDescent="0.2">
      <c r="A70" s="88"/>
      <c r="B70" s="91"/>
      <c r="C70" s="91"/>
      <c r="D70" s="91"/>
      <c r="E70" s="140"/>
      <c r="F70" s="72"/>
      <c r="G70" s="298"/>
      <c r="H70" s="242"/>
      <c r="I70" s="72"/>
      <c r="J70" s="72"/>
      <c r="K70" s="298"/>
      <c r="L70" s="242"/>
      <c r="M70" s="298"/>
      <c r="N70" s="241"/>
      <c r="O70" s="298"/>
      <c r="P70" s="714"/>
      <c r="Q70" s="242"/>
    </row>
    <row r="71" spans="1:19" ht="14.25" x14ac:dyDescent="0.2">
      <c r="A71" s="88"/>
      <c r="B71" s="519" t="s">
        <v>1898</v>
      </c>
      <c r="C71" s="94"/>
      <c r="D71" s="91"/>
      <c r="E71" s="140"/>
      <c r="F71" s="72"/>
      <c r="G71" s="298"/>
      <c r="H71" s="242"/>
      <c r="I71" s="72"/>
      <c r="J71" s="72"/>
      <c r="K71" s="298"/>
      <c r="L71" s="242"/>
      <c r="M71" s="298"/>
      <c r="N71" s="241"/>
      <c r="O71" s="298"/>
      <c r="P71" s="714"/>
      <c r="Q71" s="242"/>
    </row>
    <row r="72" spans="1:19" ht="7.5" customHeight="1" x14ac:dyDescent="0.2">
      <c r="A72" s="88"/>
      <c r="B72" s="4"/>
      <c r="C72" s="91"/>
      <c r="D72" s="91"/>
      <c r="E72" s="140"/>
      <c r="F72" s="72"/>
      <c r="G72" s="298"/>
      <c r="H72" s="242"/>
      <c r="I72" s="72"/>
      <c r="J72" s="72"/>
      <c r="K72" s="298"/>
      <c r="L72" s="242"/>
      <c r="M72" s="298"/>
      <c r="N72" s="241"/>
      <c r="O72" s="298"/>
      <c r="P72" s="714"/>
      <c r="Q72" s="242"/>
      <c r="S72" s="241"/>
    </row>
    <row r="73" spans="1:19" ht="14.25" x14ac:dyDescent="0.2">
      <c r="A73" s="88"/>
      <c r="B73" s="4" t="s">
        <v>169</v>
      </c>
      <c r="C73" s="91"/>
      <c r="D73" s="91"/>
      <c r="E73" s="140"/>
      <c r="F73" s="72">
        <v>48</v>
      </c>
      <c r="G73" s="298"/>
      <c r="H73" s="242">
        <v>27.906976744186046</v>
      </c>
      <c r="I73" s="72"/>
      <c r="J73" s="72">
        <v>244</v>
      </c>
      <c r="K73" s="298"/>
      <c r="L73" s="242">
        <v>30.123456790123459</v>
      </c>
      <c r="M73" s="298"/>
      <c r="N73" s="298">
        <v>916</v>
      </c>
      <c r="O73" s="298"/>
      <c r="P73" s="707">
        <v>27.524038461538463</v>
      </c>
      <c r="Q73" s="242"/>
    </row>
    <row r="74" spans="1:19" ht="14.25" x14ac:dyDescent="0.2">
      <c r="A74" s="88"/>
      <c r="B74" s="4" t="s">
        <v>170</v>
      </c>
      <c r="C74" s="91"/>
      <c r="D74" s="91"/>
      <c r="E74" s="140"/>
      <c r="F74" s="72">
        <v>85</v>
      </c>
      <c r="G74" s="298"/>
      <c r="H74" s="242">
        <v>49.418604651162788</v>
      </c>
      <c r="I74" s="72"/>
      <c r="J74" s="72">
        <v>354</v>
      </c>
      <c r="K74" s="298"/>
      <c r="L74" s="242">
        <v>43.703703703703702</v>
      </c>
      <c r="M74" s="298"/>
      <c r="N74" s="298">
        <v>1544</v>
      </c>
      <c r="O74" s="298"/>
      <c r="P74" s="707">
        <v>46.394230769230774</v>
      </c>
      <c r="Q74" s="242"/>
    </row>
    <row r="75" spans="1:19" ht="14.25" x14ac:dyDescent="0.2">
      <c r="A75" s="88"/>
      <c r="B75" s="4" t="s">
        <v>171</v>
      </c>
      <c r="C75" s="91"/>
      <c r="D75" s="91"/>
      <c r="E75" s="140"/>
      <c r="F75" s="72">
        <v>6</v>
      </c>
      <c r="G75" s="298"/>
      <c r="H75" s="242">
        <v>3.4883720930232558</v>
      </c>
      <c r="I75" s="72"/>
      <c r="J75" s="72">
        <v>38</v>
      </c>
      <c r="K75" s="298"/>
      <c r="L75" s="242">
        <v>4.6913580246913584</v>
      </c>
      <c r="M75" s="298"/>
      <c r="N75" s="298">
        <v>150</v>
      </c>
      <c r="O75" s="298"/>
      <c r="P75" s="707">
        <v>4.5072115384615383</v>
      </c>
      <c r="Q75" s="242"/>
    </row>
    <row r="76" spans="1:19" ht="14.25" x14ac:dyDescent="0.2">
      <c r="A76" s="88"/>
      <c r="B76" s="4" t="s">
        <v>232</v>
      </c>
      <c r="C76" s="91"/>
      <c r="D76" s="91"/>
      <c r="E76" s="140"/>
      <c r="F76" s="72">
        <v>24</v>
      </c>
      <c r="G76" s="298"/>
      <c r="H76" s="242">
        <v>13.953488372093023</v>
      </c>
      <c r="I76" s="72"/>
      <c r="J76" s="72">
        <v>144</v>
      </c>
      <c r="K76" s="298"/>
      <c r="L76" s="242">
        <v>17.777777777777779</v>
      </c>
      <c r="M76" s="298"/>
      <c r="N76" s="298">
        <v>644</v>
      </c>
      <c r="O76" s="298"/>
      <c r="P76" s="707">
        <v>19.35096153846154</v>
      </c>
      <c r="Q76" s="242"/>
    </row>
    <row r="77" spans="1:19" ht="14.25" x14ac:dyDescent="0.2">
      <c r="A77" s="88"/>
      <c r="B77" s="4" t="s">
        <v>226</v>
      </c>
      <c r="C77" s="91"/>
      <c r="D77" s="91"/>
      <c r="E77" s="140"/>
      <c r="F77" s="72">
        <v>9</v>
      </c>
      <c r="G77" s="298"/>
      <c r="H77" s="242">
        <v>5.2325581395348841</v>
      </c>
      <c r="I77" s="72"/>
      <c r="J77" s="72">
        <v>30</v>
      </c>
      <c r="K77" s="298"/>
      <c r="L77" s="242">
        <v>3.7037037037037033</v>
      </c>
      <c r="M77" s="298"/>
      <c r="N77" s="298">
        <v>74</v>
      </c>
      <c r="O77" s="298"/>
      <c r="P77" s="707">
        <v>2.2235576923076925</v>
      </c>
      <c r="Q77" s="242"/>
    </row>
    <row r="78" spans="1:19" ht="14.25" x14ac:dyDescent="0.2">
      <c r="A78" s="88"/>
      <c r="B78" s="4" t="s">
        <v>172</v>
      </c>
      <c r="C78" s="91"/>
      <c r="D78" s="91"/>
      <c r="E78" s="140"/>
      <c r="F78" s="72">
        <v>2</v>
      </c>
      <c r="G78" s="298"/>
      <c r="H78" s="242"/>
      <c r="I78" s="72"/>
      <c r="J78" s="72">
        <v>23</v>
      </c>
      <c r="K78" s="298"/>
      <c r="L78" s="242"/>
      <c r="M78" s="298"/>
      <c r="N78" s="298">
        <v>123</v>
      </c>
      <c r="O78" s="298"/>
      <c r="P78" s="298"/>
      <c r="Q78" s="242"/>
    </row>
    <row r="79" spans="1:19" ht="9" customHeight="1" x14ac:dyDescent="0.2">
      <c r="A79" s="247"/>
      <c r="B79" s="223"/>
      <c r="C79" s="223"/>
      <c r="D79" s="223"/>
      <c r="E79" s="234"/>
      <c r="F79" s="492"/>
      <c r="G79" s="492"/>
      <c r="H79" s="492"/>
      <c r="I79" s="492"/>
      <c r="J79" s="492"/>
      <c r="K79" s="467"/>
      <c r="L79" s="467"/>
      <c r="M79" s="467"/>
      <c r="N79" s="467"/>
      <c r="O79" s="467"/>
      <c r="P79" s="467"/>
    </row>
    <row r="80" spans="1:19" ht="6" customHeight="1" x14ac:dyDescent="0.2">
      <c r="A80" s="88"/>
      <c r="B80" s="91"/>
      <c r="C80" s="91"/>
      <c r="D80" s="140"/>
      <c r="E80" s="140"/>
      <c r="F80" s="346"/>
      <c r="G80" s="481"/>
      <c r="H80" s="481"/>
      <c r="I80" s="481"/>
      <c r="J80" s="346"/>
      <c r="K80" s="225"/>
      <c r="L80" s="129"/>
      <c r="M80" s="225"/>
      <c r="N80" s="129"/>
      <c r="O80" s="225"/>
      <c r="P80" s="129"/>
    </row>
    <row r="81" spans="1:16" x14ac:dyDescent="0.2">
      <c r="A81" s="91" t="s">
        <v>202</v>
      </c>
      <c r="B81" s="91"/>
      <c r="C81" s="91"/>
      <c r="D81" s="140"/>
      <c r="E81" s="140"/>
      <c r="F81" s="346"/>
      <c r="G81" s="481"/>
      <c r="H81" s="481"/>
      <c r="I81" s="481"/>
      <c r="J81" s="346"/>
      <c r="K81" s="129"/>
      <c r="L81" s="129"/>
      <c r="M81" s="129"/>
      <c r="N81" s="252"/>
      <c r="O81" s="225"/>
      <c r="P81" s="129"/>
    </row>
    <row r="82" spans="1:16" x14ac:dyDescent="0.2">
      <c r="A82" s="91"/>
      <c r="B82" s="91"/>
      <c r="C82" s="91"/>
      <c r="D82" s="91"/>
      <c r="E82" s="91"/>
      <c r="F82" s="49"/>
      <c r="G82" s="49"/>
      <c r="H82" s="49"/>
      <c r="I82" s="49"/>
      <c r="J82" s="49"/>
      <c r="K82" s="256"/>
      <c r="L82" s="256"/>
      <c r="M82" s="256"/>
      <c r="N82" s="256"/>
      <c r="O82" s="256"/>
      <c r="P82" s="256"/>
    </row>
  </sheetData>
  <mergeCells count="3">
    <mergeCell ref="F37:H37"/>
    <mergeCell ref="J37:L37"/>
    <mergeCell ref="N37:P37"/>
  </mergeCells>
  <phoneticPr fontId="34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>
    <oddFooter>&amp;R53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3"/>
  <sheetViews>
    <sheetView showGridLines="0" workbookViewId="0"/>
  </sheetViews>
  <sheetFormatPr defaultColWidth="9.140625" defaultRowHeight="12.75" x14ac:dyDescent="0.2"/>
  <cols>
    <col min="1" max="7" width="9.140625" style="72"/>
    <col min="8" max="8" width="14.28515625" style="72" customWidth="1"/>
    <col min="9" max="9" width="14.7109375" style="72" bestFit="1" customWidth="1"/>
    <col min="10" max="16384" width="9.140625" style="72"/>
  </cols>
  <sheetData>
    <row r="1" spans="1:9" ht="15.75" x14ac:dyDescent="0.25">
      <c r="A1" s="71" t="s">
        <v>1556</v>
      </c>
    </row>
    <row r="2" spans="1:9" ht="15.75" x14ac:dyDescent="0.25">
      <c r="A2" s="71"/>
    </row>
    <row r="3" spans="1:9" s="104" customFormat="1" ht="14.25" x14ac:dyDescent="0.2">
      <c r="A3" s="104" t="s">
        <v>1356</v>
      </c>
    </row>
    <row r="4" spans="1:9" s="104" customFormat="1" ht="14.25" x14ac:dyDescent="0.2">
      <c r="A4" s="108"/>
      <c r="B4" s="108"/>
      <c r="C4" s="108"/>
      <c r="D4" s="108"/>
      <c r="E4" s="108"/>
      <c r="F4" s="108"/>
      <c r="G4" s="108"/>
      <c r="H4" s="108"/>
    </row>
    <row r="5" spans="1:9" s="104" customFormat="1" ht="14.25" x14ac:dyDescent="0.2"/>
    <row r="6" spans="1:9" s="104" customFormat="1" ht="16.5" x14ac:dyDescent="0.2">
      <c r="F6" s="142" t="s">
        <v>211</v>
      </c>
      <c r="H6" s="257" t="s">
        <v>1436</v>
      </c>
    </row>
    <row r="7" spans="1:9" s="104" customFormat="1" ht="14.25" x14ac:dyDescent="0.2">
      <c r="F7" s="474"/>
      <c r="H7" s="474"/>
    </row>
    <row r="8" spans="1:9" s="104" customFormat="1" ht="14.25" x14ac:dyDescent="0.2">
      <c r="F8" s="475"/>
      <c r="H8" s="475"/>
    </row>
    <row r="9" spans="1:9" s="104" customFormat="1" ht="14.25" x14ac:dyDescent="0.2">
      <c r="A9" s="104" t="s">
        <v>373</v>
      </c>
      <c r="F9" s="257">
        <v>3451</v>
      </c>
      <c r="H9" s="476">
        <v>1</v>
      </c>
    </row>
    <row r="10" spans="1:9" s="104" customFormat="1" ht="14.25" x14ac:dyDescent="0.2">
      <c r="A10" s="108"/>
      <c r="B10" s="108"/>
      <c r="F10" s="108"/>
      <c r="G10" s="114"/>
      <c r="H10" s="108"/>
    </row>
    <row r="11" spans="1:9" s="104" customFormat="1" ht="14.25" x14ac:dyDescent="0.2">
      <c r="F11" s="257"/>
    </row>
    <row r="12" spans="1:9" s="104" customFormat="1" ht="14.25" x14ac:dyDescent="0.2">
      <c r="A12" s="104" t="s">
        <v>384</v>
      </c>
      <c r="E12" s="257"/>
      <c r="F12" s="257">
        <v>35</v>
      </c>
      <c r="H12" s="258">
        <v>1.0869565217391304</v>
      </c>
      <c r="I12" s="258"/>
    </row>
    <row r="13" spans="1:9" s="104" customFormat="1" ht="14.25" x14ac:dyDescent="0.2">
      <c r="A13" s="104" t="s">
        <v>385</v>
      </c>
      <c r="E13" s="257"/>
      <c r="F13" s="257">
        <v>32</v>
      </c>
      <c r="H13" s="258">
        <v>0.99378881987577639</v>
      </c>
      <c r="I13" s="258"/>
    </row>
    <row r="14" spans="1:9" s="104" customFormat="1" ht="14.25" x14ac:dyDescent="0.2">
      <c r="A14" s="104" t="s">
        <v>386</v>
      </c>
      <c r="E14" s="257"/>
      <c r="F14" s="257">
        <v>81</v>
      </c>
      <c r="H14" s="258">
        <v>2.5155279503105592</v>
      </c>
      <c r="I14" s="258"/>
    </row>
    <row r="15" spans="1:9" s="104" customFormat="1" ht="14.25" x14ac:dyDescent="0.2">
      <c r="A15" s="104" t="s">
        <v>387</v>
      </c>
      <c r="E15" s="257"/>
      <c r="F15" s="257">
        <v>280</v>
      </c>
      <c r="H15" s="258">
        <v>8.695652173913043</v>
      </c>
      <c r="I15" s="258"/>
    </row>
    <row r="16" spans="1:9" s="104" customFormat="1" ht="14.25" x14ac:dyDescent="0.2">
      <c r="A16" s="104" t="s">
        <v>374</v>
      </c>
      <c r="E16" s="257"/>
      <c r="F16" s="257">
        <v>67</v>
      </c>
      <c r="H16" s="258">
        <v>2.0807453416149069</v>
      </c>
      <c r="I16" s="258"/>
    </row>
    <row r="17" spans="1:13" s="104" customFormat="1" ht="14.25" x14ac:dyDescent="0.2">
      <c r="A17" s="104" t="s">
        <v>375</v>
      </c>
      <c r="E17" s="257"/>
      <c r="F17" s="257">
        <v>1311</v>
      </c>
      <c r="H17" s="258">
        <v>40.714285714285715</v>
      </c>
      <c r="I17" s="258"/>
    </row>
    <row r="18" spans="1:13" s="104" customFormat="1" ht="14.25" x14ac:dyDescent="0.2">
      <c r="A18" s="104" t="s">
        <v>376</v>
      </c>
      <c r="E18" s="257"/>
      <c r="F18" s="257">
        <v>156</v>
      </c>
      <c r="H18" s="258">
        <v>4.8447204968944098</v>
      </c>
      <c r="I18" s="258"/>
    </row>
    <row r="19" spans="1:13" s="104" customFormat="1" ht="14.25" x14ac:dyDescent="0.2">
      <c r="A19" s="104" t="s">
        <v>377</v>
      </c>
      <c r="E19" s="257"/>
      <c r="F19" s="257">
        <v>56</v>
      </c>
      <c r="H19" s="258">
        <v>1.7391304347826086</v>
      </c>
      <c r="I19" s="258"/>
    </row>
    <row r="20" spans="1:13" s="104" customFormat="1" ht="14.25" x14ac:dyDescent="0.2">
      <c r="A20" s="104" t="s">
        <v>378</v>
      </c>
      <c r="E20" s="257"/>
      <c r="F20" s="257">
        <v>147</v>
      </c>
      <c r="H20" s="258">
        <v>4.5652173913043477</v>
      </c>
      <c r="I20" s="258"/>
      <c r="M20" s="257"/>
    </row>
    <row r="21" spans="1:13" s="104" customFormat="1" ht="14.25" x14ac:dyDescent="0.2">
      <c r="A21" s="104" t="s">
        <v>388</v>
      </c>
      <c r="E21" s="257"/>
      <c r="F21" s="257">
        <v>42</v>
      </c>
      <c r="H21" s="258">
        <v>1.3043478260869565</v>
      </c>
      <c r="I21" s="258"/>
    </row>
    <row r="22" spans="1:13" s="104" customFormat="1" ht="14.25" x14ac:dyDescent="0.2">
      <c r="A22" s="104" t="s">
        <v>389</v>
      </c>
      <c r="E22" s="257"/>
      <c r="F22" s="257">
        <v>35</v>
      </c>
      <c r="H22" s="258">
        <v>1.0869565217391304</v>
      </c>
      <c r="I22" s="258"/>
    </row>
    <row r="23" spans="1:13" s="104" customFormat="1" ht="14.25" x14ac:dyDescent="0.2">
      <c r="A23" s="104" t="s">
        <v>390</v>
      </c>
      <c r="E23" s="257"/>
      <c r="F23" s="257">
        <v>17</v>
      </c>
      <c r="H23" s="258">
        <v>0.52795031055900621</v>
      </c>
      <c r="I23" s="258"/>
    </row>
    <row r="24" spans="1:13" s="104" customFormat="1" ht="14.25" x14ac:dyDescent="0.2">
      <c r="A24" s="104" t="s">
        <v>379</v>
      </c>
      <c r="E24" s="257"/>
      <c r="F24" s="257">
        <v>111</v>
      </c>
      <c r="H24" s="258">
        <v>3.4472049689440993</v>
      </c>
      <c r="I24" s="258"/>
    </row>
    <row r="25" spans="1:13" s="104" customFormat="1" ht="14.25" x14ac:dyDescent="0.2">
      <c r="A25" s="104" t="s">
        <v>380</v>
      </c>
      <c r="E25" s="257"/>
      <c r="F25" s="257">
        <v>23</v>
      </c>
      <c r="H25" s="258">
        <v>0.7142857142857143</v>
      </c>
      <c r="I25" s="258"/>
    </row>
    <row r="26" spans="1:13" s="104" customFormat="1" ht="14.25" x14ac:dyDescent="0.2">
      <c r="A26" s="104" t="s">
        <v>391</v>
      </c>
      <c r="E26" s="257"/>
      <c r="F26" s="257">
        <v>94</v>
      </c>
      <c r="H26" s="258">
        <v>2.9192546583850931</v>
      </c>
      <c r="I26" s="258"/>
    </row>
    <row r="27" spans="1:13" s="104" customFormat="1" ht="14.25" x14ac:dyDescent="0.2">
      <c r="A27" s="104" t="s">
        <v>392</v>
      </c>
      <c r="E27" s="257"/>
      <c r="F27" s="257">
        <v>60</v>
      </c>
      <c r="H27" s="258">
        <v>1.8633540372670807</v>
      </c>
      <c r="I27" s="258"/>
    </row>
    <row r="28" spans="1:13" s="104" customFormat="1" ht="14.25" x14ac:dyDescent="0.2">
      <c r="A28" s="104" t="s">
        <v>381</v>
      </c>
      <c r="E28" s="257"/>
      <c r="F28" s="257">
        <v>141</v>
      </c>
      <c r="H28" s="258">
        <v>4.3788819875776399</v>
      </c>
      <c r="I28" s="258"/>
    </row>
    <row r="29" spans="1:13" s="104" customFormat="1" ht="14.25" x14ac:dyDescent="0.2">
      <c r="A29" s="104" t="s">
        <v>382</v>
      </c>
      <c r="E29" s="257"/>
      <c r="F29" s="257">
        <v>19</v>
      </c>
      <c r="H29" s="258">
        <v>0.59006211180124224</v>
      </c>
      <c r="I29" s="258"/>
    </row>
    <row r="30" spans="1:13" s="104" customFormat="1" ht="14.25" x14ac:dyDescent="0.2">
      <c r="A30" s="104" t="s">
        <v>393</v>
      </c>
      <c r="E30" s="257"/>
      <c r="F30" s="257">
        <v>39</v>
      </c>
      <c r="H30" s="258">
        <v>1.2111801242236024</v>
      </c>
      <c r="I30" s="258"/>
    </row>
    <row r="31" spans="1:13" s="104" customFormat="1" ht="14.25" x14ac:dyDescent="0.2">
      <c r="A31" s="104" t="s">
        <v>394</v>
      </c>
      <c r="E31" s="257"/>
      <c r="F31" s="257">
        <v>25</v>
      </c>
      <c r="H31" s="258">
        <v>0.77639751552795033</v>
      </c>
      <c r="I31" s="258"/>
    </row>
    <row r="32" spans="1:13" s="104" customFormat="1" ht="14.25" x14ac:dyDescent="0.2">
      <c r="A32" s="104" t="s">
        <v>395</v>
      </c>
      <c r="E32" s="257"/>
      <c r="F32" s="257">
        <v>38</v>
      </c>
      <c r="H32" s="258">
        <v>1.1801242236024845</v>
      </c>
      <c r="I32" s="258"/>
    </row>
    <row r="33" spans="1:9" s="104" customFormat="1" ht="14.25" x14ac:dyDescent="0.2">
      <c r="A33" s="104" t="s">
        <v>396</v>
      </c>
      <c r="E33" s="257"/>
      <c r="F33" s="257">
        <v>70</v>
      </c>
      <c r="H33" s="258">
        <v>2.1739130434782608</v>
      </c>
      <c r="I33" s="258"/>
    </row>
    <row r="34" spans="1:9" s="104" customFormat="1" ht="14.25" x14ac:dyDescent="0.2">
      <c r="A34" s="104" t="s">
        <v>397</v>
      </c>
      <c r="E34" s="257"/>
      <c r="F34" s="257">
        <v>68</v>
      </c>
      <c r="H34" s="258">
        <v>2.1118012422360248</v>
      </c>
      <c r="I34" s="258"/>
    </row>
    <row r="35" spans="1:9" s="104" customFormat="1" ht="14.25" x14ac:dyDescent="0.2">
      <c r="A35" s="104" t="s">
        <v>398</v>
      </c>
      <c r="E35" s="257"/>
      <c r="F35" s="257">
        <v>56</v>
      </c>
      <c r="H35" s="258">
        <v>1.7391304347826086</v>
      </c>
      <c r="I35" s="258"/>
    </row>
    <row r="36" spans="1:9" s="104" customFormat="1" ht="14.25" x14ac:dyDescent="0.2">
      <c r="A36" s="104" t="s">
        <v>399</v>
      </c>
      <c r="E36" s="257"/>
      <c r="F36" s="257">
        <v>114</v>
      </c>
      <c r="H36" s="258">
        <v>3.5403726708074532</v>
      </c>
      <c r="I36" s="258"/>
    </row>
    <row r="37" spans="1:9" s="104" customFormat="1" ht="14.25" x14ac:dyDescent="0.2">
      <c r="A37" s="104" t="s">
        <v>383</v>
      </c>
      <c r="E37" s="257"/>
      <c r="F37" s="257">
        <v>103</v>
      </c>
      <c r="H37" s="258">
        <v>3.1987577639751552</v>
      </c>
      <c r="I37" s="258"/>
    </row>
    <row r="38" spans="1:9" s="104" customFormat="1" ht="14.25" x14ac:dyDescent="0.2">
      <c r="E38" s="257"/>
      <c r="F38" s="257"/>
      <c r="H38" s="258"/>
      <c r="I38" s="258"/>
    </row>
    <row r="39" spans="1:9" s="104" customFormat="1" ht="14.25" x14ac:dyDescent="0.2">
      <c r="A39" s="104" t="s">
        <v>400</v>
      </c>
      <c r="C39" s="114"/>
      <c r="D39" s="114"/>
      <c r="E39" s="257"/>
      <c r="F39" s="257">
        <v>231</v>
      </c>
      <c r="G39" s="114"/>
      <c r="H39" s="258"/>
      <c r="I39" s="258"/>
    </row>
    <row r="40" spans="1:9" s="104" customFormat="1" ht="14.25" x14ac:dyDescent="0.2">
      <c r="A40" s="108"/>
      <c r="B40" s="108"/>
      <c r="C40" s="108"/>
      <c r="D40" s="108"/>
      <c r="E40" s="108"/>
      <c r="F40" s="108"/>
      <c r="G40" s="108"/>
      <c r="H40" s="108"/>
    </row>
    <row r="41" spans="1:9" s="104" customFormat="1" ht="14.25" x14ac:dyDescent="0.2">
      <c r="F41" s="257"/>
    </row>
    <row r="42" spans="1:9" s="91" customFormat="1" ht="14.25" x14ac:dyDescent="0.2">
      <c r="A42" s="232" t="s">
        <v>1366</v>
      </c>
      <c r="H42" s="477"/>
    </row>
    <row r="43" spans="1:9" s="91" customFormat="1" x14ac:dyDescent="0.2">
      <c r="A43" s="91" t="s">
        <v>1371</v>
      </c>
    </row>
  </sheetData>
  <sortState ref="A12:H37">
    <sortCondition ref="A12"/>
  </sortState>
  <phoneticPr fontId="3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&amp;R54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showGridLines="0" topLeftCell="A76" zoomScale="80" zoomScaleNormal="80" workbookViewId="0">
      <selection activeCell="I28" sqref="I28"/>
    </sheetView>
  </sheetViews>
  <sheetFormatPr defaultColWidth="9.140625" defaultRowHeight="12.75" x14ac:dyDescent="0.2"/>
  <cols>
    <col min="1" max="1" width="4.5703125" style="72" customWidth="1"/>
    <col min="2" max="2" width="10.28515625" style="72" customWidth="1"/>
    <col min="3" max="3" width="1.7109375" style="72" customWidth="1"/>
    <col min="4" max="4" width="38.140625" style="72" customWidth="1"/>
    <col min="5" max="5" width="29.28515625" style="72" customWidth="1"/>
    <col min="6" max="6" width="2.28515625" style="72" customWidth="1"/>
    <col min="7" max="7" width="37.140625" style="97" customWidth="1"/>
    <col min="8" max="16384" width="9.140625" style="72"/>
  </cols>
  <sheetData>
    <row r="1" spans="1:8" s="529" customFormat="1" ht="15.75" x14ac:dyDescent="0.25">
      <c r="A1" s="71" t="s">
        <v>1575</v>
      </c>
      <c r="B1" s="104"/>
      <c r="C1" s="104"/>
      <c r="D1" s="533"/>
      <c r="E1" s="533"/>
      <c r="F1" s="533"/>
      <c r="G1" s="724"/>
    </row>
    <row r="2" spans="1:8" s="529" customFormat="1" ht="15.75" x14ac:dyDescent="0.25">
      <c r="A2" s="71" t="s">
        <v>1578</v>
      </c>
      <c r="D2" s="533"/>
      <c r="E2" s="533"/>
      <c r="F2" s="533"/>
      <c r="G2" s="724"/>
    </row>
    <row r="3" spans="1:8" ht="15" customHeight="1" x14ac:dyDescent="0.25">
      <c r="A3" s="71" t="s">
        <v>1581</v>
      </c>
    </row>
    <row r="4" spans="1:8" ht="6.75" customHeight="1" x14ac:dyDescent="0.2"/>
    <row r="5" spans="1:8" ht="15" x14ac:dyDescent="0.25">
      <c r="A5" s="775" t="s">
        <v>1356</v>
      </c>
      <c r="B5" s="111"/>
      <c r="C5" s="111"/>
      <c r="D5" s="94"/>
    </row>
    <row r="6" spans="1:8" ht="9" customHeight="1" x14ac:dyDescent="0.2">
      <c r="A6" s="107"/>
      <c r="B6" s="108"/>
      <c r="C6" s="108"/>
      <c r="D6" s="73"/>
      <c r="E6" s="73"/>
      <c r="F6" s="73"/>
      <c r="G6" s="725"/>
      <c r="H6" s="642"/>
    </row>
    <row r="7" spans="1:8" ht="6.75" customHeight="1" x14ac:dyDescent="0.2">
      <c r="A7" s="104"/>
      <c r="B7" s="104"/>
      <c r="C7" s="104"/>
      <c r="H7" s="642"/>
    </row>
    <row r="8" spans="1:8" ht="12.75" customHeight="1" x14ac:dyDescent="0.25">
      <c r="A8" s="111" t="s">
        <v>1896</v>
      </c>
      <c r="B8" s="104"/>
      <c r="C8" s="104"/>
      <c r="H8" s="642"/>
    </row>
    <row r="9" spans="1:8" ht="16.5" customHeight="1" x14ac:dyDescent="0.2">
      <c r="A9" s="104"/>
      <c r="B9" s="104"/>
      <c r="C9" s="104"/>
      <c r="E9" s="298">
        <v>3451</v>
      </c>
      <c r="F9" s="587"/>
      <c r="G9" s="452" t="s">
        <v>273</v>
      </c>
      <c r="H9" s="642"/>
    </row>
    <row r="10" spans="1:8" ht="4.5" customHeight="1" x14ac:dyDescent="0.2">
      <c r="A10" s="114"/>
      <c r="B10" s="114" t="s">
        <v>10</v>
      </c>
      <c r="C10" s="114"/>
      <c r="E10" s="73"/>
      <c r="G10" s="253"/>
      <c r="H10" s="642"/>
    </row>
    <row r="11" spans="1:8" ht="4.5" customHeight="1" x14ac:dyDescent="0.2">
      <c r="A11" s="104"/>
      <c r="B11" s="104"/>
      <c r="C11" s="104"/>
      <c r="H11" s="642"/>
    </row>
    <row r="12" spans="1:8" ht="15" customHeight="1" x14ac:dyDescent="0.25">
      <c r="A12" s="94" t="s">
        <v>1573</v>
      </c>
      <c r="C12" s="84"/>
      <c r="D12" s="104"/>
      <c r="E12" s="184"/>
      <c r="F12" s="104"/>
      <c r="G12" s="586"/>
    </row>
    <row r="13" spans="1:8" ht="4.5" customHeight="1" x14ac:dyDescent="0.2">
      <c r="B13" s="94"/>
      <c r="C13" s="84"/>
      <c r="D13" s="104"/>
      <c r="F13" s="104"/>
      <c r="G13" s="445"/>
    </row>
    <row r="14" spans="1:8" ht="15" customHeight="1" x14ac:dyDescent="0.2">
      <c r="B14" s="84" t="s">
        <v>207</v>
      </c>
      <c r="D14" s="104"/>
      <c r="E14" s="84">
        <v>18</v>
      </c>
      <c r="F14" s="104"/>
      <c r="G14" s="458">
        <v>0.52158794552303678</v>
      </c>
    </row>
    <row r="15" spans="1:8" ht="15" customHeight="1" x14ac:dyDescent="0.2">
      <c r="B15" s="84" t="s">
        <v>136</v>
      </c>
      <c r="D15" s="104"/>
      <c r="E15" s="84">
        <v>58</v>
      </c>
      <c r="F15" s="104"/>
      <c r="G15" s="458">
        <v>1.680672268907563</v>
      </c>
    </row>
    <row r="16" spans="1:8" ht="15" customHeight="1" x14ac:dyDescent="0.2">
      <c r="B16" s="84" t="s">
        <v>103</v>
      </c>
      <c r="D16" s="104"/>
      <c r="E16" s="84">
        <v>187</v>
      </c>
      <c r="F16" s="104"/>
      <c r="G16" s="458">
        <v>5.4187192118226601</v>
      </c>
    </row>
    <row r="17" spans="1:7" ht="15" customHeight="1" x14ac:dyDescent="0.2">
      <c r="B17" s="84" t="s">
        <v>104</v>
      </c>
      <c r="D17" s="104"/>
      <c r="E17" s="84">
        <v>832</v>
      </c>
      <c r="F17" s="104"/>
      <c r="G17" s="458">
        <v>24.108953926398147</v>
      </c>
    </row>
    <row r="18" spans="1:7" ht="15" customHeight="1" x14ac:dyDescent="0.2">
      <c r="B18" s="84" t="s">
        <v>105</v>
      </c>
      <c r="D18" s="104"/>
      <c r="E18" s="84">
        <v>768</v>
      </c>
      <c r="F18" s="104"/>
      <c r="G18" s="458">
        <v>22.254419008982904</v>
      </c>
    </row>
    <row r="19" spans="1:7" ht="15" customHeight="1" x14ac:dyDescent="0.2">
      <c r="B19" s="84" t="s">
        <v>106</v>
      </c>
      <c r="D19" s="104"/>
      <c r="E19" s="84">
        <v>693</v>
      </c>
      <c r="F19" s="104"/>
      <c r="G19" s="458">
        <v>20.08113590263692</v>
      </c>
    </row>
    <row r="20" spans="1:7" ht="15" customHeight="1" x14ac:dyDescent="0.2">
      <c r="B20" s="84" t="s">
        <v>132</v>
      </c>
      <c r="D20" s="104"/>
      <c r="E20" s="84">
        <v>603</v>
      </c>
      <c r="F20" s="104"/>
      <c r="G20" s="458">
        <v>17.473196175021734</v>
      </c>
    </row>
    <row r="21" spans="1:7" ht="15" customHeight="1" x14ac:dyDescent="0.25">
      <c r="B21" s="84" t="s">
        <v>237</v>
      </c>
      <c r="D21" s="111"/>
      <c r="E21" s="84">
        <v>292</v>
      </c>
      <c r="F21" s="104"/>
      <c r="G21" s="458">
        <v>8.4613155607070425</v>
      </c>
    </row>
    <row r="22" spans="1:7" ht="4.5" customHeight="1" x14ac:dyDescent="0.25">
      <c r="B22" s="84"/>
      <c r="C22" s="84"/>
      <c r="D22" s="111"/>
      <c r="E22" s="184"/>
      <c r="F22" s="104"/>
      <c r="G22" s="586"/>
    </row>
    <row r="23" spans="1:7" ht="15" customHeight="1" x14ac:dyDescent="0.25">
      <c r="A23" s="111" t="s">
        <v>1574</v>
      </c>
      <c r="B23" s="104"/>
      <c r="C23" s="104"/>
      <c r="D23" s="104"/>
      <c r="E23" s="184"/>
      <c r="F23" s="104"/>
      <c r="G23" s="586"/>
    </row>
    <row r="24" spans="1:7" ht="4.5" customHeight="1" x14ac:dyDescent="0.25">
      <c r="A24" s="111"/>
      <c r="B24" s="104"/>
      <c r="C24" s="104"/>
      <c r="D24" s="104"/>
      <c r="E24" s="184"/>
      <c r="F24" s="104"/>
      <c r="G24" s="586"/>
    </row>
    <row r="25" spans="1:7" ht="15" customHeight="1" x14ac:dyDescent="0.2">
      <c r="A25" s="104"/>
      <c r="B25" s="104" t="s">
        <v>301</v>
      </c>
      <c r="C25" s="104"/>
      <c r="D25" s="104"/>
      <c r="E25" s="643">
        <v>0</v>
      </c>
      <c r="F25" s="104"/>
      <c r="G25" s="445">
        <v>96.088090408577216</v>
      </c>
    </row>
    <row r="26" spans="1:7" ht="15" customHeight="1" x14ac:dyDescent="0.2">
      <c r="A26" s="104"/>
      <c r="B26" s="104" t="s">
        <v>17</v>
      </c>
      <c r="C26" s="104"/>
      <c r="D26" s="104"/>
      <c r="E26" s="643">
        <v>0</v>
      </c>
      <c r="F26" s="104"/>
      <c r="G26" s="445">
        <v>0</v>
      </c>
    </row>
    <row r="27" spans="1:7" ht="15" customHeight="1" x14ac:dyDescent="0.2">
      <c r="A27" s="104"/>
      <c r="B27" s="104" t="s">
        <v>229</v>
      </c>
      <c r="C27" s="104"/>
      <c r="D27" s="104"/>
      <c r="E27" s="643">
        <v>0</v>
      </c>
      <c r="F27" s="104"/>
      <c r="G27" s="445">
        <v>0</v>
      </c>
    </row>
    <row r="28" spans="1:7" ht="15" customHeight="1" x14ac:dyDescent="0.2">
      <c r="A28" s="104"/>
      <c r="B28" s="104" t="s">
        <v>18</v>
      </c>
      <c r="C28" s="104"/>
      <c r="D28" s="104"/>
      <c r="E28" s="643">
        <v>3316</v>
      </c>
      <c r="F28" s="104"/>
      <c r="G28" s="445">
        <v>0</v>
      </c>
    </row>
    <row r="29" spans="1:7" ht="15" customHeight="1" x14ac:dyDescent="0.2">
      <c r="A29" s="104"/>
      <c r="B29" s="104" t="s">
        <v>19</v>
      </c>
      <c r="C29" s="104"/>
      <c r="D29" s="104"/>
      <c r="E29" s="643">
        <v>0</v>
      </c>
      <c r="F29" s="104"/>
      <c r="G29" s="445">
        <v>0</v>
      </c>
    </row>
    <row r="30" spans="1:7" ht="15" customHeight="1" x14ac:dyDescent="0.2">
      <c r="A30" s="104"/>
      <c r="B30" s="104" t="s">
        <v>230</v>
      </c>
      <c r="C30" s="104"/>
      <c r="D30" s="104"/>
      <c r="E30" s="643">
        <v>135</v>
      </c>
      <c r="F30" s="104"/>
      <c r="G30" s="445">
        <v>3.9119095914227762</v>
      </c>
    </row>
    <row r="31" spans="1:7" ht="15" customHeight="1" x14ac:dyDescent="0.2">
      <c r="A31" s="104"/>
      <c r="B31" s="104" t="s">
        <v>302</v>
      </c>
      <c r="C31" s="104"/>
      <c r="D31" s="104"/>
      <c r="E31" s="643">
        <v>0</v>
      </c>
      <c r="F31" s="104"/>
      <c r="G31" s="445">
        <v>0</v>
      </c>
    </row>
    <row r="32" spans="1:7" ht="4.5" customHeight="1" x14ac:dyDescent="0.25">
      <c r="A32" s="104"/>
      <c r="B32" s="114"/>
      <c r="C32" s="114"/>
      <c r="D32" s="104"/>
      <c r="E32" s="184"/>
      <c r="F32" s="104"/>
      <c r="G32" s="586"/>
    </row>
    <row r="33" spans="1:7" ht="15" x14ac:dyDescent="0.25">
      <c r="A33" s="111" t="s">
        <v>20</v>
      </c>
      <c r="B33" s="111"/>
      <c r="C33" s="111"/>
      <c r="D33" s="111"/>
      <c r="E33" s="184"/>
      <c r="F33" s="104"/>
      <c r="G33" s="586"/>
    </row>
    <row r="34" spans="1:7" ht="4.5" customHeight="1" x14ac:dyDescent="0.25">
      <c r="A34" s="104"/>
      <c r="B34" s="104"/>
      <c r="C34" s="104"/>
      <c r="D34" s="104"/>
      <c r="E34" s="184"/>
      <c r="F34" s="104"/>
      <c r="G34" s="586"/>
    </row>
    <row r="35" spans="1:7" ht="14.25" x14ac:dyDescent="0.2">
      <c r="A35" s="104"/>
      <c r="B35" s="719" t="s">
        <v>205</v>
      </c>
      <c r="C35" s="719"/>
      <c r="D35" s="104"/>
      <c r="E35" s="643">
        <v>2374</v>
      </c>
      <c r="F35" s="104"/>
      <c r="G35" s="445">
        <v>68.791654592871637</v>
      </c>
    </row>
    <row r="36" spans="1:7" ht="14.25" x14ac:dyDescent="0.2">
      <c r="A36" s="104"/>
      <c r="B36" s="719" t="s">
        <v>21</v>
      </c>
      <c r="C36" s="719"/>
      <c r="D36" s="104"/>
      <c r="E36" s="643">
        <v>564</v>
      </c>
      <c r="F36" s="104"/>
      <c r="G36" s="445">
        <v>16.343088959721818</v>
      </c>
    </row>
    <row r="37" spans="1:7" ht="15.75" customHeight="1" x14ac:dyDescent="0.2">
      <c r="A37" s="104"/>
      <c r="B37" s="104" t="s">
        <v>22</v>
      </c>
      <c r="C37" s="104"/>
      <c r="D37" s="104"/>
      <c r="E37" s="643">
        <v>401</v>
      </c>
      <c r="F37" s="104"/>
      <c r="G37" s="445">
        <v>11.619820341929875</v>
      </c>
    </row>
    <row r="38" spans="1:7" ht="15" customHeight="1" x14ac:dyDescent="0.2">
      <c r="A38" s="104"/>
      <c r="B38" s="104" t="s">
        <v>23</v>
      </c>
      <c r="C38" s="104"/>
      <c r="D38" s="104"/>
      <c r="E38" s="643">
        <v>112</v>
      </c>
      <c r="F38" s="104"/>
      <c r="G38" s="445">
        <v>3.2454361054766734</v>
      </c>
    </row>
    <row r="39" spans="1:7" ht="4.5" customHeight="1" x14ac:dyDescent="0.2">
      <c r="D39" s="104"/>
      <c r="E39" s="643"/>
      <c r="F39" s="104"/>
      <c r="G39" s="586"/>
    </row>
    <row r="40" spans="1:7" ht="15" customHeight="1" x14ac:dyDescent="0.25">
      <c r="A40" s="111" t="s">
        <v>1582</v>
      </c>
      <c r="B40" s="111"/>
      <c r="C40" s="111"/>
      <c r="D40" s="111"/>
      <c r="E40" s="184"/>
      <c r="F40" s="104"/>
      <c r="G40" s="586"/>
    </row>
    <row r="41" spans="1:7" ht="4.5" customHeight="1" x14ac:dyDescent="0.2">
      <c r="A41" s="104"/>
      <c r="B41" s="104"/>
      <c r="C41" s="104"/>
      <c r="D41" s="104"/>
      <c r="E41" s="643"/>
      <c r="F41" s="104"/>
      <c r="G41" s="586"/>
    </row>
    <row r="42" spans="1:7" ht="15" customHeight="1" x14ac:dyDescent="0.2">
      <c r="A42" s="104"/>
      <c r="B42" s="104" t="s">
        <v>169</v>
      </c>
      <c r="C42" s="104"/>
      <c r="D42" s="104"/>
      <c r="E42" s="643">
        <v>916</v>
      </c>
      <c r="F42" s="104"/>
      <c r="G42" s="445">
        <v>27.524038461538463</v>
      </c>
    </row>
    <row r="43" spans="1:7" ht="15" customHeight="1" x14ac:dyDescent="0.2">
      <c r="A43" s="104"/>
      <c r="B43" s="104" t="s">
        <v>170</v>
      </c>
      <c r="C43" s="104"/>
      <c r="D43" s="104"/>
      <c r="E43" s="643">
        <v>1544</v>
      </c>
      <c r="F43" s="104"/>
      <c r="G43" s="445">
        <v>46.394230769230774</v>
      </c>
    </row>
    <row r="44" spans="1:7" ht="15" customHeight="1" x14ac:dyDescent="0.2">
      <c r="A44" s="104"/>
      <c r="B44" s="104" t="s">
        <v>171</v>
      </c>
      <c r="C44" s="104"/>
      <c r="D44" s="104"/>
      <c r="E44" s="643">
        <v>150</v>
      </c>
      <c r="F44" s="104"/>
      <c r="G44" s="445">
        <v>4.5072115384615383</v>
      </c>
    </row>
    <row r="45" spans="1:7" ht="15" customHeight="1" x14ac:dyDescent="0.2">
      <c r="A45" s="104"/>
      <c r="B45" s="104" t="s">
        <v>232</v>
      </c>
      <c r="C45" s="104"/>
      <c r="D45" s="104"/>
      <c r="E45" s="643">
        <v>644</v>
      </c>
      <c r="F45" s="104"/>
      <c r="G45" s="445">
        <v>19.35096153846154</v>
      </c>
    </row>
    <row r="46" spans="1:7" ht="15" customHeight="1" x14ac:dyDescent="0.2">
      <c r="A46" s="104"/>
      <c r="B46" s="104" t="s">
        <v>226</v>
      </c>
      <c r="C46" s="104"/>
      <c r="D46" s="104"/>
      <c r="E46" s="643">
        <v>74</v>
      </c>
      <c r="F46" s="104"/>
      <c r="G46" s="445">
        <v>2.2235576923076925</v>
      </c>
    </row>
    <row r="47" spans="1:7" ht="15" customHeight="1" x14ac:dyDescent="0.2">
      <c r="A47" s="104"/>
      <c r="B47" s="104" t="s">
        <v>172</v>
      </c>
      <c r="C47" s="104"/>
      <c r="D47" s="104"/>
      <c r="E47" s="643">
        <v>123</v>
      </c>
      <c r="F47" s="104"/>
      <c r="G47" s="445"/>
    </row>
    <row r="48" spans="1:7" ht="4.5" customHeight="1" x14ac:dyDescent="0.2">
      <c r="D48" s="104"/>
      <c r="E48" s="643"/>
      <c r="F48" s="104"/>
      <c r="G48" s="586"/>
    </row>
    <row r="49" spans="1:7" ht="15" customHeight="1" x14ac:dyDescent="0.25">
      <c r="A49" s="111" t="s">
        <v>1583</v>
      </c>
      <c r="B49" s="111"/>
      <c r="C49" s="104"/>
      <c r="D49" s="104"/>
      <c r="E49" s="184"/>
      <c r="F49" s="104"/>
      <c r="G49" s="586"/>
    </row>
    <row r="50" spans="1:7" ht="4.5" customHeight="1" x14ac:dyDescent="0.2">
      <c r="A50" s="104"/>
      <c r="B50" s="104"/>
      <c r="C50" s="104"/>
      <c r="D50" s="104"/>
      <c r="E50" s="643"/>
      <c r="F50" s="104"/>
      <c r="G50" s="586"/>
    </row>
    <row r="51" spans="1:7" ht="15" customHeight="1" x14ac:dyDescent="0.2">
      <c r="A51" s="104"/>
      <c r="B51" s="104" t="s">
        <v>234</v>
      </c>
      <c r="C51" s="104"/>
      <c r="D51" s="104"/>
      <c r="E51" s="643">
        <v>157</v>
      </c>
      <c r="F51" s="104"/>
      <c r="G51" s="445">
        <v>4.6299026835741675</v>
      </c>
    </row>
    <row r="52" spans="1:7" ht="15" customHeight="1" x14ac:dyDescent="0.2">
      <c r="A52" s="104"/>
      <c r="B52" s="104" t="s">
        <v>235</v>
      </c>
      <c r="C52" s="104"/>
      <c r="D52" s="104"/>
      <c r="E52" s="643">
        <v>2702</v>
      </c>
      <c r="F52" s="104"/>
      <c r="G52" s="445">
        <v>79.68150987909172</v>
      </c>
    </row>
    <row r="53" spans="1:7" ht="15" customHeight="1" x14ac:dyDescent="0.2">
      <c r="A53" s="104"/>
      <c r="B53" s="104" t="s">
        <v>146</v>
      </c>
      <c r="C53" s="104"/>
      <c r="D53" s="104"/>
      <c r="E53" s="643">
        <v>287</v>
      </c>
      <c r="F53" s="104"/>
      <c r="G53" s="445">
        <v>8.4635800648776165</v>
      </c>
    </row>
    <row r="54" spans="1:7" ht="15" customHeight="1" x14ac:dyDescent="0.2">
      <c r="A54" s="104"/>
      <c r="B54" s="104" t="s">
        <v>147</v>
      </c>
      <c r="C54" s="104"/>
      <c r="D54" s="104"/>
      <c r="E54" s="643">
        <v>2</v>
      </c>
      <c r="F54" s="104"/>
      <c r="G54" s="445">
        <v>5.8979652020053085E-2</v>
      </c>
    </row>
    <row r="55" spans="1:7" ht="15" customHeight="1" x14ac:dyDescent="0.2">
      <c r="A55" s="104"/>
      <c r="B55" s="104" t="s">
        <v>148</v>
      </c>
      <c r="C55" s="104"/>
      <c r="D55" s="104"/>
      <c r="E55" s="643">
        <v>9</v>
      </c>
      <c r="F55" s="104"/>
      <c r="G55" s="445">
        <v>0.26540843409023884</v>
      </c>
    </row>
    <row r="56" spans="1:7" ht="15" customHeight="1" x14ac:dyDescent="0.2">
      <c r="A56" s="104"/>
      <c r="B56" s="104" t="s">
        <v>149</v>
      </c>
      <c r="C56" s="104"/>
      <c r="D56" s="104"/>
      <c r="E56" s="643">
        <v>5</v>
      </c>
      <c r="F56" s="104"/>
      <c r="G56" s="445">
        <v>0.14744913005013272</v>
      </c>
    </row>
    <row r="57" spans="1:7" ht="15" customHeight="1" x14ac:dyDescent="0.2">
      <c r="A57" s="104"/>
      <c r="B57" s="104" t="s">
        <v>150</v>
      </c>
      <c r="C57" s="104"/>
      <c r="D57" s="104"/>
      <c r="E57" s="643">
        <v>11</v>
      </c>
      <c r="F57" s="104"/>
      <c r="G57" s="445">
        <v>0.32438808611029196</v>
      </c>
    </row>
    <row r="58" spans="1:7" ht="15" customHeight="1" x14ac:dyDescent="0.2">
      <c r="A58" s="104"/>
      <c r="B58" s="104" t="s">
        <v>173</v>
      </c>
      <c r="C58" s="104"/>
      <c r="D58" s="104"/>
      <c r="E58" s="643">
        <v>22</v>
      </c>
      <c r="F58" s="104"/>
      <c r="G58" s="445">
        <v>0.64877617222058392</v>
      </c>
    </row>
    <row r="59" spans="1:7" ht="15" customHeight="1" x14ac:dyDescent="0.2">
      <c r="A59" s="104"/>
      <c r="B59" s="104" t="s">
        <v>174</v>
      </c>
      <c r="C59" s="104"/>
      <c r="D59" s="104"/>
      <c r="E59" s="643">
        <v>5</v>
      </c>
      <c r="F59" s="104"/>
      <c r="G59" s="445">
        <v>0.14744913005013272</v>
      </c>
    </row>
    <row r="60" spans="1:7" ht="15" customHeight="1" x14ac:dyDescent="0.2">
      <c r="A60" s="104"/>
      <c r="B60" s="104" t="s">
        <v>175</v>
      </c>
      <c r="C60" s="104"/>
      <c r="D60" s="104"/>
      <c r="E60" s="643">
        <v>6</v>
      </c>
      <c r="F60" s="104"/>
      <c r="G60" s="445">
        <v>0.17693895606015925</v>
      </c>
    </row>
    <row r="61" spans="1:7" ht="15" customHeight="1" x14ac:dyDescent="0.2">
      <c r="A61" s="104"/>
      <c r="B61" s="104" t="s">
        <v>151</v>
      </c>
      <c r="C61" s="104"/>
      <c r="D61" s="104"/>
      <c r="E61" s="643">
        <v>20</v>
      </c>
      <c r="F61" s="104"/>
      <c r="G61" s="445">
        <v>0.58979652020053086</v>
      </c>
    </row>
    <row r="62" spans="1:7" ht="15" customHeight="1" x14ac:dyDescent="0.2">
      <c r="A62" s="104"/>
      <c r="B62" s="104" t="s">
        <v>152</v>
      </c>
      <c r="C62" s="104"/>
      <c r="D62" s="104"/>
      <c r="E62" s="643">
        <v>4</v>
      </c>
      <c r="F62" s="104"/>
      <c r="G62" s="445">
        <v>0.11795930404010617</v>
      </c>
    </row>
    <row r="63" spans="1:7" ht="15" customHeight="1" x14ac:dyDescent="0.2">
      <c r="A63" s="104"/>
      <c r="B63" s="104" t="s">
        <v>153</v>
      </c>
      <c r="C63" s="104"/>
      <c r="D63" s="104"/>
      <c r="E63" s="643">
        <v>80</v>
      </c>
      <c r="F63" s="104"/>
      <c r="G63" s="445">
        <v>2.3591860808021234</v>
      </c>
    </row>
    <row r="64" spans="1:7" ht="15" customHeight="1" x14ac:dyDescent="0.2">
      <c r="A64" s="104"/>
      <c r="B64" s="104" t="s">
        <v>154</v>
      </c>
      <c r="C64" s="104"/>
      <c r="D64" s="719"/>
      <c r="E64" s="643">
        <v>5</v>
      </c>
      <c r="F64" s="104"/>
      <c r="G64" s="445">
        <v>0.14744913005013272</v>
      </c>
    </row>
    <row r="65" spans="1:7" ht="15" customHeight="1" x14ac:dyDescent="0.2">
      <c r="A65" s="104"/>
      <c r="B65" s="104" t="s">
        <v>155</v>
      </c>
      <c r="C65" s="104"/>
      <c r="D65" s="104"/>
      <c r="E65" s="643">
        <v>32</v>
      </c>
      <c r="F65" s="104"/>
      <c r="G65" s="445">
        <v>0.94367443232084935</v>
      </c>
    </row>
    <row r="66" spans="1:7" ht="15" customHeight="1" x14ac:dyDescent="0.2">
      <c r="A66" s="104"/>
      <c r="B66" s="104" t="s">
        <v>156</v>
      </c>
      <c r="C66" s="104"/>
      <c r="D66" s="104"/>
      <c r="E66" s="643">
        <v>44</v>
      </c>
      <c r="F66" s="104"/>
      <c r="G66" s="445">
        <v>1.2975523444411678</v>
      </c>
    </row>
    <row r="67" spans="1:7" ht="15" customHeight="1" x14ac:dyDescent="0.2">
      <c r="A67" s="104"/>
      <c r="B67" s="104" t="s">
        <v>157</v>
      </c>
      <c r="C67" s="104"/>
      <c r="D67" s="104"/>
      <c r="E67" s="643">
        <v>60</v>
      </c>
      <c r="F67" s="104"/>
      <c r="G67" s="586"/>
    </row>
    <row r="68" spans="1:7" ht="4.5" customHeight="1" x14ac:dyDescent="0.2">
      <c r="D68" s="104"/>
      <c r="E68" s="643"/>
      <c r="F68" s="104"/>
      <c r="G68" s="586"/>
    </row>
    <row r="69" spans="1:7" ht="15" customHeight="1" x14ac:dyDescent="0.25">
      <c r="A69" s="111" t="s">
        <v>1576</v>
      </c>
      <c r="B69" s="111"/>
      <c r="C69" s="104"/>
      <c r="D69" s="104"/>
      <c r="E69" s="643"/>
      <c r="F69" s="104"/>
      <c r="G69" s="586"/>
    </row>
    <row r="70" spans="1:7" ht="4.5" customHeight="1" x14ac:dyDescent="0.2">
      <c r="A70" s="104"/>
      <c r="B70" s="104"/>
      <c r="C70" s="104"/>
      <c r="D70" s="104"/>
      <c r="E70" s="643"/>
      <c r="F70" s="104"/>
      <c r="G70" s="586"/>
    </row>
    <row r="71" spans="1:7" ht="15" customHeight="1" x14ac:dyDescent="0.2">
      <c r="A71" s="104"/>
      <c r="B71" s="104" t="s">
        <v>259</v>
      </c>
      <c r="C71" s="104"/>
      <c r="D71" s="104"/>
      <c r="E71" s="643">
        <v>0</v>
      </c>
      <c r="F71" s="104"/>
      <c r="G71" s="452">
        <v>0</v>
      </c>
    </row>
    <row r="72" spans="1:7" ht="15" customHeight="1" x14ac:dyDescent="0.2">
      <c r="A72" s="104"/>
      <c r="B72" s="104" t="s">
        <v>258</v>
      </c>
      <c r="C72" s="104"/>
      <c r="D72" s="104"/>
      <c r="E72" s="643">
        <v>0</v>
      </c>
      <c r="F72" s="104"/>
      <c r="G72" s="452">
        <v>0</v>
      </c>
    </row>
    <row r="73" spans="1:7" ht="15" customHeight="1" x14ac:dyDescent="0.2">
      <c r="A73" s="104"/>
      <c r="B73" s="104" t="s">
        <v>254</v>
      </c>
      <c r="C73" s="104"/>
      <c r="D73" s="104"/>
      <c r="E73" s="643">
        <v>3451</v>
      </c>
      <c r="F73" s="104"/>
      <c r="G73" s="452">
        <v>100</v>
      </c>
    </row>
    <row r="74" spans="1:7" ht="4.5" customHeight="1" x14ac:dyDescent="0.2">
      <c r="D74" s="104"/>
      <c r="E74" s="643"/>
      <c r="F74" s="104"/>
      <c r="G74" s="586"/>
    </row>
    <row r="75" spans="1:7" ht="15" customHeight="1" x14ac:dyDescent="0.25">
      <c r="A75" s="111" t="s">
        <v>1577</v>
      </c>
      <c r="B75" s="111"/>
      <c r="C75" s="104"/>
      <c r="D75" s="104"/>
      <c r="E75" s="184"/>
      <c r="F75" s="104"/>
      <c r="G75" s="586"/>
    </row>
    <row r="76" spans="1:7" ht="4.5" customHeight="1" x14ac:dyDescent="0.2">
      <c r="A76" s="104"/>
      <c r="B76" s="104"/>
      <c r="C76" s="104"/>
      <c r="D76" s="104"/>
      <c r="E76" s="643"/>
      <c r="F76" s="104"/>
      <c r="G76" s="586"/>
    </row>
    <row r="77" spans="1:7" ht="15" customHeight="1" x14ac:dyDescent="0.25">
      <c r="A77" s="104"/>
      <c r="B77" s="104" t="s">
        <v>25</v>
      </c>
      <c r="C77" s="104"/>
      <c r="D77" s="104"/>
      <c r="E77" s="184">
        <v>2794</v>
      </c>
      <c r="F77" s="104"/>
      <c r="G77" s="142"/>
    </row>
    <row r="78" spans="1:7" ht="15" customHeight="1" x14ac:dyDescent="0.2">
      <c r="A78" s="104"/>
      <c r="B78" s="104"/>
      <c r="C78" s="104" t="s">
        <v>47</v>
      </c>
      <c r="D78" s="104"/>
      <c r="E78" s="643"/>
      <c r="F78" s="104"/>
      <c r="G78" s="586"/>
    </row>
    <row r="79" spans="1:7" ht="15" customHeight="1" x14ac:dyDescent="0.2">
      <c r="A79" s="104"/>
      <c r="D79" s="719" t="s">
        <v>205</v>
      </c>
      <c r="E79" s="643">
        <v>1797</v>
      </c>
      <c r="F79" s="719"/>
      <c r="G79" s="445">
        <v>64.316392269148167</v>
      </c>
    </row>
    <row r="80" spans="1:7" ht="15" customHeight="1" x14ac:dyDescent="0.2">
      <c r="A80" s="104"/>
      <c r="D80" s="719" t="s">
        <v>21</v>
      </c>
      <c r="E80" s="643">
        <v>554</v>
      </c>
      <c r="F80" s="719"/>
      <c r="G80" s="445">
        <v>19.828203292770223</v>
      </c>
    </row>
    <row r="81" spans="1:7" ht="15" customHeight="1" x14ac:dyDescent="0.2">
      <c r="A81" s="104"/>
      <c r="D81" s="104" t="s">
        <v>22</v>
      </c>
      <c r="E81" s="643">
        <v>380</v>
      </c>
      <c r="F81" s="104"/>
      <c r="G81" s="445">
        <v>13.600572655690765</v>
      </c>
    </row>
    <row r="82" spans="1:7" ht="15" customHeight="1" x14ac:dyDescent="0.2">
      <c r="A82" s="104"/>
      <c r="D82" s="104" t="s">
        <v>23</v>
      </c>
      <c r="E82" s="643">
        <v>63</v>
      </c>
      <c r="F82" s="104"/>
      <c r="G82" s="445">
        <v>2.2548317823908373</v>
      </c>
    </row>
    <row r="83" spans="1:7" ht="6.75" customHeight="1" x14ac:dyDescent="0.2">
      <c r="A83" s="104"/>
      <c r="B83" s="104"/>
      <c r="C83" s="104"/>
      <c r="D83" s="104"/>
      <c r="E83" s="643"/>
      <c r="F83" s="104"/>
      <c r="G83" s="586"/>
    </row>
    <row r="84" spans="1:7" ht="15" customHeight="1" x14ac:dyDescent="0.25">
      <c r="A84" s="104"/>
      <c r="B84" s="104" t="s">
        <v>26</v>
      </c>
      <c r="C84" s="104"/>
      <c r="D84" s="104"/>
      <c r="E84" s="184">
        <v>657</v>
      </c>
      <c r="F84" s="104"/>
      <c r="G84" s="586"/>
    </row>
    <row r="85" spans="1:7" ht="15" customHeight="1" x14ac:dyDescent="0.2">
      <c r="C85" s="104" t="s">
        <v>47</v>
      </c>
      <c r="D85" s="104"/>
      <c r="E85" s="643"/>
      <c r="F85" s="104"/>
      <c r="G85" s="586"/>
    </row>
    <row r="86" spans="1:7" ht="15" customHeight="1" x14ac:dyDescent="0.2">
      <c r="D86" s="719" t="s">
        <v>205</v>
      </c>
      <c r="E86" s="643">
        <v>577</v>
      </c>
      <c r="F86" s="104"/>
      <c r="G86" s="445">
        <v>87.823439878234396</v>
      </c>
    </row>
    <row r="87" spans="1:7" ht="15" customHeight="1" x14ac:dyDescent="0.2">
      <c r="D87" s="719" t="s">
        <v>21</v>
      </c>
      <c r="E87" s="643">
        <v>10</v>
      </c>
      <c r="F87" s="104"/>
      <c r="G87" s="445">
        <v>1.5220700152207001</v>
      </c>
    </row>
    <row r="88" spans="1:7" ht="15" customHeight="1" x14ac:dyDescent="0.2">
      <c r="A88" s="104"/>
      <c r="B88" s="104"/>
      <c r="D88" s="104" t="s">
        <v>22</v>
      </c>
      <c r="E88" s="643">
        <v>21</v>
      </c>
      <c r="F88" s="104"/>
      <c r="G88" s="445">
        <v>3.1963470319634704</v>
      </c>
    </row>
    <row r="89" spans="1:7" ht="15" customHeight="1" x14ac:dyDescent="0.2">
      <c r="D89" s="104" t="s">
        <v>23</v>
      </c>
      <c r="E89" s="643">
        <v>49</v>
      </c>
      <c r="F89" s="104"/>
      <c r="G89" s="445">
        <v>7.4581430745814306</v>
      </c>
    </row>
    <row r="90" spans="1:7" ht="6.75" customHeight="1" x14ac:dyDescent="0.2">
      <c r="D90" s="104"/>
      <c r="E90" s="643"/>
      <c r="F90" s="104"/>
      <c r="G90" s="586"/>
    </row>
    <row r="91" spans="1:7" ht="15" customHeight="1" x14ac:dyDescent="0.25">
      <c r="A91" s="518" t="s">
        <v>1559</v>
      </c>
      <c r="B91" s="518" t="s">
        <v>1571</v>
      </c>
      <c r="C91" s="518"/>
      <c r="D91" s="104"/>
      <c r="E91" s="643"/>
      <c r="F91" s="104"/>
      <c r="G91" s="586"/>
    </row>
    <row r="92" spans="1:7" ht="6.75" customHeight="1" x14ac:dyDescent="0.2">
      <c r="D92" s="104"/>
      <c r="E92" s="643"/>
      <c r="F92" s="104"/>
      <c r="G92" s="586"/>
    </row>
    <row r="93" spans="1:7" ht="15" customHeight="1" x14ac:dyDescent="0.2">
      <c r="C93" s="104" t="s">
        <v>1570</v>
      </c>
      <c r="D93" s="104"/>
      <c r="E93" s="643">
        <v>1</v>
      </c>
      <c r="F93" s="104"/>
      <c r="G93" s="452">
        <v>0</v>
      </c>
    </row>
    <row r="94" spans="1:7" ht="6.75" customHeight="1" x14ac:dyDescent="0.2">
      <c r="B94" s="721"/>
      <c r="D94" s="104"/>
      <c r="E94" s="643"/>
      <c r="F94" s="104"/>
      <c r="G94" s="586"/>
    </row>
    <row r="95" spans="1:7" s="518" customFormat="1" ht="15" customHeight="1" x14ac:dyDescent="0.25">
      <c r="A95" s="111" t="s">
        <v>1584</v>
      </c>
      <c r="B95" s="111"/>
      <c r="C95" s="111"/>
      <c r="D95" s="111"/>
      <c r="E95" s="649"/>
      <c r="F95" s="111"/>
      <c r="G95" s="586"/>
    </row>
    <row r="96" spans="1:7" ht="6.75" customHeight="1" x14ac:dyDescent="0.25">
      <c r="A96" s="104"/>
      <c r="B96" s="104"/>
      <c r="C96" s="104"/>
      <c r="D96" s="104"/>
      <c r="E96" s="448"/>
      <c r="F96" s="104"/>
      <c r="G96" s="586"/>
    </row>
    <row r="97" spans="1:7" ht="15" customHeight="1" x14ac:dyDescent="0.2">
      <c r="A97" s="104"/>
      <c r="B97" s="585">
        <v>0</v>
      </c>
      <c r="C97" s="585"/>
      <c r="D97" s="585"/>
      <c r="E97" s="643">
        <v>1818</v>
      </c>
      <c r="F97" s="104"/>
      <c r="G97" s="445">
        <v>52.680382497826713</v>
      </c>
    </row>
    <row r="98" spans="1:7" ht="15" customHeight="1" x14ac:dyDescent="0.2">
      <c r="A98" s="104"/>
      <c r="B98" s="104" t="s">
        <v>33</v>
      </c>
      <c r="C98" s="104"/>
      <c r="D98" s="104"/>
      <c r="E98" s="643">
        <v>1633</v>
      </c>
      <c r="F98" s="104"/>
      <c r="G98" s="445">
        <v>47.319617502173287</v>
      </c>
    </row>
    <row r="99" spans="1:7" ht="6.75" customHeight="1" x14ac:dyDescent="0.25">
      <c r="A99" s="104"/>
      <c r="B99" s="104"/>
      <c r="C99" s="104"/>
      <c r="D99" s="104"/>
      <c r="E99" s="184"/>
      <c r="F99" s="104"/>
      <c r="G99" s="586"/>
    </row>
    <row r="100" spans="1:7" s="518" customFormat="1" ht="15" customHeight="1" x14ac:dyDescent="0.25">
      <c r="A100" s="111" t="s">
        <v>1897</v>
      </c>
      <c r="B100" s="111"/>
      <c r="C100" s="111"/>
      <c r="D100" s="111"/>
      <c r="E100" s="184"/>
      <c r="F100" s="111"/>
      <c r="G100" s="586"/>
    </row>
    <row r="101" spans="1:7" s="518" customFormat="1" ht="6.75" customHeight="1" x14ac:dyDescent="0.25">
      <c r="A101" s="111"/>
      <c r="B101" s="111"/>
      <c r="C101" s="111"/>
      <c r="D101" s="111"/>
      <c r="E101" s="184"/>
      <c r="F101" s="111"/>
      <c r="G101" s="638"/>
    </row>
    <row r="102" spans="1:7" ht="15" customHeight="1" x14ac:dyDescent="0.2">
      <c r="A102" s="104"/>
      <c r="B102" s="585">
        <v>0</v>
      </c>
      <c r="C102" s="585"/>
      <c r="D102" s="585"/>
      <c r="E102" s="643">
        <v>2986</v>
      </c>
      <c r="F102" s="104"/>
      <c r="G102" s="445">
        <v>86.525644740654883</v>
      </c>
    </row>
    <row r="103" spans="1:7" ht="15" customHeight="1" x14ac:dyDescent="0.2">
      <c r="A103" s="104"/>
      <c r="B103" s="104" t="s">
        <v>33</v>
      </c>
      <c r="C103" s="104"/>
      <c r="D103" s="104"/>
      <c r="E103" s="643">
        <v>465</v>
      </c>
      <c r="F103" s="104"/>
      <c r="G103" s="445">
        <v>13.474355259345117</v>
      </c>
    </row>
    <row r="104" spans="1:7" ht="6.75" customHeight="1" x14ac:dyDescent="0.25">
      <c r="A104" s="104"/>
      <c r="B104" s="104"/>
      <c r="C104" s="104"/>
      <c r="D104" s="104"/>
      <c r="E104" s="184"/>
      <c r="F104" s="104"/>
      <c r="G104" s="586"/>
    </row>
    <row r="105" spans="1:7" s="518" customFormat="1" ht="15" customHeight="1" x14ac:dyDescent="0.25">
      <c r="A105" s="111" t="s">
        <v>1580</v>
      </c>
      <c r="B105" s="111"/>
      <c r="C105" s="111"/>
      <c r="D105" s="111"/>
      <c r="E105" s="184"/>
      <c r="F105" s="111"/>
      <c r="G105" s="586"/>
    </row>
    <row r="106" spans="1:7" ht="4.5" customHeight="1" x14ac:dyDescent="0.25">
      <c r="A106" s="104"/>
      <c r="B106" s="104"/>
      <c r="C106" s="104"/>
      <c r="D106" s="104"/>
      <c r="E106" s="184"/>
      <c r="F106" s="104"/>
      <c r="G106" s="586"/>
    </row>
    <row r="107" spans="1:7" ht="15" customHeight="1" x14ac:dyDescent="0.2">
      <c r="A107" s="104"/>
      <c r="B107" s="585">
        <v>0</v>
      </c>
      <c r="C107" s="585"/>
      <c r="D107" s="585"/>
      <c r="E107" s="241">
        <v>2779</v>
      </c>
      <c r="F107" s="104"/>
      <c r="G107" s="445">
        <v>80.527383367139961</v>
      </c>
    </row>
    <row r="108" spans="1:7" ht="15" customHeight="1" x14ac:dyDescent="0.2">
      <c r="A108" s="104"/>
      <c r="B108" s="104" t="s">
        <v>33</v>
      </c>
      <c r="C108" s="104"/>
      <c r="D108" s="104"/>
      <c r="E108" s="241">
        <v>672</v>
      </c>
      <c r="F108" s="104"/>
      <c r="G108" s="445">
        <v>19.472616632860039</v>
      </c>
    </row>
    <row r="109" spans="1:7" ht="6.75" customHeight="1" x14ac:dyDescent="0.2">
      <c r="A109" s="108"/>
      <c r="B109" s="108"/>
      <c r="C109" s="108"/>
      <c r="D109" s="108"/>
      <c r="E109" s="108"/>
      <c r="F109" s="108"/>
      <c r="G109" s="569"/>
    </row>
    <row r="110" spans="1:7" ht="7.5" customHeight="1" x14ac:dyDescent="0.2">
      <c r="A110" s="84"/>
      <c r="B110" s="84"/>
      <c r="C110" s="84"/>
      <c r="D110" s="84"/>
      <c r="E110" s="84"/>
      <c r="F110" s="84"/>
      <c r="G110" s="87"/>
    </row>
    <row r="111" spans="1:7" ht="15" customHeight="1" x14ac:dyDescent="0.2">
      <c r="A111" s="104" t="s">
        <v>1572</v>
      </c>
      <c r="C111" s="722"/>
      <c r="D111" s="720"/>
      <c r="E111" s="720"/>
      <c r="F111" s="720"/>
      <c r="G111" s="726"/>
    </row>
    <row r="112" spans="1:7" ht="15" customHeight="1" x14ac:dyDescent="0.2">
      <c r="A112" s="723" t="s">
        <v>1467</v>
      </c>
      <c r="G112" s="587"/>
    </row>
    <row r="113" spans="1:7" ht="14.25" x14ac:dyDescent="0.2">
      <c r="A113" s="721" t="s">
        <v>1466</v>
      </c>
      <c r="G113" s="587"/>
    </row>
    <row r="114" spans="1:7" x14ac:dyDescent="0.2">
      <c r="G114" s="587"/>
    </row>
    <row r="115" spans="1:7" x14ac:dyDescent="0.2">
      <c r="G115" s="587"/>
    </row>
    <row r="116" spans="1:7" x14ac:dyDescent="0.2">
      <c r="G116" s="587"/>
    </row>
    <row r="117" spans="1:7" x14ac:dyDescent="0.2">
      <c r="G117" s="587"/>
    </row>
    <row r="118" spans="1:7" x14ac:dyDescent="0.2">
      <c r="G118" s="587"/>
    </row>
    <row r="119" spans="1:7" x14ac:dyDescent="0.2">
      <c r="G119" s="587"/>
    </row>
    <row r="120" spans="1:7" x14ac:dyDescent="0.2">
      <c r="G120" s="587"/>
    </row>
    <row r="121" spans="1:7" x14ac:dyDescent="0.2">
      <c r="G121" s="587"/>
    </row>
    <row r="122" spans="1:7" x14ac:dyDescent="0.2">
      <c r="G122" s="587"/>
    </row>
    <row r="123" spans="1:7" x14ac:dyDescent="0.2">
      <c r="G123" s="587"/>
    </row>
    <row r="124" spans="1:7" x14ac:dyDescent="0.2">
      <c r="G124" s="587"/>
    </row>
    <row r="125" spans="1:7" x14ac:dyDescent="0.2">
      <c r="G125" s="587"/>
    </row>
    <row r="126" spans="1:7" x14ac:dyDescent="0.2">
      <c r="G126" s="587"/>
    </row>
    <row r="127" spans="1:7" x14ac:dyDescent="0.2">
      <c r="G127" s="587"/>
    </row>
    <row r="128" spans="1:7" x14ac:dyDescent="0.2">
      <c r="G128" s="587"/>
    </row>
    <row r="129" spans="7:7" x14ac:dyDescent="0.2">
      <c r="G129" s="587"/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workbookViewId="0"/>
  </sheetViews>
  <sheetFormatPr defaultRowHeight="12.75" x14ac:dyDescent="0.2"/>
  <cols>
    <col min="2" max="2" width="10.7109375" customWidth="1"/>
    <col min="3" max="3" width="39.85546875" customWidth="1"/>
    <col min="4" max="4" width="1.85546875" customWidth="1"/>
    <col min="5" max="5" width="13.85546875" style="550" customWidth="1"/>
    <col min="6" max="6" width="8.85546875" style="550"/>
    <col min="7" max="7" width="17.28515625" style="550" customWidth="1"/>
  </cols>
  <sheetData>
    <row r="1" spans="1:8" ht="15.75" x14ac:dyDescent="0.25">
      <c r="A1" s="71" t="s">
        <v>1605</v>
      </c>
      <c r="B1" s="6"/>
      <c r="C1" s="6"/>
      <c r="D1" s="6"/>
      <c r="E1" s="542"/>
      <c r="F1" s="542"/>
      <c r="G1" s="542"/>
      <c r="H1" s="44"/>
    </row>
    <row r="2" spans="1:8" ht="15.75" x14ac:dyDescent="0.25">
      <c r="A2" s="71" t="s">
        <v>1606</v>
      </c>
      <c r="B2" s="6"/>
      <c r="C2" s="6"/>
      <c r="D2" s="6"/>
      <c r="E2" s="542"/>
      <c r="F2" s="542"/>
      <c r="G2" s="542"/>
      <c r="H2" s="44"/>
    </row>
    <row r="3" spans="1:8" ht="15" x14ac:dyDescent="0.25">
      <c r="D3" s="4"/>
      <c r="E3" s="303"/>
      <c r="F3" s="538"/>
      <c r="G3" s="535"/>
      <c r="H3" s="44"/>
    </row>
    <row r="4" spans="1:8" ht="15" x14ac:dyDescent="0.25">
      <c r="A4" s="6" t="s">
        <v>1356</v>
      </c>
      <c r="D4" s="4"/>
      <c r="E4" s="303"/>
      <c r="F4" s="538"/>
      <c r="G4" s="535"/>
      <c r="H4" s="44"/>
    </row>
    <row r="5" spans="1:8" ht="15" x14ac:dyDescent="0.25">
      <c r="A5" s="525"/>
      <c r="B5" s="525"/>
      <c r="C5" s="525"/>
      <c r="D5" s="8"/>
      <c r="E5" s="305"/>
      <c r="F5" s="146"/>
      <c r="G5" s="548"/>
      <c r="H5" s="44"/>
    </row>
    <row r="6" spans="1:8" ht="22.9" customHeight="1" x14ac:dyDescent="0.25">
      <c r="A6" s="514"/>
      <c r="D6" s="4"/>
      <c r="E6" s="303" t="s">
        <v>1426</v>
      </c>
      <c r="F6" s="740"/>
      <c r="G6" s="303" t="s">
        <v>1561</v>
      </c>
      <c r="H6" s="44"/>
    </row>
    <row r="7" spans="1:8" ht="15" x14ac:dyDescent="0.25">
      <c r="D7" s="4"/>
      <c r="E7" s="303" t="s">
        <v>1562</v>
      </c>
      <c r="F7" s="740"/>
      <c r="G7" s="303" t="s">
        <v>1562</v>
      </c>
      <c r="H7" s="44"/>
    </row>
    <row r="8" spans="1:8" ht="14.25" x14ac:dyDescent="0.2">
      <c r="E8" s="750"/>
      <c r="F8" s="751"/>
      <c r="G8" s="750"/>
      <c r="H8" s="44"/>
    </row>
    <row r="9" spans="1:8" ht="14.25" x14ac:dyDescent="0.2">
      <c r="E9" s="551"/>
      <c r="G9" s="551"/>
      <c r="H9" s="44"/>
    </row>
    <row r="10" spans="1:8" ht="17.25" x14ac:dyDescent="0.25">
      <c r="A10" s="177" t="s">
        <v>1899</v>
      </c>
      <c r="B10" s="343"/>
      <c r="C10" s="343"/>
      <c r="D10" s="343"/>
      <c r="E10" s="610">
        <v>135</v>
      </c>
      <c r="F10" s="610"/>
      <c r="G10" s="610"/>
      <c r="H10" s="44"/>
    </row>
    <row r="11" spans="1:8" ht="14.25" x14ac:dyDescent="0.2">
      <c r="A11" s="292"/>
      <c r="B11" s="292"/>
      <c r="C11" s="292"/>
      <c r="E11" s="671"/>
      <c r="F11" s="587"/>
      <c r="G11" s="671"/>
      <c r="H11" s="44"/>
    </row>
    <row r="12" spans="1:8" ht="15" x14ac:dyDescent="0.25">
      <c r="A12" s="749" t="s">
        <v>67</v>
      </c>
      <c r="B12" s="94" t="s">
        <v>68</v>
      </c>
      <c r="C12" s="94"/>
      <c r="D12" s="516"/>
      <c r="E12" s="727">
        <v>57</v>
      </c>
      <c r="F12" s="727"/>
      <c r="G12" s="610">
        <v>87</v>
      </c>
      <c r="H12" s="44"/>
    </row>
    <row r="13" spans="1:8" ht="15" x14ac:dyDescent="0.25">
      <c r="A13" s="292"/>
      <c r="B13" s="94"/>
      <c r="C13" s="94"/>
      <c r="D13" s="516"/>
      <c r="E13" s="727"/>
      <c r="F13" s="727"/>
      <c r="G13" s="610"/>
      <c r="H13" s="44"/>
    </row>
    <row r="14" spans="1:8" ht="15" x14ac:dyDescent="0.25">
      <c r="A14" s="292"/>
      <c r="B14" s="84" t="s">
        <v>69</v>
      </c>
      <c r="C14" s="84" t="s">
        <v>70</v>
      </c>
      <c r="D14" s="529"/>
      <c r="E14" s="552">
        <v>7</v>
      </c>
      <c r="F14" s="586"/>
      <c r="G14" s="552">
        <v>8</v>
      </c>
      <c r="H14" s="44"/>
    </row>
    <row r="15" spans="1:8" ht="15" x14ac:dyDescent="0.25">
      <c r="A15" s="292"/>
      <c r="B15" s="84" t="s">
        <v>71</v>
      </c>
      <c r="C15" s="84" t="s">
        <v>72</v>
      </c>
      <c r="D15" s="529"/>
      <c r="E15" s="552">
        <v>2</v>
      </c>
      <c r="F15" s="586"/>
      <c r="G15" s="552">
        <v>2</v>
      </c>
      <c r="H15" s="44"/>
    </row>
    <row r="16" spans="1:8" ht="15" x14ac:dyDescent="0.25">
      <c r="A16" s="292"/>
      <c r="B16" s="84" t="s">
        <v>312</v>
      </c>
      <c r="C16" s="292" t="s">
        <v>1601</v>
      </c>
      <c r="D16" s="529"/>
      <c r="E16" s="552">
        <v>1</v>
      </c>
      <c r="F16" s="586"/>
      <c r="G16" s="552">
        <v>1</v>
      </c>
      <c r="H16" s="44"/>
    </row>
    <row r="17" spans="1:8" ht="15" x14ac:dyDescent="0.25">
      <c r="A17" s="292"/>
      <c r="B17" s="84" t="s">
        <v>73</v>
      </c>
      <c r="C17" s="84" t="s">
        <v>74</v>
      </c>
      <c r="D17" s="529"/>
      <c r="E17" s="552">
        <v>3</v>
      </c>
      <c r="F17" s="586"/>
      <c r="G17" s="552">
        <v>3</v>
      </c>
      <c r="H17" s="44"/>
    </row>
    <row r="18" spans="1:8" ht="15" x14ac:dyDescent="0.25">
      <c r="A18" s="292"/>
      <c r="B18" s="84" t="s">
        <v>75</v>
      </c>
      <c r="C18" s="84" t="s">
        <v>76</v>
      </c>
      <c r="D18" s="530"/>
      <c r="E18" s="552">
        <v>1</v>
      </c>
      <c r="F18" s="586"/>
      <c r="G18" s="552">
        <v>2</v>
      </c>
      <c r="H18" s="44"/>
    </row>
    <row r="19" spans="1:8" ht="15" x14ac:dyDescent="0.25">
      <c r="A19" s="292"/>
      <c r="B19" s="84" t="s">
        <v>77</v>
      </c>
      <c r="C19" s="84" t="s">
        <v>78</v>
      </c>
      <c r="D19" s="529"/>
      <c r="E19" s="552">
        <v>9</v>
      </c>
      <c r="F19" s="586"/>
      <c r="G19" s="552">
        <v>10</v>
      </c>
      <c r="H19" s="177"/>
    </row>
    <row r="20" spans="1:8" ht="15" x14ac:dyDescent="0.25">
      <c r="A20" s="292"/>
      <c r="B20" s="84" t="s">
        <v>314</v>
      </c>
      <c r="C20" s="84" t="s">
        <v>79</v>
      </c>
      <c r="D20" s="529"/>
      <c r="E20" s="552">
        <v>0</v>
      </c>
      <c r="F20" s="586"/>
      <c r="G20" s="552">
        <v>4</v>
      </c>
      <c r="H20" s="44"/>
    </row>
    <row r="21" spans="1:8" ht="15" x14ac:dyDescent="0.25">
      <c r="A21" s="292"/>
      <c r="B21" s="84" t="s">
        <v>80</v>
      </c>
      <c r="C21" s="84" t="s">
        <v>81</v>
      </c>
      <c r="D21" s="529"/>
      <c r="E21" s="552">
        <v>10</v>
      </c>
      <c r="F21" s="552"/>
      <c r="G21" s="552">
        <v>19</v>
      </c>
      <c r="H21" s="44"/>
    </row>
    <row r="22" spans="1:8" ht="15" x14ac:dyDescent="0.25">
      <c r="A22" s="292"/>
      <c r="B22" s="84" t="s">
        <v>317</v>
      </c>
      <c r="C22" s="84" t="s">
        <v>318</v>
      </c>
      <c r="D22" s="529"/>
      <c r="E22" s="552">
        <v>0</v>
      </c>
      <c r="F22" s="552"/>
      <c r="G22" s="552">
        <v>1</v>
      </c>
      <c r="H22" s="44"/>
    </row>
    <row r="23" spans="1:8" ht="15" x14ac:dyDescent="0.25">
      <c r="A23" s="292"/>
      <c r="B23" s="84" t="s">
        <v>1599</v>
      </c>
      <c r="C23" s="292" t="s">
        <v>1602</v>
      </c>
      <c r="D23" s="529"/>
      <c r="E23" s="552">
        <v>0</v>
      </c>
      <c r="F23" s="552"/>
      <c r="G23" s="552">
        <v>1</v>
      </c>
      <c r="H23" s="44"/>
    </row>
    <row r="24" spans="1:8" ht="15" x14ac:dyDescent="0.25">
      <c r="A24" s="292"/>
      <c r="B24" s="84" t="s">
        <v>84</v>
      </c>
      <c r="C24" s="84" t="s">
        <v>85</v>
      </c>
      <c r="D24" s="529"/>
      <c r="E24" s="552">
        <v>4</v>
      </c>
      <c r="F24" s="552"/>
      <c r="G24" s="552">
        <v>8</v>
      </c>
      <c r="H24" s="177"/>
    </row>
    <row r="25" spans="1:8" ht="15" x14ac:dyDescent="0.25">
      <c r="A25" s="292"/>
      <c r="B25" s="84" t="s">
        <v>86</v>
      </c>
      <c r="C25" s="84" t="s">
        <v>87</v>
      </c>
      <c r="D25" s="529"/>
      <c r="E25" s="552">
        <v>13</v>
      </c>
      <c r="F25" s="552"/>
      <c r="G25" s="552">
        <v>19</v>
      </c>
      <c r="H25" s="177"/>
    </row>
    <row r="26" spans="1:8" ht="15" x14ac:dyDescent="0.25">
      <c r="A26" s="292"/>
      <c r="B26" s="84" t="s">
        <v>323</v>
      </c>
      <c r="C26" s="84" t="s">
        <v>79</v>
      </c>
      <c r="D26" s="529"/>
      <c r="E26" s="552">
        <v>7</v>
      </c>
      <c r="F26" s="728"/>
      <c r="G26" s="552">
        <v>9</v>
      </c>
      <c r="H26" s="44"/>
    </row>
    <row r="27" spans="1:8" ht="15" x14ac:dyDescent="0.25">
      <c r="A27" s="292"/>
      <c r="B27" s="94"/>
      <c r="C27" s="94"/>
      <c r="D27" s="516"/>
      <c r="E27" s="727"/>
      <c r="F27" s="587"/>
      <c r="G27" s="729"/>
      <c r="H27" s="44"/>
    </row>
    <row r="28" spans="1:8" ht="15" x14ac:dyDescent="0.25">
      <c r="A28" s="749" t="s">
        <v>88</v>
      </c>
      <c r="B28" s="94" t="s">
        <v>89</v>
      </c>
      <c r="C28" s="94"/>
      <c r="D28" s="516"/>
      <c r="E28" s="727">
        <v>69</v>
      </c>
      <c r="F28" s="587"/>
      <c r="G28" s="727">
        <v>72</v>
      </c>
      <c r="H28" s="44"/>
    </row>
    <row r="29" spans="1:8" ht="15" x14ac:dyDescent="0.25">
      <c r="A29" s="749"/>
      <c r="B29" s="94"/>
      <c r="C29" s="94"/>
      <c r="D29" s="516"/>
      <c r="E29" s="727"/>
      <c r="F29" s="587"/>
      <c r="G29" s="552"/>
      <c r="H29" s="44"/>
    </row>
    <row r="30" spans="1:8" ht="15" x14ac:dyDescent="0.25">
      <c r="A30" s="292"/>
      <c r="B30" s="84" t="s">
        <v>90</v>
      </c>
      <c r="C30" s="84" t="s">
        <v>91</v>
      </c>
      <c r="D30" s="529"/>
      <c r="E30" s="552">
        <v>40</v>
      </c>
      <c r="F30" s="552"/>
      <c r="G30" s="552">
        <v>42</v>
      </c>
      <c r="H30" s="44"/>
    </row>
    <row r="31" spans="1:8" ht="15" x14ac:dyDescent="0.25">
      <c r="A31" s="292"/>
      <c r="B31" s="84" t="s">
        <v>92</v>
      </c>
      <c r="C31" s="84" t="s">
        <v>93</v>
      </c>
      <c r="D31" s="529"/>
      <c r="E31" s="552">
        <v>13</v>
      </c>
      <c r="F31" s="728"/>
      <c r="G31" s="552">
        <v>13</v>
      </c>
      <c r="H31" s="44"/>
    </row>
    <row r="32" spans="1:8" ht="15" x14ac:dyDescent="0.25">
      <c r="A32" s="292"/>
      <c r="B32" s="84" t="s">
        <v>94</v>
      </c>
      <c r="C32" s="84" t="s">
        <v>95</v>
      </c>
      <c r="D32" s="529"/>
      <c r="E32" s="552">
        <v>7</v>
      </c>
      <c r="F32" s="728"/>
      <c r="G32" s="552">
        <v>7</v>
      </c>
      <c r="H32" s="44"/>
    </row>
    <row r="33" spans="1:8" ht="15" x14ac:dyDescent="0.25">
      <c r="A33" s="292"/>
      <c r="B33" s="84" t="s">
        <v>324</v>
      </c>
      <c r="C33" s="84" t="s">
        <v>79</v>
      </c>
      <c r="D33" s="529"/>
      <c r="E33" s="552">
        <v>9</v>
      </c>
      <c r="F33" s="728"/>
      <c r="G33" s="552">
        <v>10</v>
      </c>
      <c r="H33" s="44"/>
    </row>
    <row r="34" spans="1:8" ht="15" x14ac:dyDescent="0.25">
      <c r="A34" s="292"/>
      <c r="B34" s="94"/>
      <c r="C34" s="94"/>
      <c r="D34" s="516"/>
      <c r="E34" s="727"/>
      <c r="F34" s="587"/>
      <c r="G34" s="552"/>
      <c r="H34" s="44"/>
    </row>
    <row r="35" spans="1:8" ht="15" x14ac:dyDescent="0.25">
      <c r="A35" s="292"/>
      <c r="B35" s="94" t="s">
        <v>1563</v>
      </c>
      <c r="C35" s="94"/>
      <c r="D35" s="516"/>
      <c r="E35" s="727">
        <v>9</v>
      </c>
      <c r="F35" s="587"/>
      <c r="G35" s="727">
        <v>10</v>
      </c>
      <c r="H35" s="44"/>
    </row>
    <row r="36" spans="1:8" ht="15" x14ac:dyDescent="0.25">
      <c r="A36" s="292"/>
      <c r="B36" s="94"/>
      <c r="C36" s="94"/>
      <c r="D36" s="516"/>
      <c r="E36" s="727"/>
      <c r="F36" s="587"/>
      <c r="G36" s="552"/>
      <c r="H36" s="44"/>
    </row>
    <row r="37" spans="1:8" ht="15" x14ac:dyDescent="0.25">
      <c r="A37" s="292"/>
      <c r="B37" s="84" t="s">
        <v>96</v>
      </c>
      <c r="C37" s="84" t="s">
        <v>97</v>
      </c>
      <c r="D37" s="529"/>
      <c r="E37" s="552">
        <v>1</v>
      </c>
      <c r="F37" s="728"/>
      <c r="G37" s="552">
        <v>1</v>
      </c>
      <c r="H37" s="44"/>
    </row>
    <row r="38" spans="1:8" ht="15" x14ac:dyDescent="0.25">
      <c r="A38" s="292"/>
      <c r="B38" s="84" t="s">
        <v>326</v>
      </c>
      <c r="C38" s="84" t="s">
        <v>327</v>
      </c>
      <c r="D38" s="529"/>
      <c r="E38" s="552">
        <v>0</v>
      </c>
      <c r="F38" s="552"/>
      <c r="G38" s="552">
        <v>0</v>
      </c>
      <c r="H38" s="44"/>
    </row>
    <row r="39" spans="1:8" ht="15" x14ac:dyDescent="0.25">
      <c r="A39" s="292"/>
      <c r="B39" s="292" t="s">
        <v>1564</v>
      </c>
      <c r="C39" s="84" t="s">
        <v>330</v>
      </c>
      <c r="D39" s="529"/>
      <c r="E39" s="552">
        <v>1</v>
      </c>
      <c r="F39" s="552"/>
      <c r="G39" s="552">
        <v>1</v>
      </c>
      <c r="H39" s="44"/>
    </row>
    <row r="40" spans="1:8" ht="15" x14ac:dyDescent="0.25">
      <c r="A40" s="292"/>
      <c r="B40" s="84" t="s">
        <v>262</v>
      </c>
      <c r="C40" s="84" t="s">
        <v>263</v>
      </c>
      <c r="D40" s="530"/>
      <c r="E40" s="552">
        <v>2</v>
      </c>
      <c r="F40" s="552"/>
      <c r="G40" s="552">
        <v>2</v>
      </c>
      <c r="H40" s="44"/>
    </row>
    <row r="41" spans="1:8" ht="15" x14ac:dyDescent="0.25">
      <c r="A41" s="292"/>
      <c r="B41" s="84" t="s">
        <v>1598</v>
      </c>
      <c r="C41" s="292" t="s">
        <v>1600</v>
      </c>
      <c r="D41" s="529"/>
      <c r="E41" s="552">
        <v>1</v>
      </c>
      <c r="F41" s="728"/>
      <c r="G41" s="552">
        <v>1</v>
      </c>
      <c r="H41" s="44"/>
    </row>
    <row r="42" spans="1:8" ht="15" x14ac:dyDescent="0.25">
      <c r="A42" s="292"/>
      <c r="B42" s="292" t="s">
        <v>1565</v>
      </c>
      <c r="C42" s="84" t="s">
        <v>1119</v>
      </c>
      <c r="D42" s="529"/>
      <c r="E42" s="552">
        <v>1</v>
      </c>
      <c r="F42" s="552"/>
      <c r="G42" s="552">
        <v>1</v>
      </c>
      <c r="H42" s="44"/>
    </row>
    <row r="43" spans="1:8" ht="15" x14ac:dyDescent="0.25">
      <c r="A43" s="292"/>
      <c r="B43" s="292" t="s">
        <v>1566</v>
      </c>
      <c r="C43" s="292" t="s">
        <v>1567</v>
      </c>
      <c r="D43" s="4"/>
      <c r="E43" s="142">
        <v>3</v>
      </c>
      <c r="F43" s="586"/>
      <c r="G43" s="552">
        <v>4</v>
      </c>
      <c r="H43" s="44"/>
    </row>
    <row r="44" spans="1:8" x14ac:dyDescent="0.2">
      <c r="A44" s="525"/>
      <c r="B44" s="525"/>
      <c r="C44" s="525"/>
      <c r="D44" s="525"/>
      <c r="E44" s="549"/>
      <c r="F44" s="549"/>
      <c r="G44" s="549"/>
    </row>
    <row r="46" spans="1:8" ht="15" x14ac:dyDescent="0.25">
      <c r="A46" s="529" t="s">
        <v>1568</v>
      </c>
      <c r="B46" s="529"/>
      <c r="C46" s="529"/>
      <c r="D46" s="529"/>
      <c r="E46" s="552"/>
      <c r="F46" s="552"/>
      <c r="G46" s="552"/>
    </row>
    <row r="47" spans="1:8" ht="15" x14ac:dyDescent="0.25">
      <c r="A47" s="529" t="s">
        <v>358</v>
      </c>
      <c r="B47" s="529"/>
      <c r="C47" s="529"/>
      <c r="D47" s="529"/>
      <c r="E47" s="552"/>
      <c r="F47" s="552"/>
      <c r="G47" s="552"/>
    </row>
    <row r="48" spans="1:8" ht="15" x14ac:dyDescent="0.25">
      <c r="A48" s="529"/>
      <c r="B48" s="529"/>
      <c r="C48" s="529"/>
      <c r="D48" s="529"/>
      <c r="E48" s="552"/>
      <c r="F48" s="552"/>
      <c r="G48" s="552"/>
    </row>
    <row r="49" spans="1:7" ht="15" x14ac:dyDescent="0.25">
      <c r="A49" s="529"/>
      <c r="B49" s="529"/>
      <c r="C49" s="529"/>
      <c r="D49" s="529"/>
      <c r="E49" s="552"/>
      <c r="F49" s="552"/>
      <c r="G49" s="552"/>
    </row>
  </sheetData>
  <pageMargins left="0.7" right="0.7" top="0.75" bottom="0.75" header="0.3" footer="0.3"/>
  <pageSetup paperSize="9" scale="8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showGridLines="0" workbookViewId="0"/>
  </sheetViews>
  <sheetFormatPr defaultRowHeight="12.75" x14ac:dyDescent="0.2"/>
  <cols>
    <col min="1" max="1" width="6" customWidth="1"/>
    <col min="2" max="2" width="10.28515625" customWidth="1"/>
    <col min="3" max="3" width="5" customWidth="1"/>
    <col min="4" max="4" width="38.140625" customWidth="1"/>
    <col min="5" max="5" width="22.7109375" customWidth="1"/>
    <col min="6" max="6" width="7.28515625" customWidth="1"/>
    <col min="7" max="7" width="25.7109375" style="16" customWidth="1"/>
    <col min="8" max="8" width="40.28515625" style="16" customWidth="1"/>
    <col min="9" max="9" width="12.5703125" style="1" customWidth="1"/>
    <col min="10" max="10" width="12.140625" style="1" customWidth="1"/>
    <col min="11" max="11" width="6.5703125" style="1" customWidth="1"/>
    <col min="12" max="12" width="9" style="16" customWidth="1"/>
  </cols>
  <sheetData>
    <row r="1" spans="1:14" s="500" customFormat="1" ht="15.75" x14ac:dyDescent="0.25">
      <c r="A1" s="71" t="s">
        <v>1921</v>
      </c>
      <c r="B1" s="104"/>
      <c r="C1" s="104"/>
      <c r="D1" s="533"/>
      <c r="E1" s="5"/>
      <c r="F1" s="5"/>
      <c r="G1" s="68"/>
      <c r="H1" s="68"/>
      <c r="I1" s="5"/>
      <c r="J1" s="5"/>
      <c r="K1" s="5"/>
      <c r="L1" s="68"/>
    </row>
    <row r="2" spans="1:14" s="500" customFormat="1" ht="15.75" x14ac:dyDescent="0.25">
      <c r="A2" s="71" t="s">
        <v>1578</v>
      </c>
      <c r="B2" s="529"/>
      <c r="C2" s="529"/>
      <c r="D2" s="533"/>
      <c r="E2" s="5"/>
      <c r="F2" s="5"/>
      <c r="G2" s="68"/>
      <c r="H2" s="68"/>
      <c r="I2" s="5"/>
      <c r="J2" s="5"/>
      <c r="K2" s="5"/>
      <c r="L2" s="68"/>
    </row>
    <row r="3" spans="1:14" ht="15" customHeight="1" x14ac:dyDescent="0.25">
      <c r="A3" s="71" t="s">
        <v>1586</v>
      </c>
      <c r="B3" s="72"/>
      <c r="C3" s="72"/>
      <c r="D3" s="72"/>
      <c r="E3" s="1"/>
      <c r="F3" s="1"/>
    </row>
    <row r="4" spans="1:14" ht="9.75" customHeight="1" x14ac:dyDescent="0.2">
      <c r="A4" s="1"/>
      <c r="B4" s="1"/>
      <c r="C4" s="1"/>
      <c r="D4" s="1"/>
      <c r="E4" s="1"/>
      <c r="F4" s="1"/>
    </row>
    <row r="5" spans="1:14" ht="14.25" x14ac:dyDescent="0.2">
      <c r="A5" s="6" t="s">
        <v>1569</v>
      </c>
      <c r="B5" s="4"/>
      <c r="C5" s="4"/>
      <c r="D5" s="1"/>
      <c r="E5" s="1"/>
      <c r="F5" s="1"/>
      <c r="I5" s="220"/>
      <c r="J5" s="220"/>
      <c r="K5" s="220"/>
      <c r="L5" s="25"/>
    </row>
    <row r="6" spans="1:14" ht="9" customHeight="1" x14ac:dyDescent="0.2">
      <c r="A6" s="7"/>
      <c r="B6" s="8"/>
      <c r="C6" s="8"/>
      <c r="D6" s="2"/>
      <c r="E6" s="2"/>
      <c r="F6" s="2"/>
      <c r="G6" s="501"/>
      <c r="H6" s="502"/>
      <c r="I6" s="503"/>
      <c r="J6" s="502"/>
      <c r="K6" s="504"/>
      <c r="L6" s="504"/>
      <c r="M6" s="44"/>
      <c r="N6" s="505"/>
    </row>
    <row r="7" spans="1:14" ht="6.75" customHeight="1" x14ac:dyDescent="0.2">
      <c r="A7" s="4"/>
      <c r="B7" s="4"/>
      <c r="C7" s="4"/>
      <c r="D7" s="1"/>
      <c r="E7" s="1"/>
      <c r="F7" s="1"/>
      <c r="H7" s="44"/>
      <c r="I7" s="505"/>
      <c r="J7" s="44"/>
      <c r="K7" s="504"/>
      <c r="L7" s="504"/>
      <c r="M7" s="44"/>
      <c r="N7" s="505"/>
    </row>
    <row r="8" spans="1:14" ht="15" x14ac:dyDescent="0.25">
      <c r="A8" s="111" t="s">
        <v>1896</v>
      </c>
      <c r="B8" s="4"/>
      <c r="C8" s="4"/>
      <c r="D8" s="1"/>
      <c r="E8" s="839" t="s">
        <v>135</v>
      </c>
      <c r="F8" s="840"/>
      <c r="G8" s="840"/>
      <c r="H8" s="44"/>
      <c r="I8" s="505"/>
      <c r="J8" s="44"/>
      <c r="K8" s="504"/>
      <c r="L8" s="504"/>
      <c r="M8" s="44"/>
      <c r="N8" s="505"/>
    </row>
    <row r="9" spans="1:14" ht="4.5" customHeight="1" x14ac:dyDescent="0.2">
      <c r="A9" s="9"/>
      <c r="B9" s="9" t="s">
        <v>10</v>
      </c>
      <c r="C9" s="9"/>
      <c r="D9" s="1"/>
      <c r="E9" s="2"/>
      <c r="F9" s="2"/>
      <c r="G9" s="506"/>
      <c r="H9" s="44"/>
      <c r="I9" s="505"/>
      <c r="J9" s="44"/>
      <c r="K9" s="504"/>
      <c r="L9" s="504"/>
      <c r="M9" s="44"/>
      <c r="N9" s="505"/>
    </row>
    <row r="10" spans="1:14" ht="6.75" customHeight="1" x14ac:dyDescent="0.2">
      <c r="A10" s="4"/>
      <c r="B10" s="4"/>
      <c r="C10" s="4"/>
      <c r="D10" s="1"/>
      <c r="E10" s="1"/>
      <c r="F10" s="1"/>
      <c r="H10" s="44"/>
      <c r="I10" s="505"/>
      <c r="J10" s="44"/>
      <c r="K10" s="504"/>
      <c r="L10" s="504"/>
      <c r="M10" s="44"/>
      <c r="N10" s="505"/>
    </row>
    <row r="11" spans="1:14" ht="16.5" customHeight="1" x14ac:dyDescent="0.25">
      <c r="A11" s="29" t="s">
        <v>13</v>
      </c>
      <c r="B11" s="4"/>
      <c r="C11" s="4"/>
      <c r="D11" s="1"/>
      <c r="E11" s="473">
        <v>833</v>
      </c>
      <c r="F11" s="507"/>
      <c r="G11" s="752">
        <v>1</v>
      </c>
      <c r="H11" s="44"/>
      <c r="I11" s="505"/>
      <c r="J11" s="44"/>
      <c r="K11" s="504"/>
      <c r="L11" s="504"/>
      <c r="M11" s="44"/>
      <c r="N11" s="505"/>
    </row>
    <row r="12" spans="1:14" ht="15" x14ac:dyDescent="0.25">
      <c r="D12" s="4"/>
      <c r="E12" s="526"/>
      <c r="F12" s="44"/>
      <c r="G12" s="145"/>
      <c r="H12" s="44"/>
      <c r="I12" s="505"/>
      <c r="J12" s="44"/>
      <c r="K12" s="504"/>
      <c r="L12" s="504"/>
      <c r="M12" s="44"/>
      <c r="N12" s="505"/>
    </row>
    <row r="13" spans="1:14" ht="15" x14ac:dyDescent="0.25">
      <c r="A13" s="29" t="s">
        <v>1573</v>
      </c>
      <c r="D13" s="4"/>
      <c r="E13" s="76"/>
      <c r="F13" s="44"/>
      <c r="G13" s="44"/>
      <c r="H13" s="44"/>
      <c r="I13" s="505"/>
      <c r="J13" s="44"/>
      <c r="K13" s="504"/>
      <c r="L13" s="504"/>
      <c r="M13" s="44"/>
      <c r="N13" s="505"/>
    </row>
    <row r="14" spans="1:14" ht="9" customHeight="1" x14ac:dyDescent="0.25">
      <c r="A14" s="4"/>
      <c r="B14" s="9"/>
      <c r="C14" s="9"/>
      <c r="D14" s="4"/>
      <c r="E14" s="76"/>
      <c r="F14" s="44"/>
      <c r="G14" s="44"/>
      <c r="H14" s="505"/>
      <c r="I14" s="44"/>
      <c r="J14" s="504"/>
      <c r="K14" s="44"/>
      <c r="L14" s="505"/>
    </row>
    <row r="15" spans="1:14" ht="15" customHeight="1" x14ac:dyDescent="0.25">
      <c r="A15" s="4"/>
      <c r="B15" s="84" t="s">
        <v>207</v>
      </c>
      <c r="C15" s="9"/>
      <c r="D15" s="4"/>
      <c r="E15" s="241">
        <v>9</v>
      </c>
      <c r="F15" s="104"/>
      <c r="G15" s="730">
        <v>1.0804321728691477</v>
      </c>
      <c r="H15" s="505"/>
      <c r="I15" s="44"/>
      <c r="J15" s="504"/>
      <c r="K15" s="44"/>
      <c r="L15" s="505"/>
    </row>
    <row r="16" spans="1:14" ht="15" customHeight="1" x14ac:dyDescent="0.25">
      <c r="A16" s="4"/>
      <c r="B16" s="84" t="s">
        <v>136</v>
      </c>
      <c r="C16" s="9"/>
      <c r="D16" s="4"/>
      <c r="E16" s="241">
        <v>26</v>
      </c>
      <c r="F16" s="104"/>
      <c r="G16" s="730">
        <v>3.1212484993997598</v>
      </c>
      <c r="H16" s="505"/>
      <c r="I16" s="44"/>
      <c r="J16" s="504"/>
      <c r="K16" s="44"/>
      <c r="L16" s="505"/>
    </row>
    <row r="17" spans="1:12" ht="15" customHeight="1" x14ac:dyDescent="0.25">
      <c r="A17" s="4"/>
      <c r="B17" s="84" t="s">
        <v>103</v>
      </c>
      <c r="C17" s="9"/>
      <c r="D17" s="4"/>
      <c r="E17" s="241">
        <v>64</v>
      </c>
      <c r="F17" s="104"/>
      <c r="G17" s="730">
        <v>7.6830732292917165</v>
      </c>
      <c r="H17" s="505"/>
      <c r="I17" s="44"/>
      <c r="J17" s="504"/>
      <c r="K17" s="44"/>
      <c r="L17" s="505"/>
    </row>
    <row r="18" spans="1:12" ht="15" customHeight="1" x14ac:dyDescent="0.25">
      <c r="A18" s="4"/>
      <c r="B18" s="84" t="s">
        <v>104</v>
      </c>
      <c r="C18" s="9"/>
      <c r="D18" s="4"/>
      <c r="E18" s="241">
        <v>201</v>
      </c>
      <c r="F18" s="104"/>
      <c r="G18" s="730">
        <v>24.129651860744296</v>
      </c>
      <c r="H18" s="505"/>
      <c r="I18" s="44"/>
      <c r="J18" s="504"/>
      <c r="K18" s="44"/>
      <c r="L18" s="505"/>
    </row>
    <row r="19" spans="1:12" ht="15" customHeight="1" x14ac:dyDescent="0.25">
      <c r="A19" s="4"/>
      <c r="B19" s="84" t="s">
        <v>105</v>
      </c>
      <c r="C19" s="9"/>
      <c r="D19" s="4"/>
      <c r="E19" s="241">
        <v>187</v>
      </c>
      <c r="F19" s="104"/>
      <c r="G19" s="730">
        <v>22.448979591836736</v>
      </c>
      <c r="H19" s="505"/>
      <c r="I19" s="44"/>
      <c r="J19" s="504"/>
      <c r="K19" s="44"/>
      <c r="L19" s="505"/>
    </row>
    <row r="20" spans="1:12" ht="15" customHeight="1" x14ac:dyDescent="0.25">
      <c r="A20" s="4"/>
      <c r="B20" s="84" t="s">
        <v>106</v>
      </c>
      <c r="C20" s="9"/>
      <c r="D20" s="4"/>
      <c r="E20" s="241">
        <v>161</v>
      </c>
      <c r="F20" s="104"/>
      <c r="G20" s="730">
        <v>19.327731092436977</v>
      </c>
      <c r="H20" s="505"/>
      <c r="I20" s="44"/>
      <c r="J20" s="504"/>
      <c r="K20" s="44"/>
      <c r="L20" s="505"/>
    </row>
    <row r="21" spans="1:12" ht="15" customHeight="1" x14ac:dyDescent="0.25">
      <c r="A21" s="4"/>
      <c r="B21" s="84" t="s">
        <v>132</v>
      </c>
      <c r="C21" s="9"/>
      <c r="D21" s="4"/>
      <c r="E21" s="241">
        <v>130</v>
      </c>
      <c r="F21" s="104"/>
      <c r="G21" s="730">
        <v>15.606242496998798</v>
      </c>
      <c r="H21" s="505"/>
      <c r="I21" s="44"/>
      <c r="J21" s="504"/>
      <c r="K21" s="44"/>
      <c r="L21" s="505"/>
    </row>
    <row r="22" spans="1:12" ht="15" customHeight="1" x14ac:dyDescent="0.25">
      <c r="A22" s="4"/>
      <c r="B22" s="84" t="s">
        <v>237</v>
      </c>
      <c r="C22" s="9"/>
      <c r="D22" s="4"/>
      <c r="E22" s="241">
        <v>55</v>
      </c>
      <c r="F22" s="104"/>
      <c r="G22" s="730">
        <v>6.602641056422569</v>
      </c>
      <c r="H22" s="505"/>
      <c r="I22" s="44"/>
      <c r="J22" s="504"/>
      <c r="K22" s="44"/>
      <c r="L22" s="505"/>
    </row>
    <row r="23" spans="1:12" ht="15" customHeight="1" x14ac:dyDescent="0.25">
      <c r="A23" s="4"/>
      <c r="B23" s="9"/>
      <c r="C23" s="9"/>
      <c r="D23" s="4"/>
      <c r="E23" s="753"/>
      <c r="F23" s="104"/>
      <c r="G23" s="754"/>
      <c r="H23" s="505"/>
      <c r="I23" s="44"/>
      <c r="J23" s="504"/>
      <c r="K23" s="44"/>
      <c r="L23" s="505"/>
    </row>
    <row r="24" spans="1:12" ht="15" customHeight="1" x14ac:dyDescent="0.25">
      <c r="A24" s="29" t="s">
        <v>15</v>
      </c>
      <c r="B24" s="29"/>
      <c r="C24" s="29"/>
      <c r="D24" s="29"/>
      <c r="E24" s="184"/>
      <c r="F24" s="104"/>
      <c r="G24" s="731"/>
      <c r="H24" s="505"/>
      <c r="I24" s="44"/>
      <c r="J24" s="504"/>
      <c r="K24" s="44"/>
      <c r="L24" s="505"/>
    </row>
    <row r="25" spans="1:12" ht="15" customHeight="1" x14ac:dyDescent="0.25">
      <c r="A25" s="4"/>
      <c r="B25" s="4"/>
      <c r="C25" s="4"/>
      <c r="D25" s="4"/>
      <c r="E25" s="184"/>
      <c r="F25" s="104"/>
      <c r="G25" s="731"/>
      <c r="H25" s="505"/>
      <c r="I25" s="44"/>
      <c r="J25" s="504"/>
      <c r="K25" s="44"/>
      <c r="L25" s="505"/>
    </row>
    <row r="26" spans="1:12" ht="15" customHeight="1" x14ac:dyDescent="0.2">
      <c r="A26" s="4"/>
      <c r="B26" s="4" t="s">
        <v>301</v>
      </c>
      <c r="C26" s="4"/>
      <c r="D26" s="4"/>
      <c r="E26" s="643">
        <v>0</v>
      </c>
      <c r="F26" s="104"/>
      <c r="G26" s="732">
        <v>0</v>
      </c>
      <c r="H26" s="505"/>
      <c r="I26" s="44"/>
      <c r="J26" s="504"/>
      <c r="K26" s="44"/>
      <c r="L26" s="505"/>
    </row>
    <row r="27" spans="1:12" ht="15" customHeight="1" x14ac:dyDescent="0.2">
      <c r="A27" s="4"/>
      <c r="B27" s="4" t="s">
        <v>17</v>
      </c>
      <c r="C27" s="4"/>
      <c r="D27" s="4"/>
      <c r="E27" s="643">
        <v>0</v>
      </c>
      <c r="F27" s="104"/>
      <c r="G27" s="732">
        <v>0</v>
      </c>
      <c r="H27" s="505"/>
      <c r="I27" s="44"/>
      <c r="J27" s="504"/>
      <c r="K27" s="44"/>
      <c r="L27" s="505"/>
    </row>
    <row r="28" spans="1:12" ht="15" customHeight="1" x14ac:dyDescent="0.2">
      <c r="A28" s="4"/>
      <c r="B28" s="4" t="s">
        <v>229</v>
      </c>
      <c r="C28" s="4"/>
      <c r="D28" s="4"/>
      <c r="E28" s="643">
        <v>0</v>
      </c>
      <c r="F28" s="104"/>
      <c r="G28" s="732">
        <v>0</v>
      </c>
      <c r="H28" s="505"/>
      <c r="I28" s="44"/>
      <c r="J28" s="504"/>
      <c r="K28" s="44"/>
      <c r="L28" s="505"/>
    </row>
    <row r="29" spans="1:12" ht="15" customHeight="1" x14ac:dyDescent="0.2">
      <c r="A29" s="4"/>
      <c r="B29" s="4" t="s">
        <v>18</v>
      </c>
      <c r="C29" s="4"/>
      <c r="D29" s="4"/>
      <c r="E29" s="643">
        <v>818</v>
      </c>
      <c r="F29" s="104"/>
      <c r="G29" s="732">
        <v>98.199279711884756</v>
      </c>
      <c r="H29" s="505"/>
      <c r="I29" s="44"/>
      <c r="J29" s="504"/>
      <c r="K29" s="44"/>
      <c r="L29" s="505"/>
    </row>
    <row r="30" spans="1:12" ht="15" customHeight="1" x14ac:dyDescent="0.2">
      <c r="A30" s="4"/>
      <c r="B30" s="4" t="s">
        <v>19</v>
      </c>
      <c r="C30" s="4"/>
      <c r="D30" s="4"/>
      <c r="E30" s="643">
        <v>1</v>
      </c>
      <c r="F30" s="104"/>
      <c r="G30" s="732">
        <v>0.12004801920768307</v>
      </c>
      <c r="H30" s="505"/>
      <c r="I30" s="44"/>
      <c r="J30" s="504"/>
      <c r="K30" s="44"/>
      <c r="L30" s="505"/>
    </row>
    <row r="31" spans="1:12" ht="15" customHeight="1" x14ac:dyDescent="0.2">
      <c r="A31" s="4"/>
      <c r="B31" s="4" t="s">
        <v>230</v>
      </c>
      <c r="C31" s="4"/>
      <c r="D31" s="4"/>
      <c r="E31" s="643">
        <v>14</v>
      </c>
      <c r="F31" s="104"/>
      <c r="G31" s="732">
        <v>1.680672268907563</v>
      </c>
      <c r="H31" s="505"/>
      <c r="I31" s="44"/>
      <c r="J31" s="504"/>
      <c r="K31" s="44"/>
      <c r="L31" s="505"/>
    </row>
    <row r="32" spans="1:12" ht="15" customHeight="1" x14ac:dyDescent="0.2">
      <c r="A32" s="4"/>
      <c r="B32" s="44" t="s">
        <v>302</v>
      </c>
      <c r="C32" s="44"/>
      <c r="D32" s="4"/>
      <c r="E32" s="643">
        <v>0</v>
      </c>
      <c r="F32" s="104"/>
      <c r="G32" s="732">
        <v>0</v>
      </c>
      <c r="H32" s="505"/>
      <c r="I32" s="44"/>
      <c r="J32" s="504"/>
      <c r="K32" s="44"/>
      <c r="L32" s="505"/>
    </row>
    <row r="33" spans="1:12" ht="15" customHeight="1" x14ac:dyDescent="0.25">
      <c r="A33" s="4"/>
      <c r="B33" s="9"/>
      <c r="C33" s="9"/>
      <c r="D33" s="4"/>
      <c r="E33" s="753"/>
      <c r="F33" s="104"/>
      <c r="G33" s="754"/>
      <c r="H33" s="505"/>
      <c r="I33" s="44"/>
      <c r="J33" s="504"/>
      <c r="K33" s="44"/>
      <c r="L33" s="505"/>
    </row>
    <row r="34" spans="1:12" ht="15" x14ac:dyDescent="0.25">
      <c r="A34" s="29" t="s">
        <v>20</v>
      </c>
      <c r="B34" s="29"/>
      <c r="C34" s="29"/>
      <c r="D34" s="29"/>
      <c r="E34" s="184"/>
      <c r="F34" s="104"/>
      <c r="G34" s="731"/>
      <c r="H34" s="505"/>
      <c r="I34" s="44"/>
      <c r="J34" s="504"/>
      <c r="K34" s="44"/>
      <c r="L34" s="505"/>
    </row>
    <row r="35" spans="1:12" ht="15" customHeight="1" x14ac:dyDescent="0.25">
      <c r="A35" s="4"/>
      <c r="B35" s="4"/>
      <c r="C35" s="4"/>
      <c r="D35" s="4"/>
      <c r="E35" s="184"/>
      <c r="F35" s="104"/>
      <c r="G35" s="731"/>
      <c r="H35" s="505"/>
      <c r="I35" s="44"/>
      <c r="J35" s="504"/>
      <c r="K35" s="44"/>
      <c r="L35" s="505"/>
    </row>
    <row r="36" spans="1:12" ht="14.25" x14ac:dyDescent="0.2">
      <c r="A36" s="4"/>
      <c r="B36" s="32" t="s">
        <v>205</v>
      </c>
      <c r="C36" s="32"/>
      <c r="D36" s="4"/>
      <c r="E36" s="72">
        <v>604</v>
      </c>
      <c r="F36" s="104"/>
      <c r="G36" s="732">
        <v>72.509003601440583</v>
      </c>
      <c r="H36" s="508"/>
      <c r="I36" s="44"/>
      <c r="J36" s="504"/>
      <c r="K36" s="44"/>
      <c r="L36" s="508"/>
    </row>
    <row r="37" spans="1:12" ht="14.25" x14ac:dyDescent="0.2">
      <c r="A37" s="4"/>
      <c r="B37" s="10" t="s">
        <v>21</v>
      </c>
      <c r="C37" s="10"/>
      <c r="D37" s="4"/>
      <c r="E37" s="72">
        <v>122</v>
      </c>
      <c r="F37" s="104"/>
      <c r="G37" s="732">
        <v>14.645858343337334</v>
      </c>
      <c r="H37" s="508"/>
      <c r="I37" s="44"/>
      <c r="J37" s="504"/>
      <c r="K37" s="44"/>
      <c r="L37" s="508"/>
    </row>
    <row r="38" spans="1:12" ht="15.75" customHeight="1" x14ac:dyDescent="0.2">
      <c r="A38" s="4"/>
      <c r="B38" s="4" t="s">
        <v>22</v>
      </c>
      <c r="C38" s="4"/>
      <c r="D38" s="4"/>
      <c r="E38" s="72">
        <v>89</v>
      </c>
      <c r="F38" s="104"/>
      <c r="G38" s="732">
        <v>10.684273709483794</v>
      </c>
      <c r="H38" s="508"/>
      <c r="I38" s="44"/>
      <c r="J38" s="504"/>
      <c r="K38" s="44"/>
      <c r="L38" s="508"/>
    </row>
    <row r="39" spans="1:12" ht="15" customHeight="1" x14ac:dyDescent="0.2">
      <c r="A39" s="4"/>
      <c r="B39" s="4" t="s">
        <v>23</v>
      </c>
      <c r="C39" s="4"/>
      <c r="D39" s="4"/>
      <c r="E39" s="72">
        <v>18</v>
      </c>
      <c r="F39" s="104"/>
      <c r="G39" s="732">
        <v>2.1608643457382954</v>
      </c>
      <c r="H39" s="508"/>
      <c r="I39" s="44"/>
      <c r="J39" s="3"/>
      <c r="K39" s="44"/>
      <c r="L39" s="509"/>
    </row>
    <row r="40" spans="1:12" ht="14.25" x14ac:dyDescent="0.2">
      <c r="D40" s="4"/>
      <c r="E40" s="169"/>
      <c r="F40" s="104"/>
      <c r="G40" s="755"/>
      <c r="H40" s="508"/>
      <c r="I40" s="44"/>
      <c r="J40" s="510"/>
      <c r="K40" s="44"/>
      <c r="L40" s="509"/>
    </row>
    <row r="41" spans="1:12" ht="15" customHeight="1" x14ac:dyDescent="0.25">
      <c r="A41" s="29" t="s">
        <v>1587</v>
      </c>
      <c r="B41" s="29"/>
      <c r="C41" s="29"/>
      <c r="D41" s="29"/>
      <c r="E41" s="184"/>
      <c r="F41" s="104"/>
      <c r="G41" s="732"/>
      <c r="H41" s="508"/>
      <c r="I41" s="44"/>
      <c r="J41" s="77"/>
      <c r="K41" s="44"/>
      <c r="L41" s="509"/>
    </row>
    <row r="42" spans="1:12" ht="15" x14ac:dyDescent="0.25">
      <c r="A42" s="4"/>
      <c r="B42" s="4"/>
      <c r="C42" s="4"/>
      <c r="D42" s="4"/>
      <c r="E42" s="184"/>
      <c r="F42" s="104"/>
      <c r="G42" s="732"/>
      <c r="H42" s="508"/>
      <c r="I42" s="44"/>
      <c r="J42" s="504"/>
      <c r="K42" s="44"/>
      <c r="L42" s="508"/>
    </row>
    <row r="43" spans="1:12" ht="15" customHeight="1" x14ac:dyDescent="0.2">
      <c r="A43" s="4"/>
      <c r="B43" s="4" t="s">
        <v>169</v>
      </c>
      <c r="C43" s="4"/>
      <c r="D43" s="4"/>
      <c r="E43" s="643">
        <v>244</v>
      </c>
      <c r="F43" s="104"/>
      <c r="G43" s="732">
        <v>30.123456790123459</v>
      </c>
      <c r="H43" s="508"/>
      <c r="I43" s="44"/>
      <c r="J43" s="504"/>
      <c r="K43" s="44"/>
      <c r="L43" s="508"/>
    </row>
    <row r="44" spans="1:12" ht="15" customHeight="1" x14ac:dyDescent="0.2">
      <c r="A44" s="4"/>
      <c r="B44" s="4" t="s">
        <v>170</v>
      </c>
      <c r="C44" s="4"/>
      <c r="D44" s="4"/>
      <c r="E44" s="643">
        <v>354</v>
      </c>
      <c r="F44" s="104"/>
      <c r="G44" s="732">
        <v>43.703703703703702</v>
      </c>
      <c r="H44" s="508"/>
      <c r="I44" s="44"/>
      <c r="J44" s="504"/>
      <c r="K44" s="44"/>
      <c r="L44" s="508"/>
    </row>
    <row r="45" spans="1:12" ht="15" customHeight="1" x14ac:dyDescent="0.2">
      <c r="A45" s="4"/>
      <c r="B45" s="4" t="s">
        <v>171</v>
      </c>
      <c r="C45" s="4"/>
      <c r="D45" s="4"/>
      <c r="E45" s="643">
        <v>38</v>
      </c>
      <c r="F45" s="104"/>
      <c r="G45" s="732">
        <v>4.6913580246913584</v>
      </c>
      <c r="H45" s="508"/>
      <c r="I45" s="44"/>
      <c r="J45" s="504"/>
      <c r="K45" s="44"/>
      <c r="L45" s="508"/>
    </row>
    <row r="46" spans="1:12" ht="15" customHeight="1" x14ac:dyDescent="0.2">
      <c r="A46" s="4"/>
      <c r="B46" s="4" t="s">
        <v>232</v>
      </c>
      <c r="C46" s="4"/>
      <c r="D46" s="4"/>
      <c r="E46" s="643">
        <v>144</v>
      </c>
      <c r="F46" s="104"/>
      <c r="G46" s="732">
        <v>17.777777777777779</v>
      </c>
      <c r="H46" s="508"/>
      <c r="I46" s="44"/>
      <c r="J46" s="504"/>
      <c r="K46" s="44"/>
      <c r="L46" s="508"/>
    </row>
    <row r="47" spans="1:12" ht="15" customHeight="1" x14ac:dyDescent="0.2">
      <c r="A47" s="4"/>
      <c r="B47" s="4" t="s">
        <v>226</v>
      </c>
      <c r="C47" s="4"/>
      <c r="D47" s="4"/>
      <c r="E47" s="643">
        <v>30</v>
      </c>
      <c r="F47" s="104"/>
      <c r="G47" s="732">
        <v>3.7037037037037033</v>
      </c>
      <c r="H47" s="508"/>
      <c r="I47" s="44"/>
      <c r="J47" s="504"/>
      <c r="K47" s="44"/>
      <c r="L47" s="508"/>
    </row>
    <row r="48" spans="1:12" ht="15" customHeight="1" x14ac:dyDescent="0.2">
      <c r="A48" s="4"/>
      <c r="B48" s="4" t="s">
        <v>172</v>
      </c>
      <c r="C48" s="4"/>
      <c r="D48" s="4"/>
      <c r="E48" s="643">
        <v>23</v>
      </c>
      <c r="F48" s="104"/>
      <c r="G48" s="732" t="s">
        <v>7</v>
      </c>
      <c r="H48" s="508"/>
      <c r="I48" s="44"/>
      <c r="J48" s="504"/>
      <c r="K48" s="44"/>
      <c r="L48" s="508"/>
    </row>
    <row r="49" spans="1:12" ht="15" customHeight="1" x14ac:dyDescent="0.2">
      <c r="D49" s="4"/>
      <c r="E49" s="169"/>
      <c r="F49" s="104"/>
      <c r="G49" s="755"/>
      <c r="H49" s="508"/>
      <c r="I49" s="44"/>
      <c r="J49" s="504"/>
      <c r="K49" s="44"/>
      <c r="L49" s="508"/>
    </row>
    <row r="50" spans="1:12" ht="15" customHeight="1" x14ac:dyDescent="0.25">
      <c r="A50" s="29" t="s">
        <v>1588</v>
      </c>
      <c r="B50" s="29"/>
      <c r="C50" s="4"/>
      <c r="D50" s="4"/>
      <c r="E50" s="184"/>
      <c r="F50" s="104"/>
      <c r="G50" s="732"/>
      <c r="H50" s="508"/>
      <c r="I50" s="44"/>
      <c r="J50" s="504"/>
      <c r="K50" s="44"/>
      <c r="L50" s="508"/>
    </row>
    <row r="51" spans="1:12" ht="15" customHeight="1" x14ac:dyDescent="0.2">
      <c r="A51" s="4"/>
      <c r="B51" s="4"/>
      <c r="C51" s="4"/>
      <c r="D51" s="44"/>
      <c r="E51" s="643"/>
      <c r="F51" s="104"/>
      <c r="G51" s="732"/>
      <c r="H51" s="508"/>
      <c r="I51" s="44"/>
      <c r="J51" s="504"/>
      <c r="K51" s="44"/>
      <c r="L51" s="508"/>
    </row>
    <row r="52" spans="1:12" ht="15" customHeight="1" x14ac:dyDescent="0.2">
      <c r="A52" s="4"/>
      <c r="B52" s="4" t="s">
        <v>234</v>
      </c>
      <c r="C52" s="4"/>
      <c r="D52" s="44"/>
      <c r="E52" s="643">
        <v>331</v>
      </c>
      <c r="F52" s="104"/>
      <c r="G52" s="732">
        <v>39.927623642943303</v>
      </c>
      <c r="H52" s="508"/>
      <c r="I52" s="44"/>
      <c r="J52" s="504"/>
      <c r="K52" s="44"/>
      <c r="L52" s="508"/>
    </row>
    <row r="53" spans="1:12" ht="15" customHeight="1" x14ac:dyDescent="0.2">
      <c r="A53" s="4"/>
      <c r="B53" s="4" t="s">
        <v>235</v>
      </c>
      <c r="C53" s="4"/>
      <c r="D53" s="44"/>
      <c r="E53" s="643">
        <v>401</v>
      </c>
      <c r="F53" s="104"/>
      <c r="G53" s="732">
        <v>48.371531966224367</v>
      </c>
      <c r="H53" s="508"/>
      <c r="I53" s="44"/>
      <c r="J53" s="504"/>
      <c r="K53" s="44"/>
      <c r="L53" s="508"/>
    </row>
    <row r="54" spans="1:12" ht="15" customHeight="1" x14ac:dyDescent="0.2">
      <c r="A54" s="4"/>
      <c r="B54" s="4" t="s">
        <v>146</v>
      </c>
      <c r="C54" s="4"/>
      <c r="D54" s="44"/>
      <c r="E54" s="643">
        <v>53</v>
      </c>
      <c r="F54" s="104"/>
      <c r="G54" s="732">
        <v>6.3932448733413754</v>
      </c>
      <c r="H54" s="508"/>
      <c r="I54" s="44"/>
      <c r="J54" s="504"/>
      <c r="K54" s="44"/>
      <c r="L54" s="508"/>
    </row>
    <row r="55" spans="1:12" ht="15" customHeight="1" x14ac:dyDescent="0.2">
      <c r="A55" s="4"/>
      <c r="B55" s="4" t="s">
        <v>147</v>
      </c>
      <c r="C55" s="4"/>
      <c r="D55" s="44"/>
      <c r="E55" s="643">
        <v>1</v>
      </c>
      <c r="F55" s="104"/>
      <c r="G55" s="732">
        <v>0.12062726176115801</v>
      </c>
      <c r="H55" s="508"/>
      <c r="I55" s="44"/>
      <c r="J55" s="504"/>
      <c r="K55" s="44"/>
      <c r="L55" s="508"/>
    </row>
    <row r="56" spans="1:12" ht="15" customHeight="1" x14ac:dyDescent="0.2">
      <c r="A56" s="4"/>
      <c r="B56" s="4" t="s">
        <v>148</v>
      </c>
      <c r="C56" s="4"/>
      <c r="D56" s="44"/>
      <c r="E56" s="643">
        <v>0</v>
      </c>
      <c r="F56" s="104"/>
      <c r="G56" s="732">
        <v>0</v>
      </c>
      <c r="H56" s="508"/>
      <c r="I56" s="44"/>
      <c r="J56" s="504"/>
      <c r="K56" s="44"/>
      <c r="L56" s="508"/>
    </row>
    <row r="57" spans="1:12" ht="15" customHeight="1" x14ac:dyDescent="0.2">
      <c r="A57" s="4"/>
      <c r="B57" s="4" t="s">
        <v>149</v>
      </c>
      <c r="C57" s="4"/>
      <c r="D57" s="44"/>
      <c r="E57" s="643">
        <v>2</v>
      </c>
      <c r="F57" s="104"/>
      <c r="G57" s="732">
        <v>0.24125452352231602</v>
      </c>
      <c r="H57" s="508"/>
      <c r="I57" s="44"/>
      <c r="J57" s="504"/>
      <c r="K57" s="44"/>
      <c r="L57" s="508"/>
    </row>
    <row r="58" spans="1:12" ht="15" customHeight="1" x14ac:dyDescent="0.2">
      <c r="A58" s="4"/>
      <c r="B58" s="4" t="s">
        <v>150</v>
      </c>
      <c r="C58" s="4"/>
      <c r="D58" s="44"/>
      <c r="E58" s="643">
        <v>2</v>
      </c>
      <c r="F58" s="104"/>
      <c r="G58" s="732">
        <v>0.24125452352231602</v>
      </c>
      <c r="H58" s="508"/>
      <c r="I58" s="44"/>
      <c r="J58" s="504"/>
      <c r="K58" s="44"/>
      <c r="L58" s="508"/>
    </row>
    <row r="59" spans="1:12" ht="15" customHeight="1" x14ac:dyDescent="0.2">
      <c r="A59" s="4"/>
      <c r="B59" s="4" t="s">
        <v>173</v>
      </c>
      <c r="C59" s="4"/>
      <c r="D59" s="44"/>
      <c r="E59" s="643">
        <v>5</v>
      </c>
      <c r="F59" s="104"/>
      <c r="G59" s="732">
        <v>0.60313630880579006</v>
      </c>
      <c r="H59" s="508"/>
      <c r="I59" s="44"/>
      <c r="J59" s="504"/>
      <c r="K59" s="44"/>
      <c r="L59" s="508"/>
    </row>
    <row r="60" spans="1:12" ht="15" customHeight="1" x14ac:dyDescent="0.2">
      <c r="A60" s="4"/>
      <c r="B60" s="4" t="s">
        <v>174</v>
      </c>
      <c r="C60" s="4"/>
      <c r="D60" s="44"/>
      <c r="E60" s="643">
        <v>2</v>
      </c>
      <c r="F60" s="104"/>
      <c r="G60" s="732">
        <v>0.24125452352231602</v>
      </c>
      <c r="H60" s="508"/>
      <c r="I60" s="44"/>
      <c r="J60" s="504"/>
      <c r="K60" s="44"/>
      <c r="L60" s="508"/>
    </row>
    <row r="61" spans="1:12" ht="15" customHeight="1" x14ac:dyDescent="0.2">
      <c r="A61" s="4"/>
      <c r="B61" s="4" t="s">
        <v>175</v>
      </c>
      <c r="C61" s="4"/>
      <c r="D61" s="4"/>
      <c r="E61" s="643">
        <v>0</v>
      </c>
      <c r="F61" s="104"/>
      <c r="G61" s="732">
        <v>0</v>
      </c>
      <c r="H61" s="508"/>
      <c r="I61" s="44"/>
      <c r="J61" s="511"/>
      <c r="K61" s="44"/>
      <c r="L61" s="509"/>
    </row>
    <row r="62" spans="1:12" ht="15" customHeight="1" x14ac:dyDescent="0.2">
      <c r="A62" s="4"/>
      <c r="B62" s="4" t="s">
        <v>151</v>
      </c>
      <c r="C62" s="4"/>
      <c r="D62" s="4"/>
      <c r="E62" s="643">
        <v>9</v>
      </c>
      <c r="F62" s="104"/>
      <c r="G62" s="732">
        <v>1.0856453558504222</v>
      </c>
      <c r="H62" s="508"/>
      <c r="I62" s="44"/>
      <c r="J62" s="512"/>
      <c r="K62" s="44"/>
      <c r="L62" s="509"/>
    </row>
    <row r="63" spans="1:12" ht="15" customHeight="1" x14ac:dyDescent="0.2">
      <c r="A63" s="4"/>
      <c r="B63" s="4" t="s">
        <v>152</v>
      </c>
      <c r="C63" s="4"/>
      <c r="D63" s="4"/>
      <c r="E63" s="643">
        <v>1</v>
      </c>
      <c r="F63" s="104"/>
      <c r="G63" s="732">
        <v>0.12062726176115801</v>
      </c>
      <c r="H63" s="508"/>
      <c r="I63" s="44"/>
      <c r="J63" s="504"/>
      <c r="K63" s="44"/>
      <c r="L63" s="508"/>
    </row>
    <row r="64" spans="1:12" ht="15" customHeight="1" x14ac:dyDescent="0.2">
      <c r="A64" s="4"/>
      <c r="B64" s="4" t="s">
        <v>153</v>
      </c>
      <c r="C64" s="4"/>
      <c r="D64" s="4"/>
      <c r="E64" s="643">
        <v>8</v>
      </c>
      <c r="F64" s="104"/>
      <c r="G64" s="732">
        <v>0.96501809408926409</v>
      </c>
      <c r="H64" s="508"/>
      <c r="I64" s="44"/>
      <c r="J64" s="504"/>
      <c r="K64" s="44"/>
      <c r="L64" s="508"/>
    </row>
    <row r="65" spans="1:12" ht="15" customHeight="1" x14ac:dyDescent="0.2">
      <c r="A65" s="4"/>
      <c r="B65" s="4" t="s">
        <v>154</v>
      </c>
      <c r="C65" s="4"/>
      <c r="D65" s="10"/>
      <c r="E65" s="643">
        <v>1</v>
      </c>
      <c r="F65" s="104"/>
      <c r="G65" s="732">
        <v>0.12062726176115801</v>
      </c>
      <c r="H65" s="508"/>
      <c r="I65" s="44"/>
      <c r="J65" s="504"/>
      <c r="K65" s="44"/>
      <c r="L65" s="508"/>
    </row>
    <row r="66" spans="1:12" ht="15" customHeight="1" x14ac:dyDescent="0.2">
      <c r="A66" s="4"/>
      <c r="B66" s="4" t="s">
        <v>155</v>
      </c>
      <c r="C66" s="4"/>
      <c r="D66" s="4"/>
      <c r="E66" s="643">
        <v>7</v>
      </c>
      <c r="F66" s="104"/>
      <c r="G66" s="732">
        <v>0.84439083232810619</v>
      </c>
      <c r="H66" s="508"/>
      <c r="I66" s="44"/>
      <c r="J66" s="504"/>
      <c r="K66" s="44"/>
      <c r="L66" s="508"/>
    </row>
    <row r="67" spans="1:12" ht="15" customHeight="1" x14ac:dyDescent="0.2">
      <c r="A67" s="4"/>
      <c r="B67" s="4" t="s">
        <v>156</v>
      </c>
      <c r="C67" s="4"/>
      <c r="D67" s="4"/>
      <c r="E67" s="643">
        <v>6</v>
      </c>
      <c r="F67" s="104"/>
      <c r="G67" s="732">
        <v>0.72376357056694818</v>
      </c>
      <c r="H67" s="508"/>
      <c r="I67" s="44"/>
      <c r="J67" s="504"/>
      <c r="K67" s="44"/>
      <c r="L67" s="508"/>
    </row>
    <row r="68" spans="1:12" ht="15" customHeight="1" x14ac:dyDescent="0.2">
      <c r="A68" s="4"/>
      <c r="B68" s="4" t="s">
        <v>157</v>
      </c>
      <c r="C68" s="4"/>
      <c r="D68" s="4"/>
      <c r="E68" s="643">
        <v>4</v>
      </c>
      <c r="F68" s="104"/>
      <c r="G68" s="732" t="s">
        <v>7</v>
      </c>
      <c r="H68" s="508"/>
      <c r="I68" s="44"/>
      <c r="J68" s="77"/>
      <c r="K68" s="44"/>
      <c r="L68" s="508"/>
    </row>
    <row r="69" spans="1:12" ht="15" customHeight="1" x14ac:dyDescent="0.2">
      <c r="D69" s="4"/>
      <c r="E69" s="169"/>
      <c r="F69" s="104"/>
      <c r="G69" s="755"/>
      <c r="H69" s="508"/>
      <c r="I69" s="44"/>
      <c r="J69" s="504"/>
      <c r="K69" s="44"/>
      <c r="L69" s="508"/>
    </row>
    <row r="70" spans="1:12" ht="15" customHeight="1" x14ac:dyDescent="0.25">
      <c r="A70" s="29" t="s">
        <v>1576</v>
      </c>
      <c r="B70" s="29"/>
      <c r="C70" s="4"/>
      <c r="D70" s="4"/>
      <c r="E70" s="184"/>
      <c r="F70" s="104"/>
      <c r="G70" s="732"/>
      <c r="H70" s="508"/>
      <c r="I70" s="44"/>
      <c r="J70" s="504"/>
      <c r="K70" s="44"/>
      <c r="L70" s="508"/>
    </row>
    <row r="71" spans="1:12" ht="15" customHeight="1" x14ac:dyDescent="0.2">
      <c r="A71" s="4"/>
      <c r="B71" s="4"/>
      <c r="C71" s="4"/>
      <c r="D71" s="4"/>
      <c r="E71" s="643"/>
      <c r="F71" s="104"/>
      <c r="G71" s="732"/>
      <c r="H71" s="508"/>
      <c r="I71" s="44"/>
      <c r="J71" s="504"/>
      <c r="K71" s="44"/>
      <c r="L71" s="508"/>
    </row>
    <row r="72" spans="1:12" ht="15" customHeight="1" x14ac:dyDescent="0.2">
      <c r="A72" s="4"/>
      <c r="B72" s="4" t="s">
        <v>259</v>
      </c>
      <c r="C72" s="4"/>
      <c r="D72" s="4"/>
      <c r="E72" s="643">
        <v>0</v>
      </c>
      <c r="F72" s="104"/>
      <c r="G72" s="732">
        <v>0</v>
      </c>
      <c r="H72" s="508"/>
      <c r="I72" s="44"/>
      <c r="J72" s="504"/>
      <c r="K72" s="44"/>
      <c r="L72" s="508"/>
    </row>
    <row r="73" spans="1:12" ht="15" customHeight="1" x14ac:dyDescent="0.2">
      <c r="A73" s="4"/>
      <c r="B73" s="4" t="s">
        <v>258</v>
      </c>
      <c r="C73" s="4"/>
      <c r="D73" s="4"/>
      <c r="E73" s="643">
        <v>0</v>
      </c>
      <c r="F73" s="104"/>
      <c r="G73" s="732">
        <v>0</v>
      </c>
      <c r="H73" s="508"/>
      <c r="I73" s="44"/>
      <c r="J73" s="504"/>
      <c r="K73" s="44"/>
      <c r="L73" s="509"/>
    </row>
    <row r="74" spans="1:12" ht="15" customHeight="1" x14ac:dyDescent="0.2">
      <c r="A74" s="4"/>
      <c r="B74" s="4" t="s">
        <v>254</v>
      </c>
      <c r="C74" s="4"/>
      <c r="D74" s="4"/>
      <c r="E74" s="643">
        <v>833</v>
      </c>
      <c r="F74" s="104"/>
      <c r="G74" s="732">
        <v>100</v>
      </c>
      <c r="H74" s="508"/>
      <c r="I74" s="44"/>
      <c r="J74" s="504"/>
      <c r="K74" s="44"/>
      <c r="L74" s="509"/>
    </row>
    <row r="75" spans="1:12" ht="15" customHeight="1" x14ac:dyDescent="0.2">
      <c r="A75" s="513"/>
      <c r="B75" s="4"/>
      <c r="D75" s="4"/>
      <c r="E75" s="169"/>
      <c r="F75" s="104"/>
      <c r="G75" s="755"/>
      <c r="H75" s="508"/>
      <c r="I75" s="44"/>
      <c r="J75" s="510"/>
      <c r="K75" s="44"/>
      <c r="L75" s="509"/>
    </row>
    <row r="76" spans="1:12" ht="15" customHeight="1" x14ac:dyDescent="0.2">
      <c r="D76" s="4"/>
      <c r="E76" s="643"/>
      <c r="F76" s="104"/>
      <c r="G76" s="732"/>
      <c r="H76" s="508"/>
      <c r="I76" s="44"/>
      <c r="J76" s="510"/>
      <c r="K76" s="44"/>
      <c r="L76" s="509"/>
    </row>
    <row r="77" spans="1:12" ht="15" customHeight="1" x14ac:dyDescent="0.25">
      <c r="A77" s="29" t="s">
        <v>1577</v>
      </c>
      <c r="B77" s="29"/>
      <c r="C77" s="4"/>
      <c r="D77" s="4"/>
      <c r="E77" s="184"/>
      <c r="F77" s="104"/>
      <c r="G77" s="732"/>
      <c r="H77" s="508"/>
      <c r="I77" s="44"/>
      <c r="J77" s="504"/>
      <c r="K77" s="44"/>
      <c r="L77" s="509"/>
    </row>
    <row r="78" spans="1:12" ht="4.9000000000000004" customHeight="1" x14ac:dyDescent="0.2">
      <c r="A78" s="4"/>
      <c r="B78" s="4"/>
      <c r="C78" s="4"/>
      <c r="D78" s="4"/>
      <c r="E78" s="643"/>
      <c r="F78" s="104"/>
      <c r="G78" s="732"/>
      <c r="H78" s="508"/>
      <c r="I78" s="44"/>
      <c r="J78" s="504"/>
      <c r="K78" s="44"/>
      <c r="L78" s="508"/>
    </row>
    <row r="79" spans="1:12" ht="15" customHeight="1" x14ac:dyDescent="0.25">
      <c r="A79" s="4"/>
      <c r="B79" s="4" t="s">
        <v>25</v>
      </c>
      <c r="C79" s="4"/>
      <c r="D79" s="4"/>
      <c r="E79" s="184">
        <v>640</v>
      </c>
      <c r="F79" s="104"/>
      <c r="G79" s="732"/>
      <c r="H79" s="508"/>
      <c r="I79" s="44"/>
      <c r="J79" s="504"/>
      <c r="K79" s="44"/>
      <c r="L79" s="508"/>
    </row>
    <row r="80" spans="1:12" ht="15" customHeight="1" x14ac:dyDescent="0.25">
      <c r="A80" s="4"/>
      <c r="B80" s="4"/>
      <c r="C80" s="4"/>
      <c r="D80" s="4"/>
      <c r="E80" s="184"/>
      <c r="F80" s="104"/>
      <c r="G80" s="732"/>
      <c r="H80" s="508"/>
      <c r="I80" s="44"/>
      <c r="J80" s="504"/>
      <c r="K80" s="44"/>
      <c r="L80" s="508"/>
    </row>
    <row r="81" spans="1:12" ht="15" customHeight="1" x14ac:dyDescent="0.2">
      <c r="A81" s="4"/>
      <c r="B81" s="4"/>
      <c r="C81" s="4" t="s">
        <v>47</v>
      </c>
      <c r="D81" s="4"/>
      <c r="E81" s="643"/>
      <c r="F81" s="104"/>
      <c r="G81" s="732"/>
      <c r="H81" s="508"/>
      <c r="I81" s="44"/>
      <c r="J81" s="504"/>
      <c r="K81" s="44"/>
      <c r="L81" s="508"/>
    </row>
    <row r="82" spans="1:12" ht="15" customHeight="1" x14ac:dyDescent="0.2">
      <c r="A82" s="4"/>
      <c r="D82" s="32" t="s">
        <v>205</v>
      </c>
      <c r="E82" s="643">
        <v>415</v>
      </c>
      <c r="F82" s="719"/>
      <c r="G82" s="732">
        <v>64.84375</v>
      </c>
      <c r="H82" s="508"/>
      <c r="I82" s="44"/>
      <c r="J82" s="504"/>
      <c r="K82" s="44"/>
      <c r="L82" s="508"/>
    </row>
    <row r="83" spans="1:12" ht="15" customHeight="1" x14ac:dyDescent="0.2">
      <c r="A83" s="4"/>
      <c r="D83" s="10" t="s">
        <v>21</v>
      </c>
      <c r="E83" s="643">
        <v>122</v>
      </c>
      <c r="F83" s="719"/>
      <c r="G83" s="732">
        <v>19.0625</v>
      </c>
      <c r="H83" s="508"/>
      <c r="I83" s="44"/>
      <c r="J83" s="504"/>
      <c r="K83" s="44"/>
      <c r="L83" s="508"/>
    </row>
    <row r="84" spans="1:12" ht="15" customHeight="1" x14ac:dyDescent="0.2">
      <c r="A84" s="4"/>
      <c r="D84" s="4" t="s">
        <v>22</v>
      </c>
      <c r="E84" s="643">
        <v>86</v>
      </c>
      <c r="F84" s="104"/>
      <c r="G84" s="732">
        <v>13.4375</v>
      </c>
      <c r="H84" s="508"/>
      <c r="I84" s="44"/>
      <c r="J84" s="504"/>
      <c r="K84" s="44"/>
      <c r="L84" s="508"/>
    </row>
    <row r="85" spans="1:12" ht="15" customHeight="1" x14ac:dyDescent="0.2">
      <c r="A85" s="4"/>
      <c r="D85" s="4" t="s">
        <v>23</v>
      </c>
      <c r="E85" s="643">
        <v>17</v>
      </c>
      <c r="F85" s="104"/>
      <c r="G85" s="732">
        <v>2.65625</v>
      </c>
      <c r="H85" s="508"/>
      <c r="I85" s="44"/>
      <c r="J85" s="504"/>
      <c r="K85" s="44"/>
      <c r="L85" s="508"/>
    </row>
    <row r="86" spans="1:12" ht="15" customHeight="1" x14ac:dyDescent="0.2">
      <c r="A86" s="4"/>
      <c r="B86" s="4"/>
      <c r="C86" s="4"/>
      <c r="D86" s="4"/>
      <c r="E86" s="169"/>
      <c r="F86" s="104"/>
      <c r="G86" s="755"/>
      <c r="H86" s="508"/>
      <c r="I86" s="44"/>
      <c r="J86" s="504"/>
      <c r="K86" s="44"/>
      <c r="L86" s="508"/>
    </row>
    <row r="87" spans="1:12" ht="15" customHeight="1" x14ac:dyDescent="0.2">
      <c r="A87" s="4"/>
      <c r="B87" s="4"/>
      <c r="C87" s="4"/>
      <c r="D87" s="4"/>
      <c r="E87" s="643"/>
      <c r="F87" s="104"/>
      <c r="G87" s="732"/>
      <c r="H87" s="508"/>
      <c r="I87" s="44"/>
      <c r="J87" s="504"/>
      <c r="K87" s="44"/>
      <c r="L87" s="508"/>
    </row>
    <row r="88" spans="1:12" ht="15" customHeight="1" x14ac:dyDescent="0.25">
      <c r="A88" s="4"/>
      <c r="B88" s="4" t="s">
        <v>26</v>
      </c>
      <c r="C88" s="4"/>
      <c r="D88" s="4"/>
      <c r="E88" s="184">
        <v>193</v>
      </c>
      <c r="F88" s="104"/>
      <c r="G88" s="732"/>
      <c r="H88" s="508"/>
      <c r="I88" s="44"/>
      <c r="J88" s="504"/>
      <c r="K88" s="44"/>
      <c r="L88" s="508"/>
    </row>
    <row r="89" spans="1:12" ht="6.6" customHeight="1" x14ac:dyDescent="0.25">
      <c r="A89" s="4"/>
      <c r="B89" s="4"/>
      <c r="C89" s="4"/>
      <c r="D89" s="4"/>
      <c r="E89" s="184"/>
      <c r="F89" s="104"/>
      <c r="G89" s="732"/>
      <c r="H89" s="508"/>
      <c r="I89" s="44"/>
      <c r="J89" s="504"/>
      <c r="K89" s="44"/>
      <c r="L89" s="508"/>
    </row>
    <row r="90" spans="1:12" ht="15" customHeight="1" x14ac:dyDescent="0.2">
      <c r="C90" s="4" t="s">
        <v>47</v>
      </c>
      <c r="D90" s="4"/>
      <c r="E90" s="643"/>
      <c r="F90" s="104"/>
      <c r="G90" s="732"/>
      <c r="H90" s="508"/>
      <c r="I90" s="44"/>
      <c r="J90" s="504"/>
      <c r="K90" s="44"/>
      <c r="L90" s="508"/>
    </row>
    <row r="91" spans="1:12" ht="15" customHeight="1" x14ac:dyDescent="0.2">
      <c r="D91" s="32" t="s">
        <v>205</v>
      </c>
      <c r="E91" s="643">
        <v>189</v>
      </c>
      <c r="F91" s="104"/>
      <c r="G91" s="732">
        <v>97.92746113989638</v>
      </c>
      <c r="H91" s="508"/>
      <c r="I91" s="44"/>
      <c r="J91" s="504"/>
      <c r="K91" s="44"/>
      <c r="L91" s="508"/>
    </row>
    <row r="92" spans="1:12" ht="15" customHeight="1" x14ac:dyDescent="0.2">
      <c r="D92" s="10" t="s">
        <v>21</v>
      </c>
      <c r="E92" s="643">
        <v>0</v>
      </c>
      <c r="F92" s="104"/>
      <c r="G92" s="732">
        <v>0</v>
      </c>
      <c r="H92" s="508"/>
      <c r="I92" s="44"/>
      <c r="J92" s="504"/>
      <c r="K92" s="44"/>
      <c r="L92" s="508"/>
    </row>
    <row r="93" spans="1:12" ht="15" customHeight="1" x14ac:dyDescent="0.2">
      <c r="A93" s="4"/>
      <c r="B93" s="4"/>
      <c r="D93" s="4" t="s">
        <v>22</v>
      </c>
      <c r="E93" s="643">
        <v>3</v>
      </c>
      <c r="F93" s="104"/>
      <c r="G93" s="732">
        <v>1.5544041450777202</v>
      </c>
      <c r="H93" s="508"/>
      <c r="I93" s="44"/>
      <c r="J93" s="504"/>
      <c r="K93" s="44"/>
      <c r="L93" s="509"/>
    </row>
    <row r="94" spans="1:12" ht="15" customHeight="1" x14ac:dyDescent="0.2">
      <c r="D94" s="4" t="s">
        <v>23</v>
      </c>
      <c r="E94" s="643">
        <v>1</v>
      </c>
      <c r="F94" s="104"/>
      <c r="G94" s="732">
        <v>0.5181347150259068</v>
      </c>
      <c r="H94" s="508"/>
      <c r="I94" s="44"/>
      <c r="J94" s="510"/>
      <c r="K94" s="44"/>
      <c r="L94" s="509"/>
    </row>
    <row r="95" spans="1:12" ht="15" customHeight="1" x14ac:dyDescent="0.2">
      <c r="D95" s="4"/>
      <c r="E95" s="169"/>
      <c r="F95" s="104"/>
      <c r="G95" s="755"/>
      <c r="H95" s="508"/>
      <c r="I95" s="44"/>
      <c r="J95" s="3"/>
      <c r="K95" s="44"/>
      <c r="L95" s="509"/>
    </row>
    <row r="96" spans="1:12" ht="15" customHeight="1" x14ac:dyDescent="0.25">
      <c r="A96" s="514" t="s">
        <v>1559</v>
      </c>
      <c r="B96" s="29" t="s">
        <v>1560</v>
      </c>
      <c r="C96" s="514"/>
      <c r="D96" s="24"/>
      <c r="E96" s="643"/>
      <c r="F96" s="104"/>
      <c r="G96" s="732"/>
      <c r="H96" s="508"/>
      <c r="I96" s="44"/>
      <c r="J96" s="504"/>
      <c r="K96" s="44"/>
      <c r="L96" s="508"/>
    </row>
    <row r="97" spans="1:12" ht="15" customHeight="1" x14ac:dyDescent="0.2">
      <c r="D97" s="4"/>
      <c r="E97" s="643"/>
      <c r="F97" s="104"/>
      <c r="G97" s="732"/>
      <c r="H97" s="508"/>
      <c r="I97" s="44"/>
      <c r="J97" s="504"/>
      <c r="K97" s="44"/>
      <c r="L97" s="508"/>
    </row>
    <row r="98" spans="1:12" ht="15" customHeight="1" x14ac:dyDescent="0.2">
      <c r="C98" s="6" t="s">
        <v>1570</v>
      </c>
      <c r="D98" s="4"/>
      <c r="E98" s="643">
        <v>1</v>
      </c>
      <c r="F98" s="104"/>
      <c r="G98" s="732" t="s">
        <v>7</v>
      </c>
      <c r="H98" s="508"/>
      <c r="I98" s="44"/>
      <c r="J98" s="504"/>
      <c r="K98" s="44"/>
      <c r="L98" s="508"/>
    </row>
    <row r="99" spans="1:12" ht="15" customHeight="1" x14ac:dyDescent="0.2">
      <c r="D99" s="4"/>
      <c r="E99" s="756"/>
      <c r="F99" s="44"/>
      <c r="G99" s="548"/>
      <c r="H99" s="508"/>
      <c r="I99" s="44"/>
      <c r="J99" s="504"/>
      <c r="K99" s="44"/>
      <c r="L99" s="508"/>
    </row>
    <row r="100" spans="1:12" ht="15" customHeight="1" x14ac:dyDescent="0.2">
      <c r="B100" s="270"/>
      <c r="D100" s="4"/>
      <c r="E100" s="504"/>
      <c r="F100" s="44"/>
      <c r="G100" s="535"/>
      <c r="H100" s="508"/>
      <c r="I100" s="44"/>
      <c r="J100" s="504"/>
      <c r="K100" s="44"/>
      <c r="L100" s="508"/>
    </row>
    <row r="101" spans="1:12" s="514" customFormat="1" ht="15" customHeight="1" x14ac:dyDescent="0.25">
      <c r="A101" s="29" t="s">
        <v>1584</v>
      </c>
      <c r="B101" s="29"/>
      <c r="C101" s="29"/>
      <c r="D101" s="29"/>
      <c r="E101" s="515"/>
      <c r="F101" s="177"/>
      <c r="G101" s="536"/>
      <c r="H101" s="516"/>
      <c r="I101" s="517"/>
      <c r="J101" s="518"/>
      <c r="K101" s="519"/>
      <c r="L101" s="177"/>
    </row>
    <row r="102" spans="1:12" ht="15" customHeight="1" x14ac:dyDescent="0.25">
      <c r="A102" s="4"/>
      <c r="B102" s="4"/>
      <c r="C102" s="4"/>
      <c r="D102" s="4"/>
      <c r="E102" s="344"/>
      <c r="F102" s="44"/>
      <c r="G102" s="535"/>
      <c r="H102" s="516"/>
      <c r="I102" s="517"/>
      <c r="J102" s="516"/>
      <c r="K102" s="519"/>
      <c r="L102" s="44"/>
    </row>
    <row r="103" spans="1:12" ht="15" customHeight="1" x14ac:dyDescent="0.25">
      <c r="A103" s="4"/>
      <c r="B103" s="6">
        <v>0</v>
      </c>
      <c r="C103" s="6"/>
      <c r="D103" s="6"/>
      <c r="E103" s="504">
        <v>414</v>
      </c>
      <c r="F103" s="44"/>
      <c r="G103" s="535">
        <v>49.69987995198079</v>
      </c>
      <c r="H103" s="516"/>
      <c r="I103" s="517"/>
      <c r="J103" s="520"/>
      <c r="K103" s="521"/>
      <c r="L103" s="44"/>
    </row>
    <row r="104" spans="1:12" ht="15" customHeight="1" x14ac:dyDescent="0.25">
      <c r="A104" s="4"/>
      <c r="B104" s="4" t="s">
        <v>33</v>
      </c>
      <c r="C104" s="4"/>
      <c r="D104" s="4"/>
      <c r="E104" s="504">
        <v>419</v>
      </c>
      <c r="F104" s="44"/>
      <c r="G104" s="535">
        <v>50.300120048019203</v>
      </c>
      <c r="H104" s="518"/>
      <c r="I104" s="517"/>
      <c r="J104" s="520"/>
      <c r="K104" s="521"/>
      <c r="L104" s="44"/>
    </row>
    <row r="105" spans="1:12" ht="15" customHeight="1" x14ac:dyDescent="0.25">
      <c r="A105" s="4"/>
      <c r="B105" s="4"/>
      <c r="C105" s="4"/>
      <c r="D105" s="4"/>
      <c r="E105" s="526"/>
      <c r="F105" s="44"/>
      <c r="G105" s="548"/>
      <c r="H105" s="518"/>
      <c r="I105" s="517"/>
      <c r="J105" s="520"/>
      <c r="K105" s="521"/>
      <c r="L105" s="44"/>
    </row>
    <row r="106" spans="1:12" ht="15" customHeight="1" x14ac:dyDescent="0.25">
      <c r="A106" s="4"/>
      <c r="B106" s="4"/>
      <c r="C106" s="4"/>
      <c r="D106" s="4"/>
      <c r="E106" s="757"/>
      <c r="F106" s="44"/>
      <c r="G106" s="758"/>
      <c r="H106" s="518"/>
      <c r="I106" s="517"/>
      <c r="J106" s="520"/>
      <c r="K106" s="521"/>
      <c r="L106" s="44"/>
    </row>
    <row r="107" spans="1:12" s="514" customFormat="1" ht="15.6" customHeight="1" x14ac:dyDescent="0.25">
      <c r="A107" s="29" t="s">
        <v>1579</v>
      </c>
      <c r="B107" s="29"/>
      <c r="C107" s="29"/>
      <c r="D107" s="29"/>
      <c r="E107" s="76"/>
      <c r="F107" s="177"/>
      <c r="G107" s="536"/>
      <c r="H107" s="516"/>
      <c r="I107" s="517"/>
      <c r="J107" s="518"/>
      <c r="K107" s="519"/>
      <c r="L107" s="177"/>
    </row>
    <row r="108" spans="1:12" ht="15" customHeight="1" x14ac:dyDescent="0.25">
      <c r="A108" s="4"/>
      <c r="B108" s="4"/>
      <c r="C108" s="4"/>
      <c r="D108" s="4"/>
      <c r="E108" s="76"/>
      <c r="F108" s="44"/>
      <c r="G108" s="535"/>
      <c r="H108" s="516"/>
      <c r="I108" s="517"/>
      <c r="J108" s="520"/>
      <c r="K108" s="521"/>
      <c r="L108" s="44"/>
    </row>
    <row r="109" spans="1:12" ht="15" customHeight="1" x14ac:dyDescent="0.25">
      <c r="A109" s="4"/>
      <c r="B109" s="6">
        <v>0</v>
      </c>
      <c r="C109" s="6"/>
      <c r="D109" s="6"/>
      <c r="E109" s="504">
        <v>704</v>
      </c>
      <c r="F109" s="44"/>
      <c r="G109" s="535">
        <v>84.513805522208884</v>
      </c>
      <c r="H109" s="29"/>
      <c r="I109" s="522"/>
      <c r="J109" s="177"/>
      <c r="K109" s="521"/>
      <c r="L109" s="44"/>
    </row>
    <row r="110" spans="1:12" ht="15" customHeight="1" x14ac:dyDescent="0.25">
      <c r="A110" s="4"/>
      <c r="B110" s="4" t="s">
        <v>33</v>
      </c>
      <c r="C110" s="4"/>
      <c r="D110" s="4"/>
      <c r="E110" s="504">
        <v>129</v>
      </c>
      <c r="F110" s="44"/>
      <c r="G110" s="535">
        <v>15.486194477791116</v>
      </c>
      <c r="H110" s="514"/>
      <c r="I110" s="517"/>
      <c r="J110"/>
      <c r="K110"/>
      <c r="L110"/>
    </row>
    <row r="111" spans="1:12" ht="15" customHeight="1" x14ac:dyDescent="0.25">
      <c r="A111" s="4"/>
      <c r="B111" s="4"/>
      <c r="C111" s="4"/>
      <c r="D111" s="4"/>
      <c r="E111" s="526"/>
      <c r="F111" s="44"/>
      <c r="G111" s="548"/>
      <c r="H111"/>
      <c r="I111"/>
      <c r="J111"/>
      <c r="K111"/>
      <c r="L111"/>
    </row>
    <row r="112" spans="1:12" s="514" customFormat="1" ht="15" customHeight="1" x14ac:dyDescent="0.25">
      <c r="A112" s="29" t="s">
        <v>1580</v>
      </c>
      <c r="B112" s="29"/>
      <c r="C112" s="29"/>
      <c r="D112" s="29"/>
      <c r="E112" s="76"/>
      <c r="F112" s="177"/>
      <c r="G112" s="536"/>
    </row>
    <row r="113" spans="1:12" ht="15" customHeight="1" x14ac:dyDescent="0.25">
      <c r="A113" s="4"/>
      <c r="B113" s="4"/>
      <c r="C113" s="4"/>
      <c r="D113" s="4"/>
      <c r="E113" s="76"/>
      <c r="F113" s="44"/>
      <c r="G113" s="535"/>
      <c r="I113"/>
      <c r="J113"/>
      <c r="K113"/>
      <c r="L113"/>
    </row>
    <row r="114" spans="1:12" ht="15" customHeight="1" x14ac:dyDescent="0.2">
      <c r="A114" s="4"/>
      <c r="B114" s="6">
        <v>0</v>
      </c>
      <c r="C114" s="6"/>
      <c r="D114" s="6"/>
      <c r="E114" s="504">
        <v>687</v>
      </c>
      <c r="F114" s="44"/>
      <c r="G114" s="535">
        <v>82.472989195678267</v>
      </c>
      <c r="H114" s="508"/>
      <c r="I114" s="44"/>
      <c r="J114" s="504"/>
      <c r="K114" s="44"/>
      <c r="L114" s="508"/>
    </row>
    <row r="115" spans="1:12" ht="15" customHeight="1" x14ac:dyDescent="0.2">
      <c r="A115" s="4"/>
      <c r="B115" s="4" t="s">
        <v>33</v>
      </c>
      <c r="C115" s="4"/>
      <c r="D115" s="4"/>
      <c r="E115" s="504">
        <v>146</v>
      </c>
      <c r="F115" s="44"/>
      <c r="G115" s="535">
        <v>17.52701080432173</v>
      </c>
      <c r="H115" s="508"/>
      <c r="I115" s="44"/>
      <c r="J115" s="504"/>
      <c r="K115" s="44"/>
      <c r="L115" s="508"/>
    </row>
    <row r="116" spans="1:12" ht="15" customHeight="1" x14ac:dyDescent="0.2">
      <c r="A116" s="8"/>
      <c r="B116" s="8"/>
      <c r="C116" s="8"/>
      <c r="D116" s="8"/>
      <c r="E116" s="8"/>
      <c r="F116" s="8"/>
      <c r="G116" s="523"/>
      <c r="H116" s="524"/>
      <c r="I116" s="9"/>
      <c r="J116" s="9"/>
      <c r="K116" s="9"/>
      <c r="L116" s="524"/>
    </row>
    <row r="117" spans="1:12" ht="15" customHeight="1" x14ac:dyDescent="0.2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</row>
    <row r="118" spans="1:12" ht="15" customHeight="1" x14ac:dyDescent="0.2">
      <c r="A118" s="4" t="s">
        <v>1589</v>
      </c>
      <c r="C118" s="30"/>
      <c r="D118" s="22"/>
      <c r="E118" s="532"/>
      <c r="F118" s="22"/>
      <c r="G118" s="22"/>
      <c r="H118" s="22"/>
      <c r="I118" s="22"/>
      <c r="J118" s="22"/>
      <c r="K118" s="22"/>
      <c r="L118" s="22"/>
    </row>
    <row r="119" spans="1:12" ht="15" customHeight="1" x14ac:dyDescent="0.2">
      <c r="A119" s="269" t="s">
        <v>1901</v>
      </c>
      <c r="G119"/>
      <c r="H119"/>
      <c r="I119"/>
      <c r="J119"/>
      <c r="K119"/>
      <c r="L119"/>
    </row>
    <row r="120" spans="1:12" ht="14.25" x14ac:dyDescent="0.2">
      <c r="A120" s="270" t="s">
        <v>1900</v>
      </c>
    </row>
  </sheetData>
  <mergeCells count="1">
    <mergeCell ref="E8:G8"/>
  </mergeCells>
  <pageMargins left="0.7" right="0.7" top="0.75" bottom="0.75" header="0.3" footer="0.3"/>
  <pageSetup paperSize="9" scale="4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workbookViewId="0"/>
  </sheetViews>
  <sheetFormatPr defaultRowHeight="12.75" x14ac:dyDescent="0.2"/>
  <cols>
    <col min="2" max="2" width="10.7109375" customWidth="1"/>
    <col min="3" max="3" width="37.140625" customWidth="1"/>
    <col min="4" max="4" width="1.85546875" customWidth="1"/>
    <col min="5" max="5" width="13.85546875" customWidth="1"/>
    <col min="7" max="7" width="17.28515625" customWidth="1"/>
    <col min="8" max="8" width="22.28515625" customWidth="1"/>
  </cols>
  <sheetData>
    <row r="1" spans="1:10" ht="15.75" x14ac:dyDescent="0.25">
      <c r="A1" s="71" t="s">
        <v>1603</v>
      </c>
      <c r="B1" s="6"/>
      <c r="C1" s="6"/>
      <c r="D1" s="6"/>
      <c r="E1" s="6"/>
      <c r="F1" s="6"/>
      <c r="G1" s="6"/>
      <c r="H1" s="44"/>
      <c r="I1" s="504"/>
      <c r="J1" s="44"/>
    </row>
    <row r="2" spans="1:10" ht="15.75" x14ac:dyDescent="0.25">
      <c r="A2" s="71" t="s">
        <v>1604</v>
      </c>
      <c r="B2" s="6"/>
      <c r="C2" s="6"/>
      <c r="D2" s="6"/>
      <c r="E2" s="6"/>
      <c r="F2" s="6"/>
      <c r="G2" s="6"/>
      <c r="H2" s="44"/>
      <c r="I2" s="504"/>
      <c r="J2" s="44"/>
    </row>
    <row r="3" spans="1:10" ht="15" x14ac:dyDescent="0.25">
      <c r="D3" s="4"/>
      <c r="E3" s="76"/>
      <c r="F3" s="44"/>
      <c r="G3" s="508"/>
      <c r="H3" s="44"/>
      <c r="I3" s="504"/>
      <c r="J3" s="44"/>
    </row>
    <row r="4" spans="1:10" ht="15" x14ac:dyDescent="0.25">
      <c r="A4" s="6" t="s">
        <v>1569</v>
      </c>
      <c r="D4" s="4"/>
      <c r="E4" s="76"/>
      <c r="F4" s="44"/>
      <c r="G4" s="508"/>
      <c r="H4" s="44"/>
      <c r="I4" s="504"/>
      <c r="J4" s="44"/>
    </row>
    <row r="5" spans="1:10" ht="15" x14ac:dyDescent="0.25">
      <c r="A5" s="525"/>
      <c r="B5" s="525"/>
      <c r="C5" s="525"/>
      <c r="D5" s="8"/>
      <c r="E5" s="526"/>
      <c r="F5" s="145"/>
      <c r="G5" s="527"/>
      <c r="H5" s="44"/>
      <c r="I5" s="504"/>
      <c r="J5" s="44"/>
    </row>
    <row r="6" spans="1:10" ht="18.600000000000001" customHeight="1" x14ac:dyDescent="0.25">
      <c r="A6" s="514"/>
      <c r="D6" s="4"/>
      <c r="E6" s="303" t="s">
        <v>1426</v>
      </c>
      <c r="F6" s="538"/>
      <c r="G6" s="303" t="s">
        <v>1561</v>
      </c>
      <c r="H6" s="44"/>
      <c r="I6" s="504"/>
      <c r="J6" s="44"/>
    </row>
    <row r="7" spans="1:10" ht="15" x14ac:dyDescent="0.25">
      <c r="D7" s="4"/>
      <c r="E7" s="303" t="s">
        <v>1562</v>
      </c>
      <c r="F7" s="538"/>
      <c r="G7" s="303" t="s">
        <v>1562</v>
      </c>
      <c r="H7" s="44"/>
      <c r="I7" s="504"/>
      <c r="J7" s="44"/>
    </row>
    <row r="8" spans="1:10" ht="14.25" x14ac:dyDescent="0.2">
      <c r="E8" s="525"/>
      <c r="G8" s="525"/>
      <c r="H8" s="44"/>
      <c r="I8" s="528"/>
      <c r="J8" s="44"/>
    </row>
    <row r="9" spans="1:10" ht="14.25" x14ac:dyDescent="0.2">
      <c r="E9" s="260"/>
      <c r="G9" s="260"/>
      <c r="H9" s="44"/>
      <c r="I9" s="528"/>
      <c r="J9" s="44"/>
    </row>
    <row r="10" spans="1:10" ht="15" x14ac:dyDescent="0.25">
      <c r="A10" s="343" t="s">
        <v>354</v>
      </c>
      <c r="B10" s="343"/>
      <c r="C10" s="343"/>
      <c r="D10" s="343"/>
      <c r="E10" s="610">
        <v>14</v>
      </c>
      <c r="F10" s="610"/>
      <c r="G10" s="671"/>
      <c r="H10" s="544"/>
      <c r="I10" s="528"/>
      <c r="J10" s="44"/>
    </row>
    <row r="11" spans="1:10" ht="14.25" x14ac:dyDescent="0.2">
      <c r="E11" s="671"/>
      <c r="F11" s="587"/>
      <c r="G11" s="671"/>
      <c r="H11" s="44"/>
      <c r="I11" s="528"/>
      <c r="J11" s="44"/>
    </row>
    <row r="12" spans="1:10" ht="15" x14ac:dyDescent="0.25">
      <c r="A12" s="514" t="s">
        <v>67</v>
      </c>
      <c r="B12" s="516" t="s">
        <v>68</v>
      </c>
      <c r="C12" s="516"/>
      <c r="D12" s="516"/>
      <c r="E12" s="727"/>
      <c r="F12" s="727"/>
      <c r="G12" s="671"/>
      <c r="H12" s="44"/>
      <c r="I12" s="528"/>
      <c r="J12" s="44"/>
    </row>
    <row r="13" spans="1:10" ht="15" x14ac:dyDescent="0.25">
      <c r="B13" s="516"/>
      <c r="C13" s="516"/>
      <c r="D13" s="516"/>
      <c r="E13" s="727"/>
      <c r="F13" s="727"/>
      <c r="G13" s="671"/>
      <c r="H13" s="44"/>
      <c r="I13" s="528"/>
      <c r="J13" s="44"/>
    </row>
    <row r="14" spans="1:10" ht="15" x14ac:dyDescent="0.25">
      <c r="B14" s="529" t="s">
        <v>69</v>
      </c>
      <c r="C14" s="529" t="s">
        <v>70</v>
      </c>
      <c r="D14" s="529"/>
      <c r="E14" s="552">
        <v>2</v>
      </c>
      <c r="F14" s="586"/>
      <c r="G14" s="671">
        <v>2</v>
      </c>
      <c r="H14" s="44"/>
      <c r="I14" s="504"/>
      <c r="J14" s="44"/>
    </row>
    <row r="15" spans="1:10" ht="15" x14ac:dyDescent="0.25">
      <c r="B15" s="529" t="s">
        <v>71</v>
      </c>
      <c r="C15" s="529" t="s">
        <v>72</v>
      </c>
      <c r="D15" s="529"/>
      <c r="E15" s="552">
        <v>0</v>
      </c>
      <c r="F15" s="586"/>
      <c r="G15" s="671">
        <v>0</v>
      </c>
      <c r="H15" s="44"/>
      <c r="I15" s="504"/>
      <c r="J15" s="44"/>
    </row>
    <row r="16" spans="1:10" ht="15" x14ac:dyDescent="0.25">
      <c r="B16" s="529" t="s">
        <v>73</v>
      </c>
      <c r="C16" s="529" t="s">
        <v>74</v>
      </c>
      <c r="D16" s="529"/>
      <c r="E16" s="552">
        <v>0</v>
      </c>
      <c r="F16" s="586"/>
      <c r="G16" s="671">
        <v>0</v>
      </c>
      <c r="H16" s="44"/>
      <c r="I16" s="504"/>
      <c r="J16" s="44"/>
    </row>
    <row r="17" spans="1:10" ht="15" x14ac:dyDescent="0.25">
      <c r="B17" s="530" t="s">
        <v>75</v>
      </c>
      <c r="C17" s="530" t="s">
        <v>76</v>
      </c>
      <c r="D17" s="530"/>
      <c r="E17" s="552">
        <v>0</v>
      </c>
      <c r="F17" s="586"/>
      <c r="G17" s="671">
        <v>0</v>
      </c>
      <c r="H17" s="44"/>
      <c r="I17" s="528"/>
      <c r="J17" s="44"/>
    </row>
    <row r="18" spans="1:10" ht="15" x14ac:dyDescent="0.25">
      <c r="B18" s="529" t="s">
        <v>77</v>
      </c>
      <c r="C18" s="529" t="s">
        <v>78</v>
      </c>
      <c r="D18" s="529"/>
      <c r="E18" s="552">
        <v>2</v>
      </c>
      <c r="F18" s="586"/>
      <c r="G18" s="671">
        <v>2</v>
      </c>
      <c r="H18" s="529"/>
    </row>
    <row r="19" spans="1:10" ht="15" x14ac:dyDescent="0.25">
      <c r="B19" s="529" t="s">
        <v>314</v>
      </c>
      <c r="C19" s="529" t="s">
        <v>79</v>
      </c>
      <c r="D19" s="529"/>
      <c r="E19" s="552">
        <v>0</v>
      </c>
      <c r="F19" s="586"/>
      <c r="G19" s="671">
        <v>0</v>
      </c>
      <c r="H19" s="529"/>
    </row>
    <row r="20" spans="1:10" ht="15" x14ac:dyDescent="0.25">
      <c r="B20" s="529" t="s">
        <v>80</v>
      </c>
      <c r="C20" s="529" t="s">
        <v>81</v>
      </c>
      <c r="D20" s="529"/>
      <c r="E20" s="552">
        <v>0</v>
      </c>
      <c r="F20" s="552"/>
      <c r="G20" s="671">
        <v>0</v>
      </c>
      <c r="H20" s="529"/>
    </row>
    <row r="21" spans="1:10" ht="15" x14ac:dyDescent="0.25">
      <c r="B21" s="529" t="s">
        <v>317</v>
      </c>
      <c r="C21" s="529" t="s">
        <v>318</v>
      </c>
      <c r="D21" s="529"/>
      <c r="E21" s="552">
        <v>0</v>
      </c>
      <c r="F21" s="552"/>
      <c r="G21" s="671">
        <v>0</v>
      </c>
      <c r="H21" s="529"/>
      <c r="J21" s="543"/>
    </row>
    <row r="22" spans="1:10" ht="15" x14ac:dyDescent="0.25">
      <c r="B22" s="529" t="s">
        <v>84</v>
      </c>
      <c r="C22" s="529" t="s">
        <v>85</v>
      </c>
      <c r="D22" s="529"/>
      <c r="E22" s="552">
        <v>0</v>
      </c>
      <c r="F22" s="552"/>
      <c r="G22" s="671">
        <v>0</v>
      </c>
      <c r="H22" s="177"/>
    </row>
    <row r="23" spans="1:10" ht="15" x14ac:dyDescent="0.25">
      <c r="B23" s="529" t="s">
        <v>86</v>
      </c>
      <c r="C23" s="529" t="s">
        <v>87</v>
      </c>
      <c r="D23" s="529"/>
      <c r="E23" s="552">
        <v>0</v>
      </c>
      <c r="F23" s="552"/>
      <c r="G23" s="671">
        <v>0</v>
      </c>
      <c r="H23" s="177"/>
    </row>
    <row r="24" spans="1:10" ht="15" x14ac:dyDescent="0.25">
      <c r="B24" s="529" t="s">
        <v>323</v>
      </c>
      <c r="C24" s="529" t="s">
        <v>79</v>
      </c>
      <c r="D24" s="529"/>
      <c r="E24" s="552">
        <v>2</v>
      </c>
      <c r="F24" s="728"/>
      <c r="G24" s="671">
        <v>2</v>
      </c>
      <c r="H24" s="44"/>
    </row>
    <row r="25" spans="1:10" ht="15" x14ac:dyDescent="0.25">
      <c r="B25" s="516"/>
      <c r="C25" s="516"/>
      <c r="D25" s="516"/>
      <c r="E25" s="727"/>
      <c r="F25" s="587"/>
      <c r="G25" s="671"/>
      <c r="H25" s="44"/>
    </row>
    <row r="26" spans="1:10" ht="15" x14ac:dyDescent="0.25">
      <c r="A26" s="514" t="s">
        <v>88</v>
      </c>
      <c r="B26" s="516" t="s">
        <v>89</v>
      </c>
      <c r="C26" s="516"/>
      <c r="D26" s="516"/>
      <c r="E26" s="727">
        <v>6</v>
      </c>
      <c r="F26" s="587"/>
      <c r="G26" s="733">
        <v>6</v>
      </c>
      <c r="H26" s="44"/>
    </row>
    <row r="27" spans="1:10" ht="15" x14ac:dyDescent="0.25">
      <c r="A27" s="514"/>
      <c r="B27" s="516"/>
      <c r="C27" s="516"/>
      <c r="D27" s="516"/>
      <c r="E27" s="727"/>
      <c r="F27" s="587"/>
      <c r="G27" s="671"/>
      <c r="H27" s="44"/>
    </row>
    <row r="28" spans="1:10" ht="15" x14ac:dyDescent="0.25">
      <c r="B28" s="529" t="s">
        <v>90</v>
      </c>
      <c r="C28" s="529" t="s">
        <v>91</v>
      </c>
      <c r="D28" s="529"/>
      <c r="E28" s="552">
        <v>4</v>
      </c>
      <c r="F28" s="552"/>
      <c r="G28" s="671">
        <v>4</v>
      </c>
      <c r="H28" s="44"/>
    </row>
    <row r="29" spans="1:10" ht="15" x14ac:dyDescent="0.25">
      <c r="B29" s="529" t="s">
        <v>92</v>
      </c>
      <c r="C29" s="529" t="s">
        <v>93</v>
      </c>
      <c r="D29" s="529"/>
      <c r="E29" s="552">
        <v>2</v>
      </c>
      <c r="F29" s="728"/>
      <c r="G29" s="671">
        <v>2</v>
      </c>
      <c r="H29" s="44"/>
    </row>
    <row r="30" spans="1:10" ht="15" x14ac:dyDescent="0.25">
      <c r="B30" s="529" t="s">
        <v>94</v>
      </c>
      <c r="C30" s="529" t="s">
        <v>95</v>
      </c>
      <c r="D30" s="529"/>
      <c r="E30" s="552">
        <v>0</v>
      </c>
      <c r="F30" s="728"/>
      <c r="G30" s="671">
        <v>0</v>
      </c>
      <c r="H30" s="44"/>
    </row>
    <row r="31" spans="1:10" ht="15" x14ac:dyDescent="0.25">
      <c r="B31" s="529" t="s">
        <v>324</v>
      </c>
      <c r="C31" s="529" t="s">
        <v>79</v>
      </c>
      <c r="D31" s="529"/>
      <c r="E31" s="552">
        <v>0</v>
      </c>
      <c r="F31" s="728"/>
      <c r="G31" s="671">
        <v>0</v>
      </c>
      <c r="H31" s="44"/>
      <c r="I31" s="504"/>
      <c r="J31" s="44"/>
    </row>
    <row r="32" spans="1:10" ht="15" x14ac:dyDescent="0.25">
      <c r="B32" s="516"/>
      <c r="C32" s="516"/>
      <c r="D32" s="516"/>
      <c r="E32" s="727"/>
      <c r="F32" s="587"/>
      <c r="G32" s="671"/>
      <c r="H32" s="44"/>
      <c r="I32" s="504"/>
      <c r="J32" s="44"/>
    </row>
    <row r="33" spans="1:10" ht="15" x14ac:dyDescent="0.25">
      <c r="B33" s="516" t="s">
        <v>1563</v>
      </c>
      <c r="C33" s="516"/>
      <c r="D33" s="516"/>
      <c r="E33" s="727">
        <v>2</v>
      </c>
      <c r="F33" s="587"/>
      <c r="G33" s="733">
        <v>1</v>
      </c>
      <c r="H33" s="44"/>
      <c r="I33" s="504"/>
      <c r="J33" s="44"/>
    </row>
    <row r="34" spans="1:10" ht="15" x14ac:dyDescent="0.25">
      <c r="B34" s="516"/>
      <c r="C34" s="516"/>
      <c r="D34" s="516"/>
      <c r="E34" s="727"/>
      <c r="F34" s="587"/>
      <c r="G34" s="671"/>
      <c r="H34" s="44"/>
      <c r="I34" s="504"/>
      <c r="J34" s="44"/>
    </row>
    <row r="35" spans="1:10" ht="14.25" x14ac:dyDescent="0.2">
      <c r="B35" s="531" t="s">
        <v>1566</v>
      </c>
      <c r="C35" s="531" t="s">
        <v>1567</v>
      </c>
      <c r="D35" s="4"/>
      <c r="E35" s="142">
        <v>1</v>
      </c>
      <c r="F35" s="586"/>
      <c r="G35" s="671">
        <v>1</v>
      </c>
      <c r="H35" s="44"/>
      <c r="I35" s="504"/>
      <c r="J35" s="44"/>
    </row>
    <row r="36" spans="1:10" ht="14.25" x14ac:dyDescent="0.2">
      <c r="C36" s="292" t="s">
        <v>1607</v>
      </c>
      <c r="D36" s="4"/>
      <c r="E36" s="142">
        <v>1</v>
      </c>
      <c r="F36" s="586"/>
      <c r="G36" s="671">
        <v>0</v>
      </c>
      <c r="H36" s="44"/>
      <c r="I36" s="504"/>
      <c r="J36" s="44"/>
    </row>
    <row r="37" spans="1:10" x14ac:dyDescent="0.2">
      <c r="A37" s="525"/>
      <c r="B37" s="525"/>
      <c r="C37" s="525"/>
      <c r="D37" s="525"/>
      <c r="E37" s="525"/>
      <c r="F37" s="525"/>
      <c r="G37" s="525"/>
    </row>
    <row r="39" spans="1:10" ht="15" x14ac:dyDescent="0.25">
      <c r="A39" s="529" t="s">
        <v>1568</v>
      </c>
      <c r="B39" s="529"/>
      <c r="C39" s="529"/>
      <c r="D39" s="529"/>
      <c r="E39" s="529"/>
      <c r="F39" s="529"/>
      <c r="G39" s="529"/>
    </row>
    <row r="40" spans="1:10" ht="15" x14ac:dyDescent="0.25">
      <c r="A40" s="529" t="s">
        <v>358</v>
      </c>
      <c r="B40" s="529"/>
      <c r="C40" s="529"/>
      <c r="D40" s="529"/>
      <c r="E40" s="529"/>
      <c r="F40" s="529"/>
      <c r="G40" s="529"/>
    </row>
    <row r="41" spans="1:10" ht="15" x14ac:dyDescent="0.25">
      <c r="A41" s="20" t="s">
        <v>1470</v>
      </c>
      <c r="B41" s="529"/>
      <c r="C41" s="529"/>
      <c r="D41" s="529"/>
      <c r="E41" s="529"/>
      <c r="F41" s="529"/>
      <c r="G41" s="529"/>
    </row>
    <row r="42" spans="1:10" ht="15" x14ac:dyDescent="0.25">
      <c r="A42" s="529"/>
      <c r="B42" s="529"/>
      <c r="C42" s="529"/>
      <c r="D42" s="529"/>
      <c r="E42" s="529"/>
      <c r="F42" s="529"/>
      <c r="G42" s="529"/>
    </row>
  </sheetData>
  <sortState ref="I18:J30">
    <sortCondition ref="I18:I30"/>
  </sortState>
  <pageMargins left="0.7" right="0.7" top="0.75" bottom="0.75" header="0.3" footer="0.3"/>
  <pageSetup paperSize="9" scale="7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8"/>
  <sheetViews>
    <sheetView showGridLines="0" workbookViewId="0">
      <selection activeCell="B73" sqref="B73"/>
    </sheetView>
  </sheetViews>
  <sheetFormatPr defaultRowHeight="12.75" x14ac:dyDescent="0.2"/>
  <cols>
    <col min="1" max="1" width="3.28515625" customWidth="1"/>
    <col min="2" max="2" width="41.140625" customWidth="1"/>
    <col min="3" max="3" width="6.42578125" customWidth="1"/>
    <col min="4" max="4" width="10.140625" style="72" bestFit="1" customWidth="1"/>
    <col min="5" max="5" width="1.140625" style="72" customWidth="1"/>
    <col min="6" max="6" width="8" style="321" customWidth="1"/>
    <col min="7" max="7" width="2.140625" style="72" customWidth="1"/>
    <col min="8" max="8" width="10.85546875" style="72" customWidth="1"/>
    <col min="9" max="9" width="1.85546875" style="72" customWidth="1"/>
    <col min="10" max="10" width="8" style="321" customWidth="1"/>
    <col min="11" max="11" width="2.140625" style="72" customWidth="1"/>
    <col min="12" max="12" width="10.85546875" style="72" customWidth="1"/>
    <col min="13" max="13" width="2.140625" style="72" customWidth="1"/>
    <col min="14" max="14" width="8.7109375" style="321" customWidth="1"/>
    <col min="15" max="15" width="9.140625" style="457"/>
    <col min="16" max="17" width="9.140625" style="67"/>
  </cols>
  <sheetData>
    <row r="1" spans="1:17" ht="15.75" x14ac:dyDescent="0.25">
      <c r="A1" s="71" t="s">
        <v>1133</v>
      </c>
      <c r="B1" s="71"/>
      <c r="C1" s="71"/>
      <c r="D1" s="71"/>
      <c r="E1" s="71"/>
      <c r="F1" s="71"/>
      <c r="G1" s="71"/>
      <c r="H1" s="71"/>
      <c r="I1" s="104"/>
      <c r="J1" s="324"/>
      <c r="K1" s="104"/>
      <c r="L1" s="104"/>
      <c r="M1" s="104"/>
      <c r="N1" s="324"/>
      <c r="O1" s="84"/>
      <c r="P1" s="50"/>
      <c r="Q1" s="50"/>
    </row>
    <row r="2" spans="1:17" ht="15.75" x14ac:dyDescent="0.25">
      <c r="A2" s="71" t="s">
        <v>1134</v>
      </c>
      <c r="B2" s="71"/>
      <c r="C2" s="71"/>
      <c r="D2" s="71"/>
      <c r="E2" s="71"/>
      <c r="F2" s="71"/>
      <c r="G2" s="71"/>
      <c r="H2" s="71"/>
      <c r="I2" s="104"/>
      <c r="J2" s="324"/>
      <c r="K2" s="104"/>
      <c r="L2" s="104"/>
      <c r="M2" s="104"/>
      <c r="N2" s="324"/>
      <c r="O2" s="84"/>
      <c r="P2" s="50"/>
      <c r="Q2" s="50"/>
    </row>
    <row r="3" spans="1:17" ht="15.75" customHeight="1" x14ac:dyDescent="0.25">
      <c r="A3" s="71" t="s">
        <v>1551</v>
      </c>
      <c r="B3" s="71"/>
      <c r="C3" s="71"/>
      <c r="D3" s="71"/>
      <c r="E3" s="71"/>
      <c r="F3" s="71"/>
      <c r="G3" s="71"/>
      <c r="H3" s="71"/>
      <c r="I3" s="104"/>
      <c r="J3" s="324"/>
      <c r="K3" s="104"/>
      <c r="L3" s="104"/>
      <c r="M3" s="104"/>
      <c r="N3" s="324"/>
      <c r="O3" s="84"/>
      <c r="P3" s="50"/>
      <c r="Q3" s="50"/>
    </row>
    <row r="4" spans="1:17" s="24" customFormat="1" ht="27" customHeight="1" x14ac:dyDescent="0.2">
      <c r="A4" s="105" t="s">
        <v>351</v>
      </c>
      <c r="B4" s="104"/>
      <c r="C4" s="104"/>
      <c r="D4" s="104"/>
      <c r="E4" s="104"/>
      <c r="F4" s="324"/>
      <c r="G4" s="104"/>
      <c r="H4" s="104"/>
      <c r="I4" s="106"/>
      <c r="J4" s="324"/>
      <c r="K4" s="104"/>
      <c r="L4" s="104"/>
      <c r="M4" s="106"/>
      <c r="N4" s="106" t="s">
        <v>271</v>
      </c>
      <c r="O4" s="104"/>
      <c r="P4" s="44"/>
      <c r="Q4" s="44"/>
    </row>
    <row r="5" spans="1:17" s="24" customFormat="1" ht="5.25" customHeight="1" x14ac:dyDescent="0.2">
      <c r="A5" s="107"/>
      <c r="B5" s="108"/>
      <c r="C5" s="108"/>
      <c r="D5" s="108"/>
      <c r="E5" s="108"/>
      <c r="F5" s="109"/>
      <c r="G5" s="108"/>
      <c r="H5" s="108"/>
      <c r="I5" s="108"/>
      <c r="J5" s="109"/>
      <c r="K5" s="108"/>
      <c r="L5" s="108"/>
      <c r="M5" s="108"/>
      <c r="N5" s="109"/>
      <c r="O5" s="104"/>
      <c r="P5" s="44"/>
      <c r="Q5" s="44"/>
    </row>
    <row r="6" spans="1:17" s="24" customFormat="1" ht="5.25" customHeight="1" x14ac:dyDescent="0.2">
      <c r="A6" s="105"/>
      <c r="B6" s="104" t="s">
        <v>10</v>
      </c>
      <c r="C6" s="104"/>
      <c r="D6" s="322"/>
      <c r="E6" s="322"/>
      <c r="F6" s="324"/>
      <c r="G6" s="104"/>
      <c r="H6" s="322"/>
      <c r="I6" s="322"/>
      <c r="J6" s="324"/>
      <c r="K6" s="104"/>
      <c r="L6" s="322"/>
      <c r="M6" s="322"/>
      <c r="N6" s="324"/>
      <c r="O6" s="104"/>
      <c r="P6" s="44"/>
      <c r="Q6" s="44"/>
    </row>
    <row r="7" spans="1:17" s="24" customFormat="1" ht="14.25" x14ac:dyDescent="0.2">
      <c r="A7" s="104"/>
      <c r="B7" s="104" t="s">
        <v>10</v>
      </c>
      <c r="C7" s="106"/>
      <c r="D7" s="835" t="s">
        <v>350</v>
      </c>
      <c r="E7" s="835"/>
      <c r="F7" s="835"/>
      <c r="G7" s="106"/>
      <c r="H7" s="835" t="s">
        <v>1509</v>
      </c>
      <c r="I7" s="835"/>
      <c r="J7" s="835"/>
      <c r="K7" s="106"/>
      <c r="L7" s="835" t="s">
        <v>1510</v>
      </c>
      <c r="M7" s="835"/>
      <c r="N7" s="835"/>
      <c r="O7" s="104"/>
      <c r="P7" s="44"/>
      <c r="Q7" s="44"/>
    </row>
    <row r="8" spans="1:17" s="24" customFormat="1" ht="7.5" customHeight="1" x14ac:dyDescent="0.2">
      <c r="A8" s="104"/>
      <c r="B8" s="104"/>
      <c r="C8" s="106"/>
      <c r="D8" s="110"/>
      <c r="E8" s="110"/>
      <c r="F8" s="109"/>
      <c r="G8" s="106"/>
      <c r="H8" s="110"/>
      <c r="I8" s="110"/>
      <c r="J8" s="109"/>
      <c r="K8" s="106"/>
      <c r="L8" s="110"/>
      <c r="M8" s="110"/>
      <c r="N8" s="109"/>
      <c r="O8" s="104"/>
      <c r="P8" s="44"/>
      <c r="Q8" s="44"/>
    </row>
    <row r="9" spans="1:17" s="24" customFormat="1" ht="7.5" customHeight="1" x14ac:dyDescent="0.2">
      <c r="A9" s="104"/>
      <c r="B9" s="104"/>
      <c r="C9" s="104"/>
      <c r="D9" s="104"/>
      <c r="E9" s="104"/>
      <c r="F9" s="324"/>
      <c r="G9" s="104"/>
      <c r="H9" s="104"/>
      <c r="I9" s="104"/>
      <c r="J9" s="324"/>
      <c r="K9" s="104"/>
      <c r="L9" s="104"/>
      <c r="M9" s="104"/>
      <c r="N9" s="324"/>
      <c r="O9" s="104"/>
      <c r="P9" s="44"/>
      <c r="Q9" s="44"/>
    </row>
    <row r="10" spans="1:17" s="24" customFormat="1" ht="15" x14ac:dyDescent="0.25">
      <c r="A10" s="111" t="s">
        <v>13</v>
      </c>
      <c r="B10" s="111"/>
      <c r="C10" s="184"/>
      <c r="D10" s="442">
        <f>SUM(D14:D20)</f>
        <v>191014</v>
      </c>
      <c r="E10" s="442"/>
      <c r="F10" s="443">
        <v>1</v>
      </c>
      <c r="G10" s="444"/>
      <c r="H10" s="442">
        <v>12082</v>
      </c>
      <c r="I10" s="442"/>
      <c r="J10" s="443">
        <v>1</v>
      </c>
      <c r="K10" s="444"/>
      <c r="L10" s="442">
        <v>203096</v>
      </c>
      <c r="M10" s="442"/>
      <c r="N10" s="443">
        <v>1</v>
      </c>
      <c r="O10" s="104"/>
      <c r="P10" s="44"/>
      <c r="Q10" s="44"/>
    </row>
    <row r="11" spans="1:17" s="24" customFormat="1" ht="5.25" customHeight="1" x14ac:dyDescent="0.2">
      <c r="A11" s="104"/>
      <c r="B11" s="104"/>
      <c r="C11" s="106"/>
      <c r="D11" s="110"/>
      <c r="E11" s="112"/>
      <c r="F11" s="109"/>
      <c r="G11" s="106"/>
      <c r="H11" s="110"/>
      <c r="I11" s="112"/>
      <c r="J11" s="109"/>
      <c r="K11" s="106"/>
      <c r="L11" s="110"/>
      <c r="M11" s="112"/>
      <c r="N11" s="109"/>
      <c r="O11" s="104"/>
      <c r="P11" s="44"/>
      <c r="Q11" s="44"/>
    </row>
    <row r="12" spans="1:17" s="24" customFormat="1" ht="15" x14ac:dyDescent="0.25">
      <c r="A12" s="104" t="s">
        <v>338</v>
      </c>
      <c r="B12" s="104"/>
      <c r="C12" s="113"/>
      <c r="D12" s="113"/>
      <c r="E12" s="113"/>
      <c r="F12" s="445"/>
      <c r="G12" s="113"/>
      <c r="H12" s="113"/>
      <c r="I12" s="113"/>
      <c r="J12" s="445"/>
      <c r="K12" s="113"/>
      <c r="L12" s="113"/>
      <c r="M12" s="113"/>
      <c r="N12" s="445"/>
      <c r="O12" s="104"/>
      <c r="P12" s="76"/>
      <c r="Q12" s="44"/>
    </row>
    <row r="13" spans="1:17" s="24" customFormat="1" ht="5.25" customHeight="1" x14ac:dyDescent="0.2">
      <c r="A13" s="104"/>
      <c r="B13" s="114"/>
      <c r="C13" s="114"/>
      <c r="D13" s="104"/>
      <c r="E13" s="104"/>
      <c r="F13" s="586"/>
      <c r="G13" s="104"/>
      <c r="H13" s="104"/>
      <c r="I13" s="104"/>
      <c r="J13" s="324"/>
      <c r="K13" s="104"/>
      <c r="L13" s="104"/>
      <c r="M13" s="104"/>
      <c r="N13" s="324"/>
      <c r="O13" s="104"/>
      <c r="P13" s="80"/>
      <c r="Q13" s="44"/>
    </row>
    <row r="14" spans="1:17" s="24" customFormat="1" ht="15" x14ac:dyDescent="0.25">
      <c r="A14" s="104"/>
      <c r="B14" s="115" t="s">
        <v>207</v>
      </c>
      <c r="C14" s="116"/>
      <c r="D14" s="643">
        <v>1895</v>
      </c>
      <c r="E14" s="446"/>
      <c r="F14" s="447">
        <f>SUM(D14/$D$10*100)</f>
        <v>0.99207387940150982</v>
      </c>
      <c r="G14" s="112"/>
      <c r="H14" s="643">
        <v>136</v>
      </c>
      <c r="I14" s="446"/>
      <c r="J14" s="447">
        <f>SUM(H14/12082*100)</f>
        <v>1.1256414500910445</v>
      </c>
      <c r="K14" s="112"/>
      <c r="L14" s="446">
        <f>SUM(D14,H14)</f>
        <v>2031</v>
      </c>
      <c r="M14" s="446"/>
      <c r="N14" s="447">
        <f>SUM(L14/203096*100)</f>
        <v>1.0000196951195492</v>
      </c>
      <c r="O14" s="448"/>
      <c r="P14" s="77"/>
      <c r="Q14" s="77"/>
    </row>
    <row r="15" spans="1:17" s="24" customFormat="1" ht="14.25" x14ac:dyDescent="0.2">
      <c r="A15" s="104"/>
      <c r="B15" s="115" t="s">
        <v>283</v>
      </c>
      <c r="C15" s="116"/>
      <c r="D15" s="643">
        <v>8084</v>
      </c>
      <c r="E15" s="446"/>
      <c r="F15" s="447">
        <f t="shared" ref="F15:F20" si="0">SUM(D15/$D$10*100)</f>
        <v>4.2321505229983147</v>
      </c>
      <c r="G15" s="112"/>
      <c r="H15" s="643">
        <v>595</v>
      </c>
      <c r="I15" s="446"/>
      <c r="J15" s="447">
        <f t="shared" ref="J15:J50" si="1">SUM(H15/12082*100)</f>
        <v>4.9246813441483202</v>
      </c>
      <c r="K15" s="112"/>
      <c r="L15" s="446">
        <f t="shared" ref="L15:L59" si="2">SUM(D15,H15)</f>
        <v>8679</v>
      </c>
      <c r="M15" s="446"/>
      <c r="N15" s="447">
        <f t="shared" ref="N15:N50" si="3">SUM(L15/203096*100)</f>
        <v>4.2733485642257847</v>
      </c>
      <c r="O15" s="449"/>
      <c r="P15" s="77"/>
      <c r="Q15" s="77"/>
    </row>
    <row r="16" spans="1:17" s="24" customFormat="1" ht="14.25" x14ac:dyDescent="0.2">
      <c r="A16" s="104"/>
      <c r="B16" s="115" t="s">
        <v>111</v>
      </c>
      <c r="C16" s="116"/>
      <c r="D16" s="643">
        <v>16640</v>
      </c>
      <c r="E16" s="446"/>
      <c r="F16" s="447">
        <f t="shared" si="0"/>
        <v>8.7114033526338375</v>
      </c>
      <c r="G16" s="112"/>
      <c r="H16" s="643">
        <v>1212</v>
      </c>
      <c r="I16" s="446"/>
      <c r="J16" s="447">
        <f t="shared" si="1"/>
        <v>10.031451746399602</v>
      </c>
      <c r="K16" s="112"/>
      <c r="L16" s="446">
        <f t="shared" si="2"/>
        <v>17852</v>
      </c>
      <c r="M16" s="446"/>
      <c r="N16" s="447">
        <f t="shared" si="3"/>
        <v>8.7899318548863601</v>
      </c>
      <c r="O16" s="449"/>
      <c r="P16" s="77"/>
      <c r="Q16" s="77"/>
    </row>
    <row r="17" spans="1:17" s="24" customFormat="1" ht="14.25" x14ac:dyDescent="0.2">
      <c r="A17" s="104"/>
      <c r="B17" s="115" t="s">
        <v>112</v>
      </c>
      <c r="C17" s="116"/>
      <c r="D17" s="643">
        <v>52746</v>
      </c>
      <c r="E17" s="446"/>
      <c r="F17" s="447">
        <f t="shared" si="0"/>
        <v>27.613682766708198</v>
      </c>
      <c r="G17" s="112"/>
      <c r="H17" s="643">
        <v>3600</v>
      </c>
      <c r="I17" s="446"/>
      <c r="J17" s="447">
        <f t="shared" si="1"/>
        <v>29.796391325939414</v>
      </c>
      <c r="K17" s="112"/>
      <c r="L17" s="446">
        <f t="shared" si="2"/>
        <v>56346</v>
      </c>
      <c r="M17" s="446"/>
      <c r="N17" s="447">
        <f t="shared" si="3"/>
        <v>27.743530153228029</v>
      </c>
      <c r="O17" s="257"/>
      <c r="P17" s="77"/>
      <c r="Q17" s="77"/>
    </row>
    <row r="18" spans="1:17" s="24" customFormat="1" ht="14.25" x14ac:dyDescent="0.2">
      <c r="A18" s="104"/>
      <c r="B18" s="115" t="s">
        <v>113</v>
      </c>
      <c r="C18" s="124"/>
      <c r="D18" s="643">
        <v>46466</v>
      </c>
      <c r="E18" s="446"/>
      <c r="F18" s="447">
        <f t="shared" si="0"/>
        <v>24.325965636026677</v>
      </c>
      <c r="G18" s="112"/>
      <c r="H18" s="643">
        <v>2810</v>
      </c>
      <c r="I18" s="446"/>
      <c r="J18" s="447">
        <f t="shared" si="1"/>
        <v>23.257738784969376</v>
      </c>
      <c r="K18" s="112"/>
      <c r="L18" s="446">
        <f t="shared" si="2"/>
        <v>49276</v>
      </c>
      <c r="M18" s="446"/>
      <c r="N18" s="447">
        <f t="shared" si="3"/>
        <v>24.262417772875882</v>
      </c>
      <c r="O18" s="257"/>
      <c r="P18" s="77"/>
      <c r="Q18" s="77"/>
    </row>
    <row r="19" spans="1:17" s="24" customFormat="1" ht="14.25" x14ac:dyDescent="0.2">
      <c r="A19" s="104"/>
      <c r="B19" s="115" t="s">
        <v>114</v>
      </c>
      <c r="C19" s="124"/>
      <c r="D19" s="643">
        <v>34412</v>
      </c>
      <c r="E19" s="446"/>
      <c r="F19" s="447">
        <f>SUM(D19/$D$10*100)</f>
        <v>18.015433423728101</v>
      </c>
      <c r="G19" s="112"/>
      <c r="H19" s="643">
        <v>1980</v>
      </c>
      <c r="I19" s="446"/>
      <c r="J19" s="447">
        <f t="shared" si="1"/>
        <v>16.388015229266678</v>
      </c>
      <c r="K19" s="112"/>
      <c r="L19" s="446">
        <f t="shared" si="2"/>
        <v>36392</v>
      </c>
      <c r="M19" s="446"/>
      <c r="N19" s="447">
        <f t="shared" si="3"/>
        <v>17.91861976602198</v>
      </c>
      <c r="O19" s="257"/>
      <c r="P19" s="77"/>
      <c r="Q19" s="77"/>
    </row>
    <row r="20" spans="1:17" s="24" customFormat="1" ht="14.25" x14ac:dyDescent="0.2">
      <c r="A20" s="104"/>
      <c r="B20" s="115" t="s">
        <v>336</v>
      </c>
      <c r="C20" s="124"/>
      <c r="D20" s="643">
        <v>30771</v>
      </c>
      <c r="E20" s="446"/>
      <c r="F20" s="447">
        <f t="shared" si="0"/>
        <v>16.109290418503356</v>
      </c>
      <c r="G20" s="112"/>
      <c r="H20" s="643">
        <v>1749</v>
      </c>
      <c r="I20" s="446"/>
      <c r="J20" s="447">
        <f t="shared" si="1"/>
        <v>14.476080119185566</v>
      </c>
      <c r="K20" s="112"/>
      <c r="L20" s="446">
        <f t="shared" si="2"/>
        <v>32520</v>
      </c>
      <c r="M20" s="446"/>
      <c r="N20" s="447">
        <f t="shared" si="3"/>
        <v>16.012132193642415</v>
      </c>
      <c r="O20" s="257"/>
      <c r="P20" s="77"/>
      <c r="Q20" s="77"/>
    </row>
    <row r="21" spans="1:17" s="24" customFormat="1" ht="5.25" customHeight="1" x14ac:dyDescent="0.2">
      <c r="A21" s="104"/>
      <c r="B21" s="114"/>
      <c r="C21" s="124"/>
      <c r="D21" s="446"/>
      <c r="E21" s="446"/>
      <c r="F21" s="447"/>
      <c r="G21" s="112"/>
      <c r="H21" s="257"/>
      <c r="I21" s="446"/>
      <c r="J21" s="447"/>
      <c r="K21" s="112"/>
      <c r="L21" s="446"/>
      <c r="M21" s="446"/>
      <c r="N21" s="447"/>
      <c r="O21" s="257"/>
      <c r="P21" s="44"/>
      <c r="Q21" s="44"/>
    </row>
    <row r="22" spans="1:17" s="24" customFormat="1" ht="14.25" x14ac:dyDescent="0.2">
      <c r="A22" s="104" t="s">
        <v>339</v>
      </c>
      <c r="B22" s="114"/>
      <c r="C22" s="124"/>
      <c r="D22" s="446"/>
      <c r="E22" s="446"/>
      <c r="F22" s="447"/>
      <c r="G22" s="112"/>
      <c r="H22" s="257"/>
      <c r="I22" s="446"/>
      <c r="J22" s="447"/>
      <c r="K22" s="112"/>
      <c r="L22" s="446"/>
      <c r="M22" s="446"/>
      <c r="N22" s="447"/>
      <c r="O22" s="257"/>
      <c r="P22" s="44"/>
      <c r="Q22" s="44"/>
    </row>
    <row r="23" spans="1:17" s="24" customFormat="1" ht="7.5" customHeight="1" x14ac:dyDescent="0.2">
      <c r="A23" s="104"/>
      <c r="B23" s="114"/>
      <c r="C23" s="116"/>
      <c r="D23" s="257"/>
      <c r="E23" s="104"/>
      <c r="F23" s="447"/>
      <c r="G23" s="104"/>
      <c r="H23" s="257"/>
      <c r="I23" s="104"/>
      <c r="J23" s="447"/>
      <c r="K23" s="104"/>
      <c r="L23" s="446"/>
      <c r="M23" s="104"/>
      <c r="N23" s="447"/>
      <c r="O23" s="104"/>
      <c r="P23" s="44"/>
      <c r="Q23" s="44"/>
    </row>
    <row r="24" spans="1:17" s="24" customFormat="1" ht="15" x14ac:dyDescent="0.25">
      <c r="A24" s="104"/>
      <c r="B24" s="117" t="s">
        <v>205</v>
      </c>
      <c r="C24" s="124"/>
      <c r="D24" s="643">
        <v>152469</v>
      </c>
      <c r="E24" s="446"/>
      <c r="F24" s="447">
        <f>SUM(D24/$D$10*100)</f>
        <v>79.820850827688034</v>
      </c>
      <c r="G24" s="112"/>
      <c r="H24" s="257">
        <v>9742</v>
      </c>
      <c r="I24" s="446"/>
      <c r="J24" s="447">
        <f t="shared" si="1"/>
        <v>80.632345638139384</v>
      </c>
      <c r="K24" s="112"/>
      <c r="L24" s="446">
        <f t="shared" si="2"/>
        <v>162211</v>
      </c>
      <c r="M24" s="446"/>
      <c r="N24" s="447">
        <f t="shared" si="3"/>
        <v>79.869125930594393</v>
      </c>
      <c r="O24" s="448"/>
      <c r="P24" s="44"/>
      <c r="Q24" s="44"/>
    </row>
    <row r="25" spans="1:17" s="24" customFormat="1" ht="14.25" x14ac:dyDescent="0.2">
      <c r="A25" s="104"/>
      <c r="B25" s="117" t="s">
        <v>21</v>
      </c>
      <c r="C25" s="124"/>
      <c r="D25" s="643">
        <v>22008</v>
      </c>
      <c r="E25" s="446"/>
      <c r="F25" s="447">
        <f>SUM(D25/$D$10*100)</f>
        <v>11.521668568796004</v>
      </c>
      <c r="G25" s="112"/>
      <c r="H25" s="257">
        <v>1481</v>
      </c>
      <c r="I25" s="446"/>
      <c r="J25" s="447">
        <f t="shared" si="1"/>
        <v>12.257904320476742</v>
      </c>
      <c r="K25" s="112"/>
      <c r="L25" s="446">
        <f t="shared" si="2"/>
        <v>23489</v>
      </c>
      <c r="M25" s="446"/>
      <c r="N25" s="447">
        <f t="shared" si="3"/>
        <v>11.565466577382125</v>
      </c>
      <c r="O25" s="104"/>
      <c r="P25" s="44"/>
      <c r="Q25" s="44"/>
    </row>
    <row r="26" spans="1:17" s="24" customFormat="1" ht="14.25" x14ac:dyDescent="0.2">
      <c r="A26" s="104"/>
      <c r="B26" s="114" t="s">
        <v>137</v>
      </c>
      <c r="C26" s="124"/>
      <c r="D26" s="643">
        <v>13306</v>
      </c>
      <c r="E26" s="446"/>
      <c r="F26" s="447">
        <f>SUM(D26/$D$10*100)</f>
        <v>6.9659815510904961</v>
      </c>
      <c r="G26" s="112"/>
      <c r="H26" s="257">
        <v>792</v>
      </c>
      <c r="I26" s="446"/>
      <c r="J26" s="447">
        <f t="shared" si="1"/>
        <v>6.5552060917066708</v>
      </c>
      <c r="K26" s="112"/>
      <c r="L26" s="446">
        <f t="shared" si="2"/>
        <v>14098</v>
      </c>
      <c r="M26" s="446"/>
      <c r="N26" s="447">
        <f t="shared" si="3"/>
        <v>6.9415448851774535</v>
      </c>
      <c r="O26" s="257"/>
      <c r="P26" s="44"/>
      <c r="Q26" s="44"/>
    </row>
    <row r="27" spans="1:17" s="24" customFormat="1" ht="14.25" x14ac:dyDescent="0.2">
      <c r="A27" s="104"/>
      <c r="B27" s="114" t="s">
        <v>23</v>
      </c>
      <c r="C27" s="124"/>
      <c r="D27" s="643">
        <v>3231</v>
      </c>
      <c r="E27" s="446"/>
      <c r="F27" s="447">
        <f>SUM(D27/$D$10*100)</f>
        <v>1.6914990524254765</v>
      </c>
      <c r="G27" s="112"/>
      <c r="H27" s="257">
        <v>67</v>
      </c>
      <c r="I27" s="446"/>
      <c r="J27" s="447">
        <f t="shared" si="1"/>
        <v>0.55454394967720577</v>
      </c>
      <c r="K27" s="112"/>
      <c r="L27" s="446">
        <f t="shared" si="2"/>
        <v>3298</v>
      </c>
      <c r="M27" s="446"/>
      <c r="N27" s="447">
        <f t="shared" si="3"/>
        <v>1.6238626068460236</v>
      </c>
      <c r="O27" s="257"/>
      <c r="P27" s="44"/>
      <c r="Q27" s="44"/>
    </row>
    <row r="28" spans="1:17" s="24" customFormat="1" ht="5.25" customHeight="1" x14ac:dyDescent="0.2">
      <c r="A28" s="104"/>
      <c r="B28" s="114"/>
      <c r="C28" s="124"/>
      <c r="D28" s="446"/>
      <c r="E28" s="446"/>
      <c r="F28" s="447"/>
      <c r="G28" s="112"/>
      <c r="H28" s="446"/>
      <c r="I28" s="446"/>
      <c r="J28" s="447"/>
      <c r="K28" s="112"/>
      <c r="L28" s="446"/>
      <c r="M28" s="446"/>
      <c r="N28" s="447"/>
      <c r="O28" s="257"/>
      <c r="P28" s="44"/>
      <c r="Q28" s="44"/>
    </row>
    <row r="29" spans="1:17" s="24" customFormat="1" ht="14.25" x14ac:dyDescent="0.2">
      <c r="A29" s="104" t="s">
        <v>340</v>
      </c>
      <c r="B29" s="114"/>
      <c r="C29" s="114"/>
      <c r="D29" s="643"/>
      <c r="E29" s="446"/>
      <c r="F29" s="447"/>
      <c r="G29" s="112"/>
      <c r="H29" s="446"/>
      <c r="I29" s="446"/>
      <c r="J29" s="447"/>
      <c r="K29" s="112"/>
      <c r="L29" s="446"/>
      <c r="M29" s="446"/>
      <c r="N29" s="447"/>
      <c r="O29" s="450"/>
      <c r="P29" s="316"/>
      <c r="Q29" s="44"/>
    </row>
    <row r="30" spans="1:17" s="24" customFormat="1" ht="5.25" customHeight="1" x14ac:dyDescent="0.2">
      <c r="A30" s="104"/>
      <c r="B30" s="114"/>
      <c r="C30" s="114"/>
      <c r="D30" s="643"/>
      <c r="E30" s="446"/>
      <c r="F30" s="447"/>
      <c r="G30" s="112"/>
      <c r="H30" s="446"/>
      <c r="I30" s="446"/>
      <c r="J30" s="447"/>
      <c r="K30" s="112"/>
      <c r="L30" s="446"/>
      <c r="M30" s="446"/>
      <c r="N30" s="447"/>
      <c r="O30" s="104"/>
      <c r="P30" s="44"/>
      <c r="Q30" s="44"/>
    </row>
    <row r="31" spans="1:17" s="24" customFormat="1" ht="15" x14ac:dyDescent="0.25">
      <c r="A31" s="104"/>
      <c r="B31" s="115" t="s">
        <v>25</v>
      </c>
      <c r="C31" s="114"/>
      <c r="D31" s="643">
        <v>87906</v>
      </c>
      <c r="E31" s="446"/>
      <c r="F31" s="447">
        <f>SUM(D31/$D$10*100)</f>
        <v>46.020710523835952</v>
      </c>
      <c r="G31" s="112"/>
      <c r="H31" s="257">
        <v>2287</v>
      </c>
      <c r="I31" s="446"/>
      <c r="J31" s="447">
        <f t="shared" si="1"/>
        <v>18.928985267339847</v>
      </c>
      <c r="K31" s="112"/>
      <c r="L31" s="446">
        <f t="shared" si="2"/>
        <v>90193</v>
      </c>
      <c r="M31" s="446"/>
      <c r="N31" s="447">
        <f t="shared" si="3"/>
        <v>44.409047937920981</v>
      </c>
      <c r="O31" s="448"/>
      <c r="P31" s="44"/>
      <c r="Q31" s="44"/>
    </row>
    <row r="32" spans="1:17" s="24" customFormat="1" ht="16.5" x14ac:dyDescent="0.2">
      <c r="A32" s="104"/>
      <c r="B32" s="115" t="s">
        <v>337</v>
      </c>
      <c r="C32" s="114"/>
      <c r="D32" s="643">
        <v>103108</v>
      </c>
      <c r="E32" s="446"/>
      <c r="F32" s="447">
        <f>SUM(D32/$D$10*100)</f>
        <v>53.979289476164048</v>
      </c>
      <c r="G32" s="112"/>
      <c r="H32" s="257">
        <v>9795</v>
      </c>
      <c r="I32" s="778">
        <v>2</v>
      </c>
      <c r="J32" s="447">
        <f>SUM(H32/12082*100)</f>
        <v>81.071014732660146</v>
      </c>
      <c r="K32" s="112"/>
      <c r="L32" s="446">
        <f>SUM(D32,H32)</f>
        <v>112903</v>
      </c>
      <c r="M32" s="446"/>
      <c r="N32" s="447">
        <f>SUM(L32/203096*100)</f>
        <v>55.590952062079012</v>
      </c>
      <c r="O32" s="104"/>
      <c r="P32" s="44"/>
      <c r="Q32" s="44"/>
    </row>
    <row r="33" spans="1:21" s="24" customFormat="1" ht="5.25" customHeight="1" x14ac:dyDescent="0.2">
      <c r="A33" s="104"/>
      <c r="B33" s="114"/>
      <c r="C33" s="114"/>
      <c r="D33" s="643"/>
      <c r="E33" s="446"/>
      <c r="F33" s="447"/>
      <c r="G33" s="112"/>
      <c r="H33" s="446"/>
      <c r="I33" s="446"/>
      <c r="J33" s="447"/>
      <c r="K33" s="112"/>
      <c r="L33" s="446"/>
      <c r="M33" s="446"/>
      <c r="N33" s="447"/>
      <c r="O33" s="257"/>
      <c r="P33" s="44"/>
      <c r="Q33" s="44"/>
    </row>
    <row r="34" spans="1:21" s="24" customFormat="1" ht="14.25" x14ac:dyDescent="0.2">
      <c r="A34" s="104" t="s">
        <v>343</v>
      </c>
      <c r="B34" s="114"/>
      <c r="C34" s="183"/>
      <c r="D34" s="643"/>
      <c r="E34" s="446"/>
      <c r="F34" s="447"/>
      <c r="G34" s="112"/>
      <c r="H34" s="446"/>
      <c r="I34" s="446"/>
      <c r="J34" s="447"/>
      <c r="K34" s="112"/>
      <c r="L34" s="446"/>
      <c r="M34" s="446"/>
      <c r="N34" s="447"/>
      <c r="O34" s="257"/>
      <c r="P34" s="44"/>
      <c r="Q34" s="44"/>
    </row>
    <row r="35" spans="1:21" s="24" customFormat="1" ht="5.25" customHeight="1" x14ac:dyDescent="0.2">
      <c r="A35" s="104"/>
      <c r="B35" s="114"/>
      <c r="C35" s="183"/>
      <c r="D35" s="643"/>
      <c r="E35" s="446"/>
      <c r="F35" s="447"/>
      <c r="G35" s="112"/>
      <c r="H35" s="446"/>
      <c r="I35" s="446"/>
      <c r="J35" s="447"/>
      <c r="K35" s="112"/>
      <c r="L35" s="446"/>
      <c r="M35" s="446"/>
      <c r="N35" s="447"/>
      <c r="O35" s="104"/>
      <c r="P35" s="44"/>
      <c r="Q35" s="44"/>
    </row>
    <row r="36" spans="1:21" s="24" customFormat="1" ht="15" x14ac:dyDescent="0.25">
      <c r="A36" s="114"/>
      <c r="B36" s="115">
        <v>0</v>
      </c>
      <c r="C36" s="114"/>
      <c r="D36" s="446">
        <v>87377</v>
      </c>
      <c r="E36" s="446"/>
      <c r="F36" s="447">
        <f>SUM(D36/$D$10*100)</f>
        <v>45.743767472541279</v>
      </c>
      <c r="G36" s="112"/>
      <c r="H36" s="257">
        <v>5836</v>
      </c>
      <c r="I36" s="446"/>
      <c r="J36" s="447">
        <f t="shared" si="1"/>
        <v>48.30326104949512</v>
      </c>
      <c r="K36" s="112"/>
      <c r="L36" s="446">
        <f>SUM(D36,H36)</f>
        <v>93213</v>
      </c>
      <c r="M36" s="446"/>
      <c r="N36" s="447">
        <f t="shared" si="3"/>
        <v>45.896029463898849</v>
      </c>
      <c r="O36" s="448"/>
      <c r="P36" s="44"/>
      <c r="Q36" s="44"/>
    </row>
    <row r="37" spans="1:21" s="24" customFormat="1" ht="14.25" x14ac:dyDescent="0.2">
      <c r="A37" s="114"/>
      <c r="B37" s="115" t="s">
        <v>33</v>
      </c>
      <c r="C37" s="116"/>
      <c r="D37" s="446">
        <v>103637</v>
      </c>
      <c r="E37" s="446"/>
      <c r="F37" s="447">
        <f>SUM(D37/$D$10*100)</f>
        <v>54.256232527458728</v>
      </c>
      <c r="G37" s="112"/>
      <c r="H37" s="257">
        <v>6246</v>
      </c>
      <c r="I37" s="446"/>
      <c r="J37" s="447">
        <f t="shared" si="1"/>
        <v>51.69673895050488</v>
      </c>
      <c r="K37" s="112"/>
      <c r="L37" s="446">
        <f t="shared" si="2"/>
        <v>109883</v>
      </c>
      <c r="M37" s="446"/>
      <c r="N37" s="447">
        <f t="shared" si="3"/>
        <v>54.103970536101151</v>
      </c>
      <c r="O37" s="104"/>
      <c r="P37" s="44"/>
      <c r="Q37" s="44"/>
    </row>
    <row r="38" spans="1:21" s="24" customFormat="1" ht="4.5" customHeight="1" x14ac:dyDescent="0.2">
      <c r="A38" s="104"/>
      <c r="B38" s="104"/>
      <c r="C38" s="104"/>
      <c r="D38" s="257"/>
      <c r="E38" s="104"/>
      <c r="F38" s="447"/>
      <c r="G38" s="104"/>
      <c r="H38" s="104"/>
      <c r="I38" s="104"/>
      <c r="J38" s="447"/>
      <c r="K38" s="104"/>
      <c r="L38" s="446"/>
      <c r="M38" s="104"/>
      <c r="N38" s="447"/>
      <c r="O38" s="257"/>
      <c r="P38" s="44"/>
      <c r="Q38" s="44"/>
    </row>
    <row r="39" spans="1:21" s="24" customFormat="1" ht="14.25" x14ac:dyDescent="0.2">
      <c r="A39" s="104" t="s">
        <v>341</v>
      </c>
      <c r="B39" s="114"/>
      <c r="C39" s="183"/>
      <c r="D39" s="643"/>
      <c r="E39" s="446"/>
      <c r="F39" s="447"/>
      <c r="G39" s="112"/>
      <c r="H39" s="446"/>
      <c r="I39" s="446"/>
      <c r="J39" s="447"/>
      <c r="K39" s="112"/>
      <c r="L39" s="446"/>
      <c r="M39" s="446"/>
      <c r="N39" s="447"/>
      <c r="O39" s="257"/>
      <c r="P39" s="44"/>
      <c r="Q39" s="44"/>
    </row>
    <row r="40" spans="1:21" s="24" customFormat="1" ht="4.5" customHeight="1" x14ac:dyDescent="0.2">
      <c r="A40" s="104"/>
      <c r="B40" s="114"/>
      <c r="C40" s="183"/>
      <c r="D40" s="643"/>
      <c r="E40" s="446"/>
      <c r="F40" s="447"/>
      <c r="G40" s="112"/>
      <c r="H40" s="446"/>
      <c r="I40" s="446"/>
      <c r="J40" s="447"/>
      <c r="K40" s="112"/>
      <c r="L40" s="446"/>
      <c r="M40" s="446"/>
      <c r="N40" s="447"/>
      <c r="O40" s="104"/>
      <c r="P40" s="44"/>
      <c r="Q40" s="44"/>
    </row>
    <row r="41" spans="1:21" s="24" customFormat="1" ht="15" x14ac:dyDescent="0.25">
      <c r="A41" s="104"/>
      <c r="B41" s="118">
        <v>0</v>
      </c>
      <c r="C41" s="116"/>
      <c r="D41" s="643">
        <v>119684</v>
      </c>
      <c r="E41" s="446"/>
      <c r="F41" s="447">
        <f>SUM(D41/$D$10*100)</f>
        <v>62.657187431287767</v>
      </c>
      <c r="G41" s="112"/>
      <c r="H41" s="777">
        <v>8295</v>
      </c>
      <c r="I41" s="446"/>
      <c r="J41" s="447">
        <f t="shared" si="1"/>
        <v>68.655851680185393</v>
      </c>
      <c r="K41" s="112"/>
      <c r="L41" s="446">
        <f t="shared" si="2"/>
        <v>127979</v>
      </c>
      <c r="M41" s="446"/>
      <c r="N41" s="447">
        <f t="shared" si="3"/>
        <v>63.014042620238712</v>
      </c>
      <c r="O41" s="448"/>
      <c r="P41" s="44"/>
      <c r="Q41" s="44"/>
    </row>
    <row r="42" spans="1:21" s="24" customFormat="1" ht="14.25" x14ac:dyDescent="0.2">
      <c r="A42" s="104"/>
      <c r="B42" s="118" t="s">
        <v>33</v>
      </c>
      <c r="C42" s="183"/>
      <c r="D42" s="643">
        <v>71330</v>
      </c>
      <c r="E42" s="446"/>
      <c r="F42" s="447">
        <f>SUM(D42/$D$10*100)</f>
        <v>37.34281256871224</v>
      </c>
      <c r="G42" s="112"/>
      <c r="H42" s="777">
        <v>3787</v>
      </c>
      <c r="I42" s="446"/>
      <c r="J42" s="447">
        <f t="shared" si="1"/>
        <v>31.3441483198146</v>
      </c>
      <c r="K42" s="112"/>
      <c r="L42" s="446">
        <f t="shared" si="2"/>
        <v>75117</v>
      </c>
      <c r="M42" s="446"/>
      <c r="N42" s="447">
        <f t="shared" si="3"/>
        <v>36.985957379761295</v>
      </c>
      <c r="O42" s="104"/>
      <c r="P42" s="44"/>
      <c r="Q42" s="44"/>
    </row>
    <row r="43" spans="1:21" s="24" customFormat="1" ht="4.5" customHeight="1" x14ac:dyDescent="0.2">
      <c r="A43" s="104"/>
      <c r="B43" s="114"/>
      <c r="C43" s="183"/>
      <c r="D43" s="643"/>
      <c r="E43" s="446"/>
      <c r="F43" s="447"/>
      <c r="G43" s="112"/>
      <c r="H43" s="446"/>
      <c r="I43" s="446"/>
      <c r="J43" s="447"/>
      <c r="K43" s="112"/>
      <c r="L43" s="446"/>
      <c r="M43" s="446"/>
      <c r="N43" s="447"/>
      <c r="O43" s="257"/>
      <c r="P43" s="44"/>
      <c r="Q43" s="44"/>
    </row>
    <row r="44" spans="1:21" s="24" customFormat="1" ht="14.25" x14ac:dyDescent="0.2">
      <c r="A44" s="114" t="s">
        <v>342</v>
      </c>
      <c r="B44" s="114"/>
      <c r="C44" s="183"/>
      <c r="D44" s="257"/>
      <c r="E44" s="104"/>
      <c r="F44" s="447"/>
      <c r="G44" s="104"/>
      <c r="H44" s="446"/>
      <c r="I44" s="446"/>
      <c r="J44" s="447"/>
      <c r="K44" s="104"/>
      <c r="L44" s="446"/>
      <c r="M44" s="446"/>
      <c r="N44" s="447"/>
      <c r="O44" s="257"/>
      <c r="P44" s="44"/>
      <c r="Q44" s="44"/>
    </row>
    <row r="45" spans="1:21" s="24" customFormat="1" ht="4.5" customHeight="1" x14ac:dyDescent="0.25">
      <c r="A45" s="114"/>
      <c r="B45" s="119"/>
      <c r="C45" s="183"/>
      <c r="D45" s="446"/>
      <c r="E45" s="446"/>
      <c r="F45" s="447"/>
      <c r="G45" s="112"/>
      <c r="H45" s="446"/>
      <c r="I45" s="446"/>
      <c r="J45" s="447"/>
      <c r="K45" s="112"/>
      <c r="L45" s="446"/>
      <c r="M45" s="446"/>
      <c r="N45" s="447"/>
      <c r="O45" s="104"/>
      <c r="P45" s="44"/>
      <c r="Q45" s="44"/>
    </row>
    <row r="46" spans="1:21" s="24" customFormat="1" ht="16.5" customHeight="1" x14ac:dyDescent="0.25">
      <c r="A46" s="114"/>
      <c r="B46" s="120" t="s">
        <v>344</v>
      </c>
      <c r="C46" s="183"/>
      <c r="D46" s="734">
        <v>92</v>
      </c>
      <c r="E46" s="446"/>
      <c r="F46" s="447">
        <f>SUM(D46/$D$10*100)</f>
        <v>4.8164008920812088E-2</v>
      </c>
      <c r="G46" s="112"/>
      <c r="H46" s="734" t="s">
        <v>2061</v>
      </c>
      <c r="I46" s="446"/>
      <c r="J46" s="447" t="s">
        <v>7</v>
      </c>
      <c r="K46" s="112"/>
      <c r="L46" s="446" t="s">
        <v>2061</v>
      </c>
      <c r="M46" s="446"/>
      <c r="N46" s="447" t="s">
        <v>7</v>
      </c>
      <c r="O46" s="448"/>
      <c r="P46" s="44"/>
      <c r="Q46" s="76"/>
      <c r="R46" s="44"/>
      <c r="S46" s="44"/>
      <c r="T46" s="44"/>
      <c r="U46" s="44"/>
    </row>
    <row r="47" spans="1:21" s="24" customFormat="1" ht="15" x14ac:dyDescent="0.25">
      <c r="A47" s="114"/>
      <c r="B47" s="120" t="s">
        <v>345</v>
      </c>
      <c r="C47" s="183"/>
      <c r="D47" s="734">
        <v>132</v>
      </c>
      <c r="E47" s="446"/>
      <c r="F47" s="447">
        <f>SUM(D47/$D$10*100)</f>
        <v>6.9104882364643419E-2</v>
      </c>
      <c r="G47" s="112"/>
      <c r="H47" s="734" t="s">
        <v>2061</v>
      </c>
      <c r="I47" s="446"/>
      <c r="J47" s="447" t="s">
        <v>7</v>
      </c>
      <c r="K47" s="112"/>
      <c r="L47" s="446" t="s">
        <v>2061</v>
      </c>
      <c r="M47" s="446"/>
      <c r="N47" s="447" t="s">
        <v>7</v>
      </c>
      <c r="O47" s="257"/>
      <c r="P47" s="44"/>
      <c r="Q47" s="76"/>
      <c r="R47" s="44"/>
      <c r="S47" s="44"/>
      <c r="T47" s="44"/>
      <c r="U47" s="44"/>
    </row>
    <row r="48" spans="1:21" s="24" customFormat="1" ht="15" x14ac:dyDescent="0.25">
      <c r="A48" s="114"/>
      <c r="B48" s="120" t="s">
        <v>346</v>
      </c>
      <c r="C48" s="183"/>
      <c r="D48" s="734">
        <v>186211</v>
      </c>
      <c r="E48" s="446"/>
      <c r="F48" s="447">
        <f>SUM(D48/$D$10*100)</f>
        <v>97.48552462123196</v>
      </c>
      <c r="G48" s="112"/>
      <c r="H48" s="734">
        <v>11874</v>
      </c>
      <c r="I48" s="446"/>
      <c r="J48" s="447">
        <f t="shared" si="1"/>
        <v>98.278430723390159</v>
      </c>
      <c r="K48" s="112"/>
      <c r="L48" s="446">
        <f t="shared" si="2"/>
        <v>198085</v>
      </c>
      <c r="M48" s="446"/>
      <c r="N48" s="447">
        <f t="shared" si="3"/>
        <v>97.532693898451967</v>
      </c>
      <c r="O48" s="257"/>
      <c r="P48" s="3"/>
      <c r="Q48" s="76"/>
      <c r="R48" s="44"/>
      <c r="S48" s="44"/>
      <c r="T48" s="44"/>
      <c r="U48" s="44"/>
    </row>
    <row r="49" spans="1:21" s="24" customFormat="1" ht="15" x14ac:dyDescent="0.25">
      <c r="A49" s="114"/>
      <c r="B49" s="120" t="s">
        <v>347</v>
      </c>
      <c r="C49" s="183"/>
      <c r="D49" s="734">
        <v>1160</v>
      </c>
      <c r="E49" s="446"/>
      <c r="F49" s="447">
        <f>SUM(D49/$D$10*100)</f>
        <v>0.60728532987110895</v>
      </c>
      <c r="G49" s="112"/>
      <c r="H49" s="734">
        <v>6</v>
      </c>
      <c r="I49" s="446"/>
      <c r="J49" s="447">
        <f t="shared" si="1"/>
        <v>4.9660652209899028E-2</v>
      </c>
      <c r="K49" s="112"/>
      <c r="L49" s="446">
        <f t="shared" si="2"/>
        <v>1166</v>
      </c>
      <c r="M49" s="446"/>
      <c r="N49" s="447">
        <f t="shared" si="3"/>
        <v>0.57411273486430059</v>
      </c>
      <c r="O49" s="257"/>
      <c r="P49" s="3"/>
      <c r="Q49" s="76"/>
      <c r="R49" s="44"/>
      <c r="S49" s="44"/>
      <c r="T49" s="44"/>
      <c r="U49" s="44"/>
    </row>
    <row r="50" spans="1:21" s="24" customFormat="1" ht="17.25" customHeight="1" x14ac:dyDescent="0.25">
      <c r="A50" s="114"/>
      <c r="B50" s="120" t="s">
        <v>1914</v>
      </c>
      <c r="C50" s="183"/>
      <c r="D50" s="734">
        <v>3419</v>
      </c>
      <c r="E50" s="446"/>
      <c r="F50" s="447">
        <f>SUM(D50/$D$10*100)</f>
        <v>1.7899211576114837</v>
      </c>
      <c r="G50" s="112"/>
      <c r="H50" s="734">
        <v>186</v>
      </c>
      <c r="I50" s="446"/>
      <c r="J50" s="447">
        <f t="shared" si="1"/>
        <v>1.5394802185068697</v>
      </c>
      <c r="K50" s="112"/>
      <c r="L50" s="446">
        <f>SUM(D50,H50)</f>
        <v>3605</v>
      </c>
      <c r="M50" s="446"/>
      <c r="N50" s="447">
        <f t="shared" si="3"/>
        <v>1.7750226493874817</v>
      </c>
      <c r="O50" s="257"/>
      <c r="P50" s="3"/>
      <c r="Q50" s="76"/>
      <c r="R50" s="44"/>
      <c r="S50" s="44"/>
      <c r="T50" s="44"/>
      <c r="U50" s="44"/>
    </row>
    <row r="51" spans="1:21" s="24" customFormat="1" ht="4.5" customHeight="1" x14ac:dyDescent="0.2">
      <c r="A51" s="114"/>
      <c r="B51" s="114"/>
      <c r="C51" s="114"/>
      <c r="D51" s="446"/>
      <c r="E51" s="446"/>
      <c r="F51" s="447"/>
      <c r="G51" s="112"/>
      <c r="H51" s="257"/>
      <c r="I51" s="446"/>
      <c r="J51" s="447"/>
      <c r="K51" s="112"/>
      <c r="L51" s="446"/>
      <c r="M51" s="446"/>
      <c r="N51" s="447"/>
      <c r="O51" s="257"/>
      <c r="P51" s="44"/>
      <c r="Q51" s="44"/>
      <c r="R51" s="44"/>
      <c r="S51" s="44"/>
      <c r="T51" s="44"/>
      <c r="U51" s="44"/>
    </row>
    <row r="52" spans="1:21" s="24" customFormat="1" ht="17.25" customHeight="1" x14ac:dyDescent="0.25">
      <c r="A52" s="114" t="s">
        <v>361</v>
      </c>
      <c r="B52" s="114"/>
      <c r="C52" s="114"/>
      <c r="D52" s="257"/>
      <c r="E52" s="104"/>
      <c r="F52" s="452"/>
      <c r="G52" s="104"/>
      <c r="H52" s="104"/>
      <c r="I52" s="104"/>
      <c r="J52" s="447"/>
      <c r="K52" s="104"/>
      <c r="L52" s="446"/>
      <c r="M52" s="104"/>
      <c r="N52" s="447"/>
      <c r="O52" s="257"/>
      <c r="P52" s="44"/>
      <c r="Q52" s="76"/>
      <c r="R52" s="44"/>
      <c r="S52" s="44"/>
      <c r="T52" s="44"/>
      <c r="U52" s="44"/>
    </row>
    <row r="53" spans="1:21" s="24" customFormat="1" ht="7.9" customHeight="1" x14ac:dyDescent="0.25">
      <c r="A53" s="114"/>
      <c r="B53" s="114"/>
      <c r="C53" s="114"/>
      <c r="D53" s="257"/>
      <c r="E53" s="104"/>
      <c r="F53" s="452"/>
      <c r="G53" s="104"/>
      <c r="H53" s="104"/>
      <c r="I53" s="104"/>
      <c r="J53" s="447"/>
      <c r="K53" s="104"/>
      <c r="L53" s="446"/>
      <c r="M53" s="104"/>
      <c r="N53" s="447"/>
      <c r="O53" s="257"/>
      <c r="P53" s="44"/>
      <c r="Q53" s="76"/>
      <c r="R53" s="44"/>
      <c r="S53" s="44"/>
      <c r="T53" s="44"/>
      <c r="U53" s="44"/>
    </row>
    <row r="54" spans="1:21" s="24" customFormat="1" ht="19.149999999999999" customHeight="1" x14ac:dyDescent="0.25">
      <c r="A54" s="114"/>
      <c r="B54" s="111" t="s">
        <v>348</v>
      </c>
      <c r="C54" s="104"/>
      <c r="D54" s="453">
        <v>3298</v>
      </c>
      <c r="E54" s="454"/>
      <c r="F54" s="455">
        <v>1</v>
      </c>
      <c r="G54" s="456"/>
      <c r="H54" s="453">
        <v>186</v>
      </c>
      <c r="I54" s="454"/>
      <c r="J54" s="455">
        <v>1</v>
      </c>
      <c r="K54" s="456"/>
      <c r="L54" s="442">
        <f t="shared" ref="L54" si="4">SUM(D54,H54)</f>
        <v>3484</v>
      </c>
      <c r="M54" s="454"/>
      <c r="N54" s="451">
        <f>SUM(L54/3484*100)</f>
        <v>100</v>
      </c>
      <c r="O54" s="104"/>
      <c r="P54" s="44"/>
      <c r="Q54" s="44"/>
      <c r="R54" s="44"/>
      <c r="S54" s="44"/>
      <c r="T54" s="44"/>
      <c r="U54" s="44"/>
    </row>
    <row r="55" spans="1:21" s="24" customFormat="1" ht="7.5" customHeight="1" x14ac:dyDescent="0.2">
      <c r="A55" s="114"/>
      <c r="B55" s="104"/>
      <c r="C55" s="104"/>
      <c r="D55" s="257"/>
      <c r="E55" s="104"/>
      <c r="F55" s="452"/>
      <c r="G55" s="104"/>
      <c r="H55" s="104"/>
      <c r="I55" s="104"/>
      <c r="J55" s="447"/>
      <c r="K55" s="104"/>
      <c r="L55" s="446"/>
      <c r="M55" s="104"/>
      <c r="N55" s="447"/>
      <c r="O55" s="104"/>
      <c r="P55" s="44"/>
      <c r="Q55" s="44"/>
      <c r="R55" s="44"/>
      <c r="S55" s="44"/>
      <c r="T55" s="44"/>
      <c r="U55" s="44"/>
    </row>
    <row r="56" spans="1:21" s="24" customFormat="1" ht="14.25" customHeight="1" x14ac:dyDescent="0.2">
      <c r="A56" s="114"/>
      <c r="B56" s="121" t="s">
        <v>1459</v>
      </c>
      <c r="C56" s="114"/>
      <c r="D56" s="446">
        <v>729</v>
      </c>
      <c r="E56" s="446"/>
      <c r="F56" s="447">
        <f>SUM(D56/$D$54*100)</f>
        <v>22.104305639781685</v>
      </c>
      <c r="G56" s="112"/>
      <c r="H56" s="446">
        <v>30</v>
      </c>
      <c r="I56" s="446"/>
      <c r="J56" s="447">
        <f>SUM(H56/186*100)</f>
        <v>16.129032258064516</v>
      </c>
      <c r="K56" s="112"/>
      <c r="L56" s="446">
        <f t="shared" si="2"/>
        <v>759</v>
      </c>
      <c r="M56" s="446"/>
      <c r="N56" s="447">
        <f t="shared" ref="N56:N59" si="5">SUM(L56/3484*100)</f>
        <v>21.785304247990815</v>
      </c>
      <c r="O56" s="104"/>
      <c r="P56" s="44"/>
      <c r="Q56" s="44"/>
      <c r="R56" s="44"/>
      <c r="S56" s="44"/>
      <c r="T56" s="44"/>
      <c r="U56" s="44"/>
    </row>
    <row r="57" spans="1:21" s="24" customFormat="1" ht="15" customHeight="1" x14ac:dyDescent="0.2">
      <c r="A57" s="114"/>
      <c r="B57" s="121" t="s">
        <v>364</v>
      </c>
      <c r="C57" s="114"/>
      <c r="D57" s="446">
        <v>758</v>
      </c>
      <c r="E57" s="446"/>
      <c r="F57" s="447">
        <f>SUM(D57/$D$54*100)</f>
        <v>22.983626440266828</v>
      </c>
      <c r="G57" s="112"/>
      <c r="H57" s="446">
        <v>47</v>
      </c>
      <c r="I57" s="446"/>
      <c r="J57" s="447">
        <f t="shared" ref="J57:J59" si="6">SUM(H57/186*100)</f>
        <v>25.268817204301076</v>
      </c>
      <c r="K57" s="112"/>
      <c r="L57" s="446">
        <f t="shared" si="2"/>
        <v>805</v>
      </c>
      <c r="M57" s="446"/>
      <c r="N57" s="447">
        <f t="shared" si="5"/>
        <v>23.105625717566017</v>
      </c>
      <c r="O57" s="104"/>
      <c r="P57" s="44"/>
      <c r="Q57" s="44"/>
      <c r="R57" s="44"/>
      <c r="S57" s="44"/>
      <c r="T57" s="44"/>
      <c r="U57" s="44"/>
    </row>
    <row r="58" spans="1:21" s="24" customFormat="1" ht="14.25" x14ac:dyDescent="0.2">
      <c r="A58" s="114"/>
      <c r="B58" s="121" t="s">
        <v>1461</v>
      </c>
      <c r="C58" s="114"/>
      <c r="D58" s="446">
        <v>1208</v>
      </c>
      <c r="E58" s="446"/>
      <c r="F58" s="447">
        <f>SUM(D58/$D$54*100)</f>
        <v>36.628259551243175</v>
      </c>
      <c r="G58" s="112"/>
      <c r="H58" s="446">
        <v>78</v>
      </c>
      <c r="I58" s="446"/>
      <c r="J58" s="447">
        <f t="shared" si="6"/>
        <v>41.935483870967744</v>
      </c>
      <c r="K58" s="112"/>
      <c r="L58" s="446">
        <f t="shared" si="2"/>
        <v>1286</v>
      </c>
      <c r="M58" s="446"/>
      <c r="N58" s="447">
        <f t="shared" si="5"/>
        <v>36.911595866819745</v>
      </c>
      <c r="O58" s="104"/>
      <c r="P58" s="44"/>
      <c r="Q58" s="44"/>
    </row>
    <row r="59" spans="1:21" s="24" customFormat="1" ht="14.25" x14ac:dyDescent="0.2">
      <c r="A59" s="114"/>
      <c r="B59" s="121" t="s">
        <v>57</v>
      </c>
      <c r="C59" s="114"/>
      <c r="D59" s="446">
        <v>603</v>
      </c>
      <c r="E59" s="446"/>
      <c r="F59" s="447">
        <f>SUM(D59/$D$54*100)</f>
        <v>18.283808368708307</v>
      </c>
      <c r="G59" s="112"/>
      <c r="H59" s="446">
        <v>31</v>
      </c>
      <c r="I59" s="446"/>
      <c r="J59" s="447">
        <f t="shared" si="6"/>
        <v>16.666666666666664</v>
      </c>
      <c r="K59" s="112"/>
      <c r="L59" s="446">
        <f t="shared" si="2"/>
        <v>634</v>
      </c>
      <c r="M59" s="446"/>
      <c r="N59" s="447">
        <f t="shared" si="5"/>
        <v>18.197474167623419</v>
      </c>
      <c r="O59" s="104"/>
      <c r="P59" s="44"/>
      <c r="Q59" s="44"/>
    </row>
    <row r="60" spans="1:21" ht="10.5" customHeight="1" x14ac:dyDescent="0.2">
      <c r="A60" s="73"/>
      <c r="B60" s="73"/>
      <c r="C60" s="73"/>
      <c r="D60" s="73"/>
      <c r="E60" s="73"/>
      <c r="F60" s="319"/>
      <c r="G60" s="73"/>
      <c r="H60" s="73"/>
      <c r="I60" s="73"/>
      <c r="J60" s="319"/>
      <c r="K60" s="73"/>
      <c r="L60" s="73"/>
      <c r="M60" s="73"/>
      <c r="N60" s="319"/>
    </row>
    <row r="61" spans="1:21" ht="10.5" customHeight="1" x14ac:dyDescent="0.2">
      <c r="A61" s="104"/>
      <c r="B61" s="72"/>
      <c r="C61" s="72"/>
    </row>
    <row r="62" spans="1:21" s="12" customFormat="1" x14ac:dyDescent="0.2">
      <c r="A62" s="91" t="s">
        <v>362</v>
      </c>
      <c r="B62" s="122"/>
      <c r="C62" s="91"/>
      <c r="D62" s="91"/>
      <c r="E62" s="91"/>
      <c r="F62" s="140"/>
      <c r="G62" s="186"/>
      <c r="H62" s="91"/>
      <c r="I62" s="91"/>
      <c r="J62" s="140"/>
      <c r="K62" s="186"/>
      <c r="L62" s="91"/>
      <c r="M62" s="91"/>
      <c r="N62" s="140"/>
      <c r="O62" s="91"/>
      <c r="P62" s="19"/>
      <c r="Q62" s="19"/>
    </row>
    <row r="63" spans="1:21" s="12" customFormat="1" x14ac:dyDescent="0.2">
      <c r="A63" s="91" t="s">
        <v>353</v>
      </c>
      <c r="B63" s="122"/>
      <c r="C63" s="91"/>
      <c r="D63" s="91"/>
      <c r="E63" s="91"/>
      <c r="F63" s="140"/>
      <c r="G63" s="186"/>
      <c r="H63" s="91"/>
      <c r="I63" s="91"/>
      <c r="J63" s="140"/>
      <c r="K63" s="186"/>
      <c r="L63" s="91"/>
      <c r="M63" s="91"/>
      <c r="N63" s="140"/>
      <c r="O63" s="91"/>
      <c r="P63" s="19"/>
      <c r="Q63" s="19"/>
    </row>
    <row r="64" spans="1:21" s="12" customFormat="1" ht="14.25" x14ac:dyDescent="0.2">
      <c r="A64" s="123" t="s">
        <v>363</v>
      </c>
      <c r="B64" s="101"/>
      <c r="C64" s="101"/>
      <c r="D64" s="101"/>
      <c r="E64" s="101"/>
      <c r="F64" s="320"/>
      <c r="G64" s="101"/>
      <c r="H64" s="101"/>
      <c r="I64" s="101"/>
      <c r="J64" s="320"/>
      <c r="K64" s="101"/>
      <c r="L64" s="101"/>
      <c r="M64" s="101"/>
      <c r="N64" s="320"/>
      <c r="O64" s="91"/>
      <c r="P64" s="19"/>
      <c r="Q64" s="19"/>
    </row>
    <row r="65" spans="1:17" s="12" customFormat="1" ht="14.25" x14ac:dyDescent="0.2">
      <c r="A65" s="123" t="s">
        <v>2062</v>
      </c>
      <c r="B65" s="101"/>
      <c r="C65" s="101"/>
      <c r="D65" s="101"/>
      <c r="E65" s="101"/>
      <c r="F65" s="776"/>
      <c r="G65" s="101"/>
      <c r="H65" s="101"/>
      <c r="I65" s="101"/>
      <c r="J65" s="776"/>
      <c r="K65" s="101"/>
      <c r="L65" s="101"/>
      <c r="M65" s="101"/>
      <c r="N65" s="776"/>
      <c r="O65" s="91"/>
      <c r="P65" s="19"/>
      <c r="Q65" s="19"/>
    </row>
    <row r="66" spans="1:17" s="12" customFormat="1" x14ac:dyDescent="0.2">
      <c r="A66" s="101" t="s">
        <v>1372</v>
      </c>
      <c r="B66" s="101"/>
      <c r="C66" s="100"/>
      <c r="D66" s="100"/>
      <c r="E66" s="100"/>
      <c r="F66" s="125"/>
      <c r="G66" s="100"/>
      <c r="H66" s="101"/>
      <c r="I66" s="101"/>
      <c r="J66" s="320"/>
      <c r="K66" s="100"/>
      <c r="L66" s="101"/>
      <c r="M66" s="101"/>
      <c r="N66" s="320"/>
      <c r="O66" s="91"/>
      <c r="P66" s="19"/>
      <c r="Q66" s="19"/>
    </row>
    <row r="67" spans="1:17" s="12" customFormat="1" x14ac:dyDescent="0.2">
      <c r="A67" s="91" t="s">
        <v>1367</v>
      </c>
      <c r="B67" s="91"/>
      <c r="C67" s="91"/>
      <c r="D67" s="91"/>
      <c r="E67" s="91"/>
      <c r="F67" s="140"/>
      <c r="G67" s="91"/>
      <c r="H67" s="91"/>
      <c r="I67" s="91"/>
      <c r="J67" s="140"/>
      <c r="K67" s="91"/>
      <c r="L67" s="91"/>
      <c r="M67" s="91"/>
      <c r="N67" s="140"/>
      <c r="O67" s="91"/>
      <c r="P67" s="19"/>
      <c r="Q67" s="19"/>
    </row>
    <row r="68" spans="1:17" ht="14.25" x14ac:dyDescent="0.2">
      <c r="A68" s="3"/>
      <c r="B68" s="51"/>
      <c r="C68" s="57"/>
      <c r="D68" s="122"/>
      <c r="E68" s="122"/>
      <c r="F68" s="458"/>
      <c r="G68" s="113"/>
      <c r="K68" s="113"/>
    </row>
    <row r="69" spans="1:17" ht="14.25" x14ac:dyDescent="0.2">
      <c r="A69" s="3"/>
      <c r="B69" s="47"/>
      <c r="C69" s="56"/>
      <c r="D69" s="122"/>
      <c r="E69" s="122"/>
      <c r="F69" s="458"/>
      <c r="G69" s="113"/>
      <c r="K69" s="113"/>
    </row>
    <row r="70" spans="1:17" ht="14.25" x14ac:dyDescent="0.2">
      <c r="A70" s="44"/>
      <c r="B70" s="44"/>
      <c r="C70" s="58"/>
      <c r="D70" s="258"/>
      <c r="E70" s="258"/>
      <c r="F70" s="445"/>
      <c r="G70" s="242"/>
      <c r="H70" s="258"/>
      <c r="I70" s="258"/>
      <c r="J70" s="445"/>
      <c r="K70" s="242"/>
      <c r="L70" s="258"/>
      <c r="M70" s="258"/>
      <c r="N70" s="445"/>
    </row>
    <row r="71" spans="1:17" ht="14.25" x14ac:dyDescent="0.2">
      <c r="A71" s="44"/>
      <c r="B71" s="44"/>
      <c r="C71" s="58"/>
      <c r="D71" s="258"/>
      <c r="E71" s="258"/>
      <c r="F71" s="445"/>
      <c r="G71" s="242"/>
      <c r="H71" s="258"/>
      <c r="I71" s="258"/>
      <c r="J71" s="445"/>
      <c r="K71" s="242"/>
      <c r="L71" s="258"/>
      <c r="M71" s="258"/>
      <c r="N71" s="445"/>
    </row>
    <row r="72" spans="1:17" ht="14.25" x14ac:dyDescent="0.2">
      <c r="A72" s="44"/>
      <c r="B72" s="44"/>
      <c r="C72" s="57"/>
      <c r="D72" s="459"/>
      <c r="E72" s="459"/>
      <c r="F72" s="460"/>
      <c r="G72" s="459"/>
      <c r="H72" s="459"/>
      <c r="I72" s="459"/>
      <c r="J72" s="460"/>
      <c r="K72" s="459"/>
      <c r="L72" s="459"/>
      <c r="M72" s="459"/>
      <c r="N72" s="460"/>
    </row>
    <row r="73" spans="1:17" ht="14.25" x14ac:dyDescent="0.2">
      <c r="A73" s="44"/>
      <c r="B73" s="52"/>
      <c r="C73" s="47"/>
      <c r="D73" s="258"/>
      <c r="E73" s="258"/>
      <c r="F73" s="445"/>
      <c r="G73" s="122"/>
      <c r="H73" s="258"/>
      <c r="I73" s="258"/>
      <c r="J73" s="445"/>
      <c r="K73" s="122"/>
      <c r="L73" s="258"/>
      <c r="M73" s="258"/>
      <c r="N73" s="445"/>
    </row>
    <row r="74" spans="1:17" ht="14.25" x14ac:dyDescent="0.2">
      <c r="A74" s="44"/>
      <c r="B74" s="44"/>
      <c r="C74" s="47"/>
      <c r="D74" s="258"/>
      <c r="E74" s="258"/>
      <c r="F74" s="445"/>
      <c r="G74" s="122"/>
      <c r="H74" s="258"/>
      <c r="I74" s="258"/>
      <c r="J74" s="445"/>
      <c r="K74" s="122"/>
      <c r="L74" s="258"/>
      <c r="M74" s="258"/>
      <c r="N74" s="445"/>
    </row>
    <row r="75" spans="1:17" ht="14.25" x14ac:dyDescent="0.2">
      <c r="A75" s="44"/>
      <c r="B75" s="3"/>
      <c r="C75" s="58"/>
      <c r="D75" s="258"/>
      <c r="E75" s="258"/>
      <c r="F75" s="445"/>
      <c r="G75" s="242"/>
      <c r="H75" s="258"/>
      <c r="I75" s="258"/>
      <c r="J75" s="445"/>
      <c r="K75" s="242"/>
      <c r="L75" s="258"/>
      <c r="M75" s="258"/>
      <c r="N75" s="445"/>
    </row>
    <row r="76" spans="1:17" ht="14.25" x14ac:dyDescent="0.2">
      <c r="A76" s="3"/>
      <c r="B76" s="44"/>
      <c r="C76" s="58"/>
      <c r="D76" s="258"/>
      <c r="E76" s="258"/>
      <c r="F76" s="445"/>
      <c r="G76" s="242"/>
      <c r="H76" s="258"/>
      <c r="I76" s="258"/>
      <c r="J76" s="445"/>
      <c r="K76" s="242"/>
      <c r="L76" s="258"/>
      <c r="M76" s="258"/>
      <c r="N76" s="445"/>
    </row>
    <row r="77" spans="1:17" ht="14.25" x14ac:dyDescent="0.2">
      <c r="A77" s="44"/>
      <c r="B77" s="44"/>
      <c r="C77" s="57"/>
      <c r="D77" s="459"/>
      <c r="E77" s="459"/>
      <c r="F77" s="460"/>
      <c r="G77" s="459"/>
      <c r="H77" s="459"/>
      <c r="I77" s="459"/>
      <c r="J77" s="460"/>
      <c r="K77" s="459"/>
      <c r="L77" s="459"/>
      <c r="M77" s="459"/>
      <c r="N77" s="460"/>
    </row>
    <row r="78" spans="1:17" ht="14.25" x14ac:dyDescent="0.2">
      <c r="A78" s="44"/>
      <c r="B78" s="60"/>
      <c r="C78" s="58"/>
      <c r="D78" s="258"/>
      <c r="E78" s="258"/>
      <c r="F78" s="445"/>
      <c r="G78" s="242"/>
      <c r="H78" s="258"/>
      <c r="I78" s="258"/>
      <c r="J78" s="445"/>
      <c r="K78" s="242"/>
      <c r="L78" s="258"/>
      <c r="M78" s="258"/>
      <c r="N78" s="445"/>
    </row>
    <row r="79" spans="1:17" ht="14.25" x14ac:dyDescent="0.2">
      <c r="A79" s="44"/>
      <c r="B79" s="44"/>
      <c r="C79" s="58"/>
      <c r="D79" s="258"/>
      <c r="E79" s="258"/>
      <c r="F79" s="445"/>
      <c r="G79" s="242"/>
      <c r="H79" s="258"/>
      <c r="I79" s="258"/>
      <c r="J79" s="445"/>
      <c r="K79" s="242"/>
      <c r="L79" s="258"/>
      <c r="M79" s="258"/>
      <c r="N79" s="445"/>
    </row>
    <row r="80" spans="1:17" ht="14.25" x14ac:dyDescent="0.2">
      <c r="A80" s="44"/>
      <c r="B80" s="44"/>
      <c r="C80" s="58"/>
      <c r="D80" s="258"/>
      <c r="E80" s="258"/>
      <c r="F80" s="445"/>
      <c r="G80" s="242"/>
      <c r="H80" s="258"/>
      <c r="I80" s="258"/>
      <c r="J80" s="445"/>
      <c r="K80" s="242"/>
      <c r="L80" s="258"/>
      <c r="M80" s="258"/>
      <c r="N80" s="445"/>
    </row>
    <row r="81" spans="1:14" ht="14.25" x14ac:dyDescent="0.2">
      <c r="A81" s="44"/>
      <c r="B81" s="44"/>
      <c r="C81" s="58"/>
      <c r="D81" s="258"/>
      <c r="E81" s="258"/>
      <c r="F81" s="445"/>
      <c r="G81" s="242"/>
      <c r="H81" s="258"/>
      <c r="I81" s="258"/>
      <c r="J81" s="445"/>
      <c r="K81" s="242"/>
      <c r="L81" s="258"/>
      <c r="M81" s="258"/>
      <c r="N81" s="445"/>
    </row>
    <row r="82" spans="1:14" ht="14.25" x14ac:dyDescent="0.2">
      <c r="A82" s="44"/>
      <c r="B82" s="44"/>
      <c r="C82" s="57"/>
      <c r="D82" s="459"/>
      <c r="E82" s="459"/>
      <c r="F82" s="460"/>
      <c r="G82" s="459"/>
      <c r="H82" s="459"/>
      <c r="I82" s="459"/>
      <c r="J82" s="460"/>
      <c r="K82" s="459"/>
      <c r="L82" s="459"/>
      <c r="M82" s="459"/>
      <c r="N82" s="460"/>
    </row>
    <row r="83" spans="1:14" ht="14.25" x14ac:dyDescent="0.2">
      <c r="A83" s="44"/>
      <c r="B83" s="62"/>
      <c r="C83" s="63"/>
      <c r="D83" s="124"/>
      <c r="E83" s="124"/>
      <c r="F83" s="461"/>
      <c r="G83" s="462"/>
      <c r="H83" s="124"/>
      <c r="I83" s="124"/>
      <c r="J83" s="461"/>
      <c r="K83" s="462"/>
      <c r="L83" s="124"/>
      <c r="M83" s="124"/>
      <c r="N83" s="461"/>
    </row>
    <row r="84" spans="1:14" ht="14.25" x14ac:dyDescent="0.2">
      <c r="A84" s="61"/>
      <c r="B84" s="61"/>
      <c r="C84" s="63"/>
      <c r="D84" s="124"/>
      <c r="E84" s="124"/>
      <c r="F84" s="461"/>
      <c r="G84" s="462"/>
      <c r="H84" s="124"/>
      <c r="I84" s="124"/>
      <c r="J84" s="461"/>
      <c r="K84" s="462"/>
      <c r="L84" s="124"/>
      <c r="M84" s="124"/>
      <c r="N84" s="461"/>
    </row>
    <row r="85" spans="1:14" ht="14.25" x14ac:dyDescent="0.2">
      <c r="A85" s="61"/>
      <c r="B85" s="61"/>
      <c r="C85" s="61"/>
      <c r="D85" s="114"/>
      <c r="E85" s="114"/>
      <c r="F85" s="323"/>
      <c r="G85" s="114"/>
      <c r="H85" s="114"/>
      <c r="I85" s="114"/>
      <c r="J85" s="323"/>
      <c r="K85" s="114"/>
      <c r="L85" s="114"/>
      <c r="M85" s="114"/>
      <c r="N85" s="323"/>
    </row>
    <row r="86" spans="1:14" x14ac:dyDescent="0.2">
      <c r="A86" s="54"/>
      <c r="B86" s="54"/>
      <c r="C86" s="54"/>
      <c r="D86" s="101"/>
      <c r="E86" s="101"/>
      <c r="F86" s="320"/>
      <c r="G86" s="101"/>
      <c r="H86" s="101"/>
      <c r="I86" s="101"/>
      <c r="J86" s="320"/>
      <c r="K86" s="101"/>
      <c r="L86" s="101"/>
      <c r="M86" s="101"/>
      <c r="N86" s="320"/>
    </row>
    <row r="87" spans="1:14" x14ac:dyDescent="0.2">
      <c r="A87" s="55"/>
      <c r="B87" s="3"/>
      <c r="C87" s="64"/>
      <c r="D87" s="463"/>
      <c r="E87" s="463"/>
      <c r="F87" s="464"/>
      <c r="G87" s="463"/>
      <c r="H87" s="463"/>
      <c r="I87" s="463"/>
      <c r="J87" s="464"/>
      <c r="K87" s="463"/>
      <c r="L87" s="463"/>
      <c r="M87" s="463"/>
      <c r="N87" s="464"/>
    </row>
    <row r="88" spans="1:14" x14ac:dyDescent="0.2">
      <c r="A88" s="54"/>
      <c r="B88" s="3"/>
      <c r="C88" s="19"/>
      <c r="D88" s="91"/>
      <c r="E88" s="91"/>
      <c r="F88" s="140"/>
      <c r="G88" s="91"/>
      <c r="H88" s="91"/>
      <c r="I88" s="91"/>
      <c r="J88" s="140"/>
      <c r="K88" s="91"/>
      <c r="L88" s="91"/>
      <c r="M88" s="91"/>
      <c r="N88" s="140"/>
    </row>
    <row r="89" spans="1:14" ht="16.5" x14ac:dyDescent="0.2">
      <c r="A89" s="43"/>
      <c r="B89" s="3"/>
      <c r="C89" s="43"/>
      <c r="D89" s="465"/>
      <c r="E89" s="465"/>
      <c r="F89" s="466"/>
      <c r="G89" s="465"/>
      <c r="H89" s="465"/>
      <c r="I89" s="465"/>
      <c r="J89" s="466"/>
      <c r="K89" s="465"/>
      <c r="L89" s="465"/>
      <c r="M89" s="465"/>
      <c r="N89" s="466"/>
    </row>
    <row r="90" spans="1:14" x14ac:dyDescent="0.2">
      <c r="A90" s="19"/>
      <c r="B90" s="3"/>
      <c r="C90" s="19"/>
      <c r="D90" s="91"/>
      <c r="E90" s="91"/>
      <c r="F90" s="140"/>
      <c r="G90" s="91"/>
      <c r="H90" s="91"/>
      <c r="I90" s="91"/>
      <c r="J90" s="140"/>
      <c r="K90" s="91"/>
      <c r="L90" s="91"/>
      <c r="M90" s="91"/>
      <c r="N90" s="140"/>
    </row>
    <row r="91" spans="1:14" x14ac:dyDescent="0.2">
      <c r="A91" s="3"/>
      <c r="B91" s="3"/>
      <c r="C91" s="3"/>
    </row>
    <row r="92" spans="1:14" x14ac:dyDescent="0.2">
      <c r="A92" s="3"/>
      <c r="B92" s="3"/>
      <c r="C92" s="3"/>
    </row>
    <row r="93" spans="1:14" x14ac:dyDescent="0.2">
      <c r="A93" s="3"/>
      <c r="B93" s="3"/>
      <c r="C93" s="3"/>
    </row>
    <row r="94" spans="1:14" x14ac:dyDescent="0.2">
      <c r="A94" s="3"/>
      <c r="B94" s="3"/>
      <c r="C94" s="3"/>
    </row>
    <row r="95" spans="1:14" x14ac:dyDescent="0.2">
      <c r="A95" s="3"/>
      <c r="B95" s="3"/>
      <c r="C95" s="3"/>
    </row>
    <row r="96" spans="1:14" x14ac:dyDescent="0.2">
      <c r="A96" s="3"/>
      <c r="B96" s="3"/>
      <c r="C96" s="3"/>
    </row>
    <row r="97" spans="1:3" x14ac:dyDescent="0.2">
      <c r="A97" s="3"/>
      <c r="B97" s="3"/>
      <c r="C97" s="3"/>
    </row>
    <row r="98" spans="1:3" x14ac:dyDescent="0.2">
      <c r="A98" s="3"/>
      <c r="B98" s="3"/>
      <c r="C98" s="3"/>
    </row>
    <row r="99" spans="1:3" x14ac:dyDescent="0.2">
      <c r="A99" s="3"/>
      <c r="B99" s="3"/>
      <c r="C99" s="3"/>
    </row>
    <row r="100" spans="1:3" x14ac:dyDescent="0.2">
      <c r="A100" s="3"/>
      <c r="B100" s="3"/>
      <c r="C100" s="3"/>
    </row>
    <row r="101" spans="1:3" x14ac:dyDescent="0.2">
      <c r="A101" s="3"/>
      <c r="B101" s="3"/>
      <c r="C101" s="3"/>
    </row>
    <row r="102" spans="1:3" x14ac:dyDescent="0.2">
      <c r="A102" s="3"/>
      <c r="B102" s="3"/>
      <c r="C102" s="3"/>
    </row>
    <row r="103" spans="1:3" x14ac:dyDescent="0.2">
      <c r="A103" s="3"/>
      <c r="B103" s="3"/>
      <c r="C103" s="3"/>
    </row>
    <row r="104" spans="1:3" x14ac:dyDescent="0.2">
      <c r="A104" s="3"/>
      <c r="B104" s="3"/>
      <c r="C104" s="3"/>
    </row>
    <row r="105" spans="1:3" x14ac:dyDescent="0.2">
      <c r="A105" s="3"/>
      <c r="B105" s="3"/>
      <c r="C105" s="3"/>
    </row>
    <row r="106" spans="1:3" x14ac:dyDescent="0.2">
      <c r="A106" s="3"/>
      <c r="B106" s="3"/>
      <c r="C106" s="3"/>
    </row>
    <row r="107" spans="1:3" x14ac:dyDescent="0.2">
      <c r="A107" s="3"/>
      <c r="B107" s="3"/>
      <c r="C107" s="3"/>
    </row>
    <row r="108" spans="1:3" x14ac:dyDescent="0.2">
      <c r="A108" s="3"/>
      <c r="B108" s="3"/>
      <c r="C108" s="3"/>
    </row>
    <row r="109" spans="1:3" x14ac:dyDescent="0.2">
      <c r="A109" s="3"/>
      <c r="B109" s="3"/>
      <c r="C109" s="3"/>
    </row>
    <row r="110" spans="1:3" x14ac:dyDescent="0.2">
      <c r="A110" s="3"/>
      <c r="B110" s="3"/>
      <c r="C110" s="3"/>
    </row>
    <row r="111" spans="1:3" x14ac:dyDescent="0.2">
      <c r="A111" s="3"/>
      <c r="B111" s="3"/>
      <c r="C111" s="3"/>
    </row>
    <row r="112" spans="1:3" x14ac:dyDescent="0.2">
      <c r="A112" s="3"/>
      <c r="B112" s="3"/>
      <c r="C112" s="3"/>
    </row>
    <row r="113" spans="1:3" x14ac:dyDescent="0.2">
      <c r="A113" s="3"/>
      <c r="B113" s="3"/>
      <c r="C113" s="3"/>
    </row>
    <row r="114" spans="1:3" x14ac:dyDescent="0.2">
      <c r="A114" s="3"/>
      <c r="B114" s="3"/>
      <c r="C114" s="3"/>
    </row>
    <row r="115" spans="1:3" x14ac:dyDescent="0.2">
      <c r="A115" s="3"/>
      <c r="B115" s="3"/>
      <c r="C115" s="3"/>
    </row>
    <row r="116" spans="1:3" x14ac:dyDescent="0.2">
      <c r="A116" s="3"/>
      <c r="B116" s="3"/>
      <c r="C116" s="3"/>
    </row>
    <row r="117" spans="1:3" x14ac:dyDescent="0.2">
      <c r="A117" s="3"/>
      <c r="B117" s="3"/>
      <c r="C117" s="3"/>
    </row>
    <row r="118" spans="1:3" x14ac:dyDescent="0.2">
      <c r="A118" s="3"/>
      <c r="B118" s="3"/>
      <c r="C118" s="3"/>
    </row>
    <row r="119" spans="1:3" x14ac:dyDescent="0.2">
      <c r="A119" s="3"/>
      <c r="B119" s="3"/>
      <c r="C119" s="3"/>
    </row>
    <row r="120" spans="1:3" x14ac:dyDescent="0.2">
      <c r="A120" s="3"/>
      <c r="B120" s="3"/>
      <c r="C120" s="3"/>
    </row>
    <row r="121" spans="1:3" x14ac:dyDescent="0.2">
      <c r="A121" s="3"/>
      <c r="B121" s="3"/>
      <c r="C121" s="3"/>
    </row>
    <row r="122" spans="1:3" x14ac:dyDescent="0.2">
      <c r="A122" s="3"/>
      <c r="B122" s="3"/>
      <c r="C122" s="3"/>
    </row>
    <row r="123" spans="1:3" x14ac:dyDescent="0.2">
      <c r="A123" s="3"/>
      <c r="B123" s="3"/>
      <c r="C123" s="3"/>
    </row>
    <row r="124" spans="1:3" x14ac:dyDescent="0.2">
      <c r="A124" s="3"/>
      <c r="B124" s="3"/>
      <c r="C124" s="3"/>
    </row>
    <row r="125" spans="1:3" x14ac:dyDescent="0.2">
      <c r="A125" s="3"/>
      <c r="B125" s="3"/>
      <c r="C125" s="3"/>
    </row>
    <row r="126" spans="1:3" x14ac:dyDescent="0.2">
      <c r="A126" s="3"/>
      <c r="B126" s="3"/>
      <c r="C126" s="3"/>
    </row>
    <row r="127" spans="1:3" x14ac:dyDescent="0.2">
      <c r="A127" s="3"/>
      <c r="B127" s="3"/>
      <c r="C127" s="3"/>
    </row>
    <row r="128" spans="1:3" x14ac:dyDescent="0.2">
      <c r="A128" s="3"/>
    </row>
  </sheetData>
  <mergeCells count="3">
    <mergeCell ref="D7:F7"/>
    <mergeCell ref="H7:J7"/>
    <mergeCell ref="L7:N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&amp;R55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98"/>
  <sheetViews>
    <sheetView showGridLines="0" topLeftCell="A25" zoomScale="85" zoomScaleNormal="85" workbookViewId="0">
      <selection activeCell="D40" sqref="D40:D41"/>
    </sheetView>
  </sheetViews>
  <sheetFormatPr defaultRowHeight="12.75" x14ac:dyDescent="0.2"/>
  <cols>
    <col min="1" max="1" width="3.7109375" customWidth="1"/>
    <col min="2" max="2" width="35" customWidth="1"/>
    <col min="3" max="3" width="2.28515625" customWidth="1"/>
    <col min="4" max="4" width="12.140625" style="3" customWidth="1"/>
    <col min="5" max="5" width="2.28515625" style="3" customWidth="1"/>
    <col min="6" max="6" width="9" style="48" customWidth="1"/>
    <col min="7" max="7" width="3.5703125" style="3" customWidth="1"/>
    <col min="8" max="8" width="12.140625" style="3" customWidth="1"/>
    <col min="9" max="9" width="2.28515625" style="3" customWidth="1"/>
    <col min="10" max="10" width="9" style="48" customWidth="1"/>
    <col min="11" max="11" width="3.5703125" style="3" customWidth="1"/>
    <col min="12" max="12" width="12.140625" style="3" customWidth="1"/>
    <col min="13" max="13" width="2.28515625" style="3" customWidth="1"/>
    <col min="14" max="14" width="9" style="48" customWidth="1"/>
    <col min="15" max="15" width="3.42578125" style="3" customWidth="1"/>
    <col min="16" max="16" width="12.140625" style="3" customWidth="1"/>
    <col min="17" max="17" width="2.28515625" style="3" customWidth="1"/>
    <col min="18" max="18" width="9" style="48" customWidth="1"/>
    <col min="19" max="19" width="7.5703125" customWidth="1"/>
    <col min="20" max="24" width="9.7109375" customWidth="1"/>
  </cols>
  <sheetData>
    <row r="1" spans="1:18" ht="15.75" x14ac:dyDescent="0.25">
      <c r="A1" s="295" t="s">
        <v>1131</v>
      </c>
      <c r="B1" s="4"/>
      <c r="C1" s="5"/>
      <c r="D1" s="143"/>
      <c r="E1" s="143"/>
      <c r="F1" s="340"/>
      <c r="G1" s="143"/>
      <c r="H1" s="143"/>
      <c r="I1" s="143"/>
      <c r="J1" s="340"/>
      <c r="K1" s="143"/>
      <c r="L1" s="143"/>
      <c r="M1" s="143"/>
      <c r="N1" s="340"/>
      <c r="O1" s="143"/>
      <c r="P1" s="143"/>
      <c r="Q1" s="143"/>
      <c r="R1" s="340"/>
    </row>
    <row r="2" spans="1:18" ht="15.75" x14ac:dyDescent="0.25">
      <c r="A2" s="295" t="s">
        <v>1538</v>
      </c>
      <c r="B2" s="1"/>
      <c r="C2" s="5"/>
      <c r="D2" s="143"/>
      <c r="E2" s="143"/>
      <c r="F2" s="340"/>
      <c r="G2" s="143"/>
      <c r="H2" s="143"/>
      <c r="I2" s="143"/>
      <c r="J2" s="340"/>
      <c r="K2" s="143"/>
      <c r="L2" s="143"/>
      <c r="M2" s="143"/>
      <c r="N2" s="340"/>
      <c r="O2" s="143"/>
      <c r="P2" s="143"/>
      <c r="Q2" s="143"/>
      <c r="R2" s="340"/>
    </row>
    <row r="3" spans="1:18" ht="9.75" customHeight="1" x14ac:dyDescent="0.2">
      <c r="A3" s="1"/>
      <c r="B3" s="1"/>
      <c r="C3" s="1"/>
    </row>
    <row r="4" spans="1:18" ht="14.25" x14ac:dyDescent="0.2">
      <c r="A4" s="6" t="s">
        <v>8</v>
      </c>
      <c r="B4" s="4"/>
      <c r="C4" s="1"/>
      <c r="O4" s="19"/>
      <c r="P4" s="19"/>
      <c r="Q4" s="19"/>
      <c r="R4" s="80" t="s">
        <v>271</v>
      </c>
    </row>
    <row r="5" spans="1:18" ht="9" customHeight="1" x14ac:dyDescent="0.2">
      <c r="A5" s="7"/>
      <c r="B5" s="8"/>
      <c r="C5" s="2"/>
      <c r="D5" s="34"/>
      <c r="E5" s="34"/>
      <c r="F5" s="341"/>
      <c r="G5" s="34"/>
      <c r="H5" s="34"/>
      <c r="I5" s="34"/>
      <c r="J5" s="341"/>
      <c r="K5" s="34"/>
      <c r="L5" s="34"/>
      <c r="M5" s="34"/>
      <c r="N5" s="341"/>
      <c r="O5" s="34"/>
      <c r="P5" s="34"/>
      <c r="Q5" s="34"/>
      <c r="R5" s="341"/>
    </row>
    <row r="6" spans="1:18" ht="6.75" customHeight="1" x14ac:dyDescent="0.2">
      <c r="A6" s="4"/>
      <c r="B6" s="4"/>
      <c r="C6" s="1"/>
    </row>
    <row r="7" spans="1:18" ht="14.25" x14ac:dyDescent="0.2">
      <c r="A7" s="4"/>
      <c r="B7" s="4" t="s">
        <v>10</v>
      </c>
      <c r="C7" s="1"/>
      <c r="D7" s="825" t="s">
        <v>135</v>
      </c>
      <c r="E7" s="821"/>
      <c r="F7" s="821"/>
      <c r="H7" s="825" t="s">
        <v>11</v>
      </c>
      <c r="I7" s="821"/>
      <c r="J7" s="821"/>
      <c r="L7" s="825" t="s">
        <v>12</v>
      </c>
      <c r="M7" s="821"/>
      <c r="N7" s="821"/>
      <c r="P7" s="825" t="s">
        <v>52</v>
      </c>
      <c r="Q7" s="821"/>
      <c r="R7" s="821"/>
    </row>
    <row r="8" spans="1:18" ht="4.5" customHeight="1" x14ac:dyDescent="0.2">
      <c r="A8" s="9"/>
      <c r="B8" s="9" t="s">
        <v>10</v>
      </c>
      <c r="C8" s="1"/>
      <c r="D8" s="34"/>
      <c r="E8" s="34"/>
      <c r="F8" s="341"/>
      <c r="H8" s="336"/>
      <c r="I8" s="34"/>
      <c r="J8" s="341"/>
      <c r="L8" s="336"/>
      <c r="M8" s="34"/>
      <c r="N8" s="341"/>
      <c r="P8" s="336"/>
      <c r="Q8" s="34"/>
      <c r="R8" s="341"/>
    </row>
    <row r="9" spans="1:18" ht="6.75" customHeight="1" x14ac:dyDescent="0.2">
      <c r="A9" s="4"/>
      <c r="B9" s="4"/>
      <c r="C9" s="1"/>
    </row>
    <row r="10" spans="1:18" ht="11.25" customHeight="1" x14ac:dyDescent="0.2">
      <c r="A10" s="4"/>
      <c r="B10" s="4"/>
      <c r="C10" s="1"/>
      <c r="D10" s="342" t="s">
        <v>272</v>
      </c>
      <c r="E10" s="33"/>
      <c r="F10" s="144" t="s">
        <v>273</v>
      </c>
      <c r="G10" s="33"/>
      <c r="H10" s="342" t="s">
        <v>272</v>
      </c>
      <c r="I10" s="33"/>
      <c r="J10" s="144" t="s">
        <v>273</v>
      </c>
      <c r="K10" s="33"/>
      <c r="L10" s="342" t="s">
        <v>272</v>
      </c>
      <c r="M10" s="33"/>
      <c r="N10" s="144" t="s">
        <v>273</v>
      </c>
      <c r="O10" s="33"/>
      <c r="P10" s="342" t="s">
        <v>272</v>
      </c>
      <c r="Q10" s="33"/>
      <c r="R10" s="144" t="s">
        <v>273</v>
      </c>
    </row>
    <row r="11" spans="1:18" ht="4.5" customHeight="1" x14ac:dyDescent="0.2">
      <c r="A11" s="9"/>
      <c r="B11" s="9" t="s">
        <v>10</v>
      </c>
      <c r="C11" s="1"/>
      <c r="D11" s="34"/>
      <c r="F11" s="341"/>
      <c r="H11" s="336"/>
      <c r="J11" s="341"/>
      <c r="L11" s="336"/>
      <c r="N11" s="341"/>
      <c r="P11" s="336"/>
      <c r="R11" s="341"/>
    </row>
    <row r="12" spans="1:18" ht="6.75" customHeight="1" x14ac:dyDescent="0.2">
      <c r="A12" s="4"/>
      <c r="B12" s="4"/>
      <c r="C12" s="1"/>
    </row>
    <row r="13" spans="1:18" ht="15" x14ac:dyDescent="0.25">
      <c r="A13" s="29" t="s">
        <v>13</v>
      </c>
      <c r="C13" s="4"/>
      <c r="D13" s="184">
        <v>185824</v>
      </c>
      <c r="E13" s="104"/>
      <c r="F13" s="642">
        <f>D13/D$13</f>
        <v>1</v>
      </c>
      <c r="G13" s="104"/>
      <c r="H13" s="184">
        <v>26162</v>
      </c>
      <c r="I13" s="104"/>
      <c r="J13" s="642">
        <f>H13/H$13</f>
        <v>1</v>
      </c>
      <c r="K13" s="104"/>
      <c r="L13" s="184">
        <v>130191</v>
      </c>
      <c r="M13" s="104"/>
      <c r="N13" s="642">
        <f>L13/L$13</f>
        <v>1</v>
      </c>
      <c r="O13" s="104"/>
      <c r="P13" s="184">
        <v>29471</v>
      </c>
      <c r="Q13" s="104"/>
      <c r="R13" s="642">
        <f>P13/P$13</f>
        <v>1</v>
      </c>
    </row>
    <row r="14" spans="1:18" ht="7.5" customHeight="1" x14ac:dyDescent="0.25">
      <c r="A14" s="4"/>
      <c r="B14" s="9"/>
      <c r="C14" s="4"/>
      <c r="D14" s="184"/>
      <c r="E14" s="104"/>
      <c r="F14" s="642"/>
      <c r="G14" s="104"/>
      <c r="H14" s="643"/>
      <c r="I14" s="104"/>
      <c r="J14" s="642"/>
      <c r="K14" s="104"/>
      <c r="L14" s="643"/>
      <c r="M14" s="104"/>
      <c r="N14" s="642"/>
      <c r="O14" s="104"/>
      <c r="P14" s="643"/>
      <c r="Q14" s="104"/>
      <c r="R14" s="642"/>
    </row>
    <row r="15" spans="1:18" ht="15" x14ac:dyDescent="0.25">
      <c r="A15" s="4" t="s">
        <v>14</v>
      </c>
      <c r="B15" s="4"/>
      <c r="C15" s="4"/>
      <c r="D15" s="184"/>
      <c r="E15" s="104"/>
      <c r="F15" s="642"/>
      <c r="G15" s="104"/>
      <c r="H15" s="643"/>
      <c r="I15" s="104"/>
      <c r="J15" s="642"/>
      <c r="K15" s="104"/>
      <c r="L15" s="643"/>
      <c r="M15" s="104"/>
      <c r="N15" s="642"/>
      <c r="O15" s="104"/>
      <c r="P15" s="643"/>
      <c r="Q15" s="104"/>
      <c r="R15" s="642"/>
    </row>
    <row r="16" spans="1:18" ht="3" customHeight="1" x14ac:dyDescent="0.25">
      <c r="A16" s="4"/>
      <c r="B16" s="4"/>
      <c r="C16" s="4"/>
      <c r="D16" s="184"/>
      <c r="E16" s="104"/>
      <c r="F16" s="642">
        <f>D16/189574</f>
        <v>0</v>
      </c>
      <c r="G16" s="104"/>
      <c r="H16" s="643"/>
      <c r="I16" s="104"/>
      <c r="J16" s="642"/>
      <c r="K16" s="104"/>
      <c r="L16" s="643"/>
      <c r="M16" s="104"/>
      <c r="N16" s="642">
        <f>L16/38269</f>
        <v>0</v>
      </c>
      <c r="O16" s="104"/>
      <c r="P16" s="643"/>
      <c r="Q16" s="104"/>
      <c r="R16" s="642"/>
    </row>
    <row r="17" spans="1:19" ht="15" x14ac:dyDescent="0.25">
      <c r="A17" s="4"/>
      <c r="B17" s="4" t="s">
        <v>259</v>
      </c>
      <c r="C17" s="4"/>
      <c r="D17" s="184">
        <v>55359</v>
      </c>
      <c r="E17" s="104"/>
      <c r="F17" s="644">
        <f>D17/$D$13*100</f>
        <v>29.791092646805577</v>
      </c>
      <c r="G17" s="104"/>
      <c r="H17" s="643">
        <v>8601</v>
      </c>
      <c r="I17" s="104"/>
      <c r="J17" s="645">
        <f>H17/H$13*100</f>
        <v>32.875926916902372</v>
      </c>
      <c r="K17" s="104"/>
      <c r="L17" s="643">
        <v>38452</v>
      </c>
      <c r="M17" s="104"/>
      <c r="N17" s="644">
        <f>L17/L$13*100</f>
        <v>29.535067708213319</v>
      </c>
      <c r="O17" s="104"/>
      <c r="P17" s="643">
        <v>8306</v>
      </c>
      <c r="Q17" s="104"/>
      <c r="R17" s="644">
        <f>P17/P$13*100</f>
        <v>28.183638152760341</v>
      </c>
      <c r="S17" s="17"/>
    </row>
    <row r="18" spans="1:19" ht="15" x14ac:dyDescent="0.25">
      <c r="A18" s="4"/>
      <c r="B18" s="4" t="s">
        <v>258</v>
      </c>
      <c r="C18" s="4"/>
      <c r="D18" s="184">
        <v>126884</v>
      </c>
      <c r="E18" s="104"/>
      <c r="F18" s="644">
        <f>D18/$D$13*100</f>
        <v>68.281815050800759</v>
      </c>
      <c r="G18" s="104"/>
      <c r="H18" s="643">
        <v>17394</v>
      </c>
      <c r="I18" s="104"/>
      <c r="J18" s="645">
        <f>H18/H$13*100</f>
        <v>66.485742680223225</v>
      </c>
      <c r="K18" s="104"/>
      <c r="L18" s="643">
        <v>89357</v>
      </c>
      <c r="M18" s="104"/>
      <c r="N18" s="644">
        <f>L18/L$13*100</f>
        <v>68.635312732830997</v>
      </c>
      <c r="O18" s="104"/>
      <c r="P18" s="643">
        <v>20133</v>
      </c>
      <c r="Q18" s="104"/>
      <c r="R18" s="644">
        <f>P18/P$13*100</f>
        <v>68.314614366665538</v>
      </c>
    </row>
    <row r="19" spans="1:19" ht="15.75" customHeight="1" x14ac:dyDescent="0.25">
      <c r="A19" s="4"/>
      <c r="B19" s="4" t="s">
        <v>254</v>
      </c>
      <c r="C19" s="4"/>
      <c r="D19" s="184">
        <v>3581</v>
      </c>
      <c r="E19" s="104"/>
      <c r="F19" s="644">
        <f>D19/$D$13*100</f>
        <v>1.927092302393663</v>
      </c>
      <c r="G19" s="104"/>
      <c r="H19" s="643">
        <v>167</v>
      </c>
      <c r="I19" s="104"/>
      <c r="J19" s="645">
        <f>H19/H$13*100</f>
        <v>0.63833040287439802</v>
      </c>
      <c r="K19" s="104"/>
      <c r="L19" s="643">
        <v>2382</v>
      </c>
      <c r="M19" s="104"/>
      <c r="N19" s="644">
        <f>L19/L$13*100</f>
        <v>1.8296195589556881</v>
      </c>
      <c r="O19" s="104"/>
      <c r="P19" s="643">
        <v>1032</v>
      </c>
      <c r="Q19" s="104"/>
      <c r="R19" s="644">
        <f>P19/P$13*100</f>
        <v>3.5017474805741235</v>
      </c>
    </row>
    <row r="20" spans="1:19" ht="6.75" customHeight="1" x14ac:dyDescent="0.2">
      <c r="A20" s="4"/>
      <c r="B20" s="4"/>
      <c r="C20" s="4"/>
      <c r="D20" s="94"/>
      <c r="E20" s="104"/>
      <c r="F20" s="644"/>
      <c r="G20" s="104"/>
      <c r="H20" s="72"/>
      <c r="I20" s="104"/>
      <c r="J20" s="644"/>
      <c r="K20" s="104"/>
      <c r="L20" s="72"/>
      <c r="M20" s="104"/>
      <c r="N20" s="644"/>
      <c r="O20" s="104"/>
      <c r="P20" s="72"/>
      <c r="Q20" s="104"/>
      <c r="R20" s="645"/>
    </row>
    <row r="21" spans="1:19" ht="14.25" x14ac:dyDescent="0.2">
      <c r="A21" s="4" t="s">
        <v>15</v>
      </c>
      <c r="B21" s="4"/>
      <c r="C21" s="4"/>
      <c r="D21" s="646"/>
      <c r="E21" s="104"/>
      <c r="F21" s="644"/>
      <c r="G21" s="104"/>
      <c r="H21" s="646"/>
      <c r="I21" s="104"/>
      <c r="J21" s="644"/>
      <c r="K21" s="104"/>
      <c r="L21" s="646"/>
      <c r="M21" s="104"/>
      <c r="N21" s="644"/>
      <c r="O21" s="104"/>
      <c r="P21" s="646"/>
      <c r="Q21" s="104"/>
      <c r="R21" s="645"/>
    </row>
    <row r="22" spans="1:19" ht="5.25" customHeight="1" x14ac:dyDescent="0.25">
      <c r="A22" s="4"/>
      <c r="B22" s="4"/>
      <c r="C22" s="4"/>
      <c r="D22" s="184"/>
      <c r="E22" s="104"/>
      <c r="F22" s="644"/>
      <c r="G22" s="104"/>
      <c r="H22" s="257"/>
      <c r="I22" s="104"/>
      <c r="J22" s="644"/>
      <c r="K22" s="104"/>
      <c r="L22" s="257"/>
      <c r="M22" s="104"/>
      <c r="N22" s="644"/>
      <c r="O22" s="104"/>
      <c r="P22" s="257"/>
      <c r="Q22" s="104"/>
      <c r="R22" s="645"/>
    </row>
    <row r="23" spans="1:19" ht="15" x14ac:dyDescent="0.25">
      <c r="A23" s="4"/>
      <c r="B23" s="4" t="s">
        <v>301</v>
      </c>
      <c r="C23" s="4"/>
      <c r="D23" s="184">
        <v>88</v>
      </c>
      <c r="E23" s="104"/>
      <c r="F23" s="644">
        <f t="shared" ref="F23:F28" si="0">SUM(D23)/$D$13*100</f>
        <v>4.735663853969347E-2</v>
      </c>
      <c r="G23" s="104"/>
      <c r="H23" s="643">
        <v>3</v>
      </c>
      <c r="I23" s="104"/>
      <c r="J23" s="645">
        <f>SUM(H23/$H$13*100)</f>
        <v>1.1467013225288586E-2</v>
      </c>
      <c r="K23" s="104"/>
      <c r="L23" s="643">
        <v>60</v>
      </c>
      <c r="M23" s="104"/>
      <c r="N23" s="644">
        <f>SUM(L23/$L$13*100)</f>
        <v>4.6086134986289377E-2</v>
      </c>
      <c r="O23" s="104"/>
      <c r="P23" s="643">
        <v>25</v>
      </c>
      <c r="Q23" s="104"/>
      <c r="R23" s="644">
        <f>SUM(P23/$P$13*100)</f>
        <v>8.4829154083675473E-2</v>
      </c>
      <c r="S23" s="17"/>
    </row>
    <row r="24" spans="1:19" ht="15" x14ac:dyDescent="0.25">
      <c r="A24" s="4"/>
      <c r="B24" s="4" t="s">
        <v>17</v>
      </c>
      <c r="C24" s="4"/>
      <c r="D24" s="184">
        <v>83</v>
      </c>
      <c r="E24" s="104"/>
      <c r="F24" s="644">
        <f t="shared" si="0"/>
        <v>4.4665920440847252E-2</v>
      </c>
      <c r="G24" s="104"/>
      <c r="H24" s="643">
        <v>12</v>
      </c>
      <c r="I24" s="104"/>
      <c r="J24" s="645">
        <f t="shared" ref="J24:J29" si="1">SUM(H24/$H$13*100)</f>
        <v>4.5868052901154345E-2</v>
      </c>
      <c r="K24" s="104"/>
      <c r="L24" s="643">
        <v>49</v>
      </c>
      <c r="M24" s="104"/>
      <c r="N24" s="644">
        <f t="shared" ref="N24:N29" si="2">SUM(L24/$L$13*100)</f>
        <v>3.763701023880299E-2</v>
      </c>
      <c r="O24" s="104"/>
      <c r="P24" s="643">
        <v>22</v>
      </c>
      <c r="Q24" s="104"/>
      <c r="R24" s="644">
        <f t="shared" ref="R24:R29" si="3">SUM(P24/$P$13*100)</f>
        <v>7.4649655593634415E-2</v>
      </c>
      <c r="S24" s="17"/>
    </row>
    <row r="25" spans="1:19" ht="15" x14ac:dyDescent="0.25">
      <c r="A25" s="4"/>
      <c r="B25" s="4" t="s">
        <v>229</v>
      </c>
      <c r="C25" s="4"/>
      <c r="D25" s="184">
        <v>48</v>
      </c>
      <c r="E25" s="104"/>
      <c r="F25" s="644">
        <f t="shared" si="0"/>
        <v>2.5830893748923712E-2</v>
      </c>
      <c r="G25" s="104"/>
      <c r="H25" s="643">
        <v>4</v>
      </c>
      <c r="I25" s="104"/>
      <c r="J25" s="645">
        <f t="shared" si="1"/>
        <v>1.5289350967051448E-2</v>
      </c>
      <c r="K25" s="104"/>
      <c r="L25" s="643">
        <v>36</v>
      </c>
      <c r="M25" s="104"/>
      <c r="N25" s="644">
        <f t="shared" si="2"/>
        <v>2.7651680991773626E-2</v>
      </c>
      <c r="O25" s="104"/>
      <c r="P25" s="643">
        <v>8</v>
      </c>
      <c r="Q25" s="104"/>
      <c r="R25" s="644">
        <f t="shared" si="3"/>
        <v>2.7145329306776152E-2</v>
      </c>
    </row>
    <row r="26" spans="1:19" ht="15" x14ac:dyDescent="0.25">
      <c r="A26" s="4"/>
      <c r="B26" s="4" t="s">
        <v>18</v>
      </c>
      <c r="C26" s="4"/>
      <c r="D26" s="184">
        <v>181231</v>
      </c>
      <c r="E26" s="104"/>
      <c r="F26" s="644">
        <f t="shared" si="0"/>
        <v>97.528306354399859</v>
      </c>
      <c r="G26" s="104"/>
      <c r="H26" s="643">
        <v>26007</v>
      </c>
      <c r="I26" s="104"/>
      <c r="J26" s="645">
        <f>SUM(H26/$H$13*100)</f>
        <v>99.407537650026754</v>
      </c>
      <c r="K26" s="104"/>
      <c r="L26" s="643">
        <v>127286</v>
      </c>
      <c r="M26" s="104"/>
      <c r="N26" s="644">
        <f t="shared" si="2"/>
        <v>97.768662964413821</v>
      </c>
      <c r="O26" s="104"/>
      <c r="P26" s="643">
        <v>27938</v>
      </c>
      <c r="Q26" s="104"/>
      <c r="R26" s="644">
        <f>SUM(P26/$P$13*100)</f>
        <v>94.798276271589017</v>
      </c>
    </row>
    <row r="27" spans="1:19" ht="15" x14ac:dyDescent="0.25">
      <c r="A27" s="4"/>
      <c r="B27" s="4" t="s">
        <v>19</v>
      </c>
      <c r="C27" s="4"/>
      <c r="D27" s="184">
        <v>1158</v>
      </c>
      <c r="E27" s="104"/>
      <c r="F27" s="644">
        <f t="shared" si="0"/>
        <v>0.62317031169278458</v>
      </c>
      <c r="G27" s="104"/>
      <c r="H27" s="643">
        <v>36</v>
      </c>
      <c r="I27" s="104"/>
      <c r="J27" s="645">
        <f t="shared" si="1"/>
        <v>0.13760415870346304</v>
      </c>
      <c r="K27" s="104"/>
      <c r="L27" s="643">
        <v>877</v>
      </c>
      <c r="M27" s="104"/>
      <c r="N27" s="644">
        <f t="shared" si="2"/>
        <v>0.67362567304959631</v>
      </c>
      <c r="O27" s="104"/>
      <c r="P27" s="643">
        <v>245</v>
      </c>
      <c r="Q27" s="104"/>
      <c r="R27" s="644">
        <f t="shared" si="3"/>
        <v>0.83132571002001965</v>
      </c>
    </row>
    <row r="28" spans="1:19" ht="15" x14ac:dyDescent="0.25">
      <c r="A28" s="4"/>
      <c r="B28" s="4" t="s">
        <v>1907</v>
      </c>
      <c r="C28" s="4"/>
      <c r="D28" s="184">
        <v>3213</v>
      </c>
      <c r="E28" s="104"/>
      <c r="F28" s="644">
        <f t="shared" si="0"/>
        <v>1.7290554503185809</v>
      </c>
      <c r="G28" s="104"/>
      <c r="H28" s="643">
        <v>100</v>
      </c>
      <c r="I28" s="104"/>
      <c r="J28" s="645">
        <f t="shared" si="1"/>
        <v>0.38223377417628623</v>
      </c>
      <c r="K28" s="104"/>
      <c r="L28" s="643">
        <v>1882</v>
      </c>
      <c r="M28" s="104"/>
      <c r="N28" s="644">
        <f t="shared" si="2"/>
        <v>1.4455684340699433</v>
      </c>
      <c r="O28" s="104"/>
      <c r="P28" s="643">
        <v>1231</v>
      </c>
      <c r="Q28" s="104"/>
      <c r="R28" s="644">
        <f t="shared" si="3"/>
        <v>4.1769875470801807</v>
      </c>
    </row>
    <row r="29" spans="1:19" ht="15" x14ac:dyDescent="0.25">
      <c r="A29" s="4"/>
      <c r="B29" s="44" t="s">
        <v>302</v>
      </c>
      <c r="C29" s="44"/>
      <c r="D29" s="184">
        <v>3</v>
      </c>
      <c r="E29" s="104"/>
      <c r="F29" s="644">
        <f>SUM(D29)/$D$13*100</f>
        <v>1.614430859307732E-3</v>
      </c>
      <c r="G29" s="104"/>
      <c r="H29" s="643">
        <v>0</v>
      </c>
      <c r="I29" s="104"/>
      <c r="J29" s="645">
        <f t="shared" si="1"/>
        <v>0</v>
      </c>
      <c r="K29" s="104"/>
      <c r="L29" s="643">
        <v>1</v>
      </c>
      <c r="M29" s="104"/>
      <c r="N29" s="644">
        <f t="shared" si="2"/>
        <v>7.6810224977148962E-4</v>
      </c>
      <c r="O29" s="104"/>
      <c r="P29" s="643">
        <v>2</v>
      </c>
      <c r="Q29" s="104"/>
      <c r="R29" s="644">
        <f t="shared" si="3"/>
        <v>6.7863323266940381E-3</v>
      </c>
    </row>
    <row r="30" spans="1:19" ht="7.5" customHeight="1" x14ac:dyDescent="0.25">
      <c r="A30" s="4"/>
      <c r="B30" s="4"/>
      <c r="C30" s="4"/>
      <c r="D30" s="184"/>
      <c r="E30" s="104"/>
      <c r="F30" s="644"/>
      <c r="G30" s="104"/>
      <c r="H30" s="647"/>
      <c r="I30" s="104"/>
      <c r="J30" s="644"/>
      <c r="K30" s="104"/>
      <c r="L30" s="184"/>
      <c r="M30" s="104"/>
      <c r="N30" s="644"/>
      <c r="O30" s="104"/>
      <c r="P30" s="647"/>
      <c r="Q30" s="104"/>
      <c r="R30" s="645"/>
    </row>
    <row r="31" spans="1:19" ht="14.25" x14ac:dyDescent="0.2">
      <c r="A31" s="4" t="s">
        <v>20</v>
      </c>
      <c r="B31" s="4"/>
      <c r="C31" s="4"/>
      <c r="D31" s="648"/>
      <c r="E31" s="104"/>
      <c r="F31" s="644"/>
      <c r="G31" s="104"/>
      <c r="H31" s="648"/>
      <c r="I31" s="104"/>
      <c r="J31" s="644"/>
      <c r="K31" s="104"/>
      <c r="L31" s="648"/>
      <c r="M31" s="104"/>
      <c r="N31" s="644"/>
      <c r="O31" s="104"/>
      <c r="P31" s="648"/>
      <c r="Q31" s="104"/>
      <c r="R31" s="645"/>
    </row>
    <row r="32" spans="1:19" ht="6.75" customHeight="1" x14ac:dyDescent="0.25">
      <c r="A32" s="4"/>
      <c r="B32" s="4"/>
      <c r="C32" s="4"/>
      <c r="D32" s="184"/>
      <c r="E32" s="104"/>
      <c r="F32" s="644"/>
      <c r="G32" s="104"/>
      <c r="H32" s="643"/>
      <c r="I32" s="104"/>
      <c r="J32" s="645"/>
      <c r="K32" s="104"/>
      <c r="L32" s="643"/>
      <c r="M32" s="104"/>
      <c r="N32" s="644"/>
      <c r="O32" s="104"/>
      <c r="P32" s="643"/>
      <c r="Q32" s="104"/>
      <c r="R32" s="644"/>
    </row>
    <row r="33" spans="1:18" ht="15" x14ac:dyDescent="0.25">
      <c r="A33" s="4"/>
      <c r="B33" s="32" t="s">
        <v>205</v>
      </c>
      <c r="C33" s="4"/>
      <c r="D33" s="184">
        <v>149034</v>
      </c>
      <c r="E33" s="104"/>
      <c r="F33" s="644">
        <f>D33/$D$13*100</f>
        <v>80.201696228689514</v>
      </c>
      <c r="G33" s="104"/>
      <c r="H33" s="643">
        <v>19687</v>
      </c>
      <c r="I33" s="104"/>
      <c r="J33" s="645">
        <f>H33/H$13*100</f>
        <v>75.250363122085474</v>
      </c>
      <c r="K33" s="104"/>
      <c r="L33" s="643">
        <v>105619</v>
      </c>
      <c r="M33" s="104"/>
      <c r="N33" s="644">
        <f>L33/L$13*100</f>
        <v>81.126191518614959</v>
      </c>
      <c r="O33" s="104"/>
      <c r="P33" s="643">
        <v>23728</v>
      </c>
      <c r="Q33" s="104"/>
      <c r="R33" s="644">
        <f>P33/P$13*100</f>
        <v>80.513046723898071</v>
      </c>
    </row>
    <row r="34" spans="1:18" ht="15" x14ac:dyDescent="0.25">
      <c r="A34" s="4"/>
      <c r="B34" s="10" t="s">
        <v>21</v>
      </c>
      <c r="C34" s="10"/>
      <c r="D34" s="184">
        <v>21248</v>
      </c>
      <c r="E34" s="104"/>
      <c r="F34" s="644">
        <f>D34/$D$13*100</f>
        <v>11.434475632856897</v>
      </c>
      <c r="G34" s="104"/>
      <c r="H34" s="643">
        <v>3637</v>
      </c>
      <c r="I34" s="104"/>
      <c r="J34" s="645">
        <f>H34/H$13*100</f>
        <v>13.901842366791531</v>
      </c>
      <c r="K34" s="104"/>
      <c r="L34" s="643">
        <v>14568</v>
      </c>
      <c r="M34" s="104"/>
      <c r="N34" s="644">
        <f>L34/L$13*100</f>
        <v>11.18971357467106</v>
      </c>
      <c r="O34" s="104"/>
      <c r="P34" s="643">
        <v>3043</v>
      </c>
      <c r="Q34" s="104"/>
      <c r="R34" s="644">
        <f>P34/P$13*100</f>
        <v>10.325404635064979</v>
      </c>
    </row>
    <row r="35" spans="1:18" ht="15" x14ac:dyDescent="0.25">
      <c r="A35" s="4"/>
      <c r="B35" s="4" t="s">
        <v>22</v>
      </c>
      <c r="C35" s="4"/>
      <c r="D35" s="184">
        <v>12665</v>
      </c>
      <c r="E35" s="104"/>
      <c r="F35" s="644">
        <f>D35/$D$13*100</f>
        <v>6.8155889443774749</v>
      </c>
      <c r="G35" s="104"/>
      <c r="H35" s="643">
        <v>2338</v>
      </c>
      <c r="I35" s="104"/>
      <c r="J35" s="645">
        <f>H35/H$13*100</f>
        <v>8.9366256402415711</v>
      </c>
      <c r="K35" s="104"/>
      <c r="L35" s="643">
        <v>8124</v>
      </c>
      <c r="M35" s="104"/>
      <c r="N35" s="644">
        <f>L35/L$13*100</f>
        <v>6.2400626771435812</v>
      </c>
      <c r="O35" s="104"/>
      <c r="P35" s="643">
        <v>2203</v>
      </c>
      <c r="Q35" s="104"/>
      <c r="R35" s="644">
        <f>P35/P$13*100</f>
        <v>7.4751450578534833</v>
      </c>
    </row>
    <row r="36" spans="1:18" ht="15" x14ac:dyDescent="0.25">
      <c r="A36" s="4"/>
      <c r="B36" s="4" t="s">
        <v>23</v>
      </c>
      <c r="C36" s="4"/>
      <c r="D36" s="184">
        <v>2877</v>
      </c>
      <c r="E36" s="104"/>
      <c r="F36" s="644">
        <f>D36/$D$13*100</f>
        <v>1.5482391940761151</v>
      </c>
      <c r="G36" s="104"/>
      <c r="H36" s="643">
        <v>500</v>
      </c>
      <c r="I36" s="104"/>
      <c r="J36" s="645">
        <f>H36/H$13*100</f>
        <v>1.9111688708814312</v>
      </c>
      <c r="K36" s="104"/>
      <c r="L36" s="643">
        <v>1880</v>
      </c>
      <c r="M36" s="104"/>
      <c r="N36" s="644">
        <f>L36/L$13*100</f>
        <v>1.4440322295704004</v>
      </c>
      <c r="O36" s="104"/>
      <c r="P36" s="643">
        <v>497</v>
      </c>
      <c r="Q36" s="104"/>
      <c r="R36" s="644">
        <f>P36/P$13*100</f>
        <v>1.6864035831834685</v>
      </c>
    </row>
    <row r="37" spans="1:18" ht="11.25" customHeight="1" x14ac:dyDescent="0.2">
      <c r="A37" s="4"/>
      <c r="B37" s="4"/>
      <c r="C37" s="4"/>
      <c r="D37" s="94"/>
      <c r="E37" s="104"/>
      <c r="F37" s="644"/>
      <c r="G37" s="104"/>
      <c r="H37" s="257"/>
      <c r="I37" s="104"/>
      <c r="J37" s="645"/>
      <c r="K37" s="104"/>
      <c r="L37" s="257"/>
      <c r="M37" s="104"/>
      <c r="N37" s="644"/>
      <c r="O37" s="104"/>
      <c r="P37" s="257"/>
      <c r="Q37" s="104"/>
      <c r="R37" s="644"/>
    </row>
    <row r="38" spans="1:18" ht="15" x14ac:dyDescent="0.25">
      <c r="A38" s="4" t="s">
        <v>24</v>
      </c>
      <c r="B38" s="4"/>
      <c r="C38" s="4"/>
      <c r="D38" s="184"/>
      <c r="E38" s="104"/>
      <c r="F38" s="644"/>
      <c r="G38" s="104"/>
      <c r="H38" s="643"/>
      <c r="I38" s="104"/>
      <c r="J38" s="645"/>
      <c r="K38" s="104"/>
      <c r="L38" s="643"/>
      <c r="M38" s="104"/>
      <c r="N38" s="644"/>
      <c r="O38" s="104"/>
      <c r="P38" s="643"/>
      <c r="Q38" s="104"/>
      <c r="R38" s="644"/>
    </row>
    <row r="39" spans="1:18" ht="6" customHeight="1" x14ac:dyDescent="0.25">
      <c r="A39" s="4"/>
      <c r="B39" s="4"/>
      <c r="C39" s="4"/>
      <c r="D39" s="184"/>
      <c r="E39" s="104"/>
      <c r="F39" s="644"/>
      <c r="G39" s="104"/>
      <c r="H39" s="643"/>
      <c r="I39" s="104"/>
      <c r="J39" s="645"/>
      <c r="K39" s="104"/>
      <c r="L39" s="643"/>
      <c r="M39" s="104"/>
      <c r="N39" s="644"/>
      <c r="O39" s="104"/>
      <c r="P39" s="643"/>
      <c r="Q39" s="104"/>
      <c r="R39" s="644"/>
    </row>
    <row r="40" spans="1:18" ht="15" x14ac:dyDescent="0.25">
      <c r="A40" s="4"/>
      <c r="B40" s="4" t="s">
        <v>25</v>
      </c>
      <c r="C40" s="4"/>
      <c r="D40" s="184">
        <v>83746</v>
      </c>
      <c r="E40" s="104"/>
      <c r="F40" s="644">
        <f>D40/$D$13*100</f>
        <v>45.067375581195108</v>
      </c>
      <c r="G40" s="104"/>
      <c r="H40" s="643">
        <v>11622</v>
      </c>
      <c r="I40" s="104"/>
      <c r="J40" s="645">
        <f>H40/H$13*100</f>
        <v>44.423209234767988</v>
      </c>
      <c r="K40" s="104"/>
      <c r="L40" s="643">
        <v>57982</v>
      </c>
      <c r="M40" s="104"/>
      <c r="N40" s="644">
        <f>L40/L$13*100</f>
        <v>44.536104646250507</v>
      </c>
      <c r="O40" s="104"/>
      <c r="P40" s="643">
        <v>14142</v>
      </c>
      <c r="Q40" s="104"/>
      <c r="R40" s="644">
        <f>P40/P$13*100</f>
        <v>47.986155882053545</v>
      </c>
    </row>
    <row r="41" spans="1:18" ht="15" x14ac:dyDescent="0.25">
      <c r="A41" s="4"/>
      <c r="B41" s="4" t="s">
        <v>26</v>
      </c>
      <c r="C41" s="4"/>
      <c r="D41" s="184">
        <v>102078</v>
      </c>
      <c r="E41" s="104"/>
      <c r="F41" s="644">
        <f>D41/$D$13*100</f>
        <v>54.932624418804885</v>
      </c>
      <c r="G41" s="104"/>
      <c r="H41" s="643">
        <v>14540</v>
      </c>
      <c r="I41" s="104"/>
      <c r="J41" s="645">
        <f>H41/H$13*100</f>
        <v>55.576790765232019</v>
      </c>
      <c r="K41" s="104"/>
      <c r="L41" s="643">
        <v>72209</v>
      </c>
      <c r="M41" s="104"/>
      <c r="N41" s="644">
        <f>L41/L$13*100</f>
        <v>55.463895353749493</v>
      </c>
      <c r="O41" s="104"/>
      <c r="P41" s="643">
        <v>15329</v>
      </c>
      <c r="Q41" s="104"/>
      <c r="R41" s="644">
        <f>P41/P$13*100</f>
        <v>52.013844117946448</v>
      </c>
    </row>
    <row r="42" spans="1:18" ht="6.75" customHeight="1" x14ac:dyDescent="0.25">
      <c r="A42" s="4"/>
      <c r="B42" s="4"/>
      <c r="C42" s="4"/>
      <c r="D42" s="184"/>
      <c r="E42" s="104"/>
      <c r="F42" s="644"/>
      <c r="G42" s="104"/>
      <c r="H42" s="643"/>
      <c r="I42" s="104"/>
      <c r="J42" s="644"/>
      <c r="K42" s="104"/>
      <c r="L42" s="643"/>
      <c r="M42" s="104"/>
      <c r="N42" s="644"/>
      <c r="O42" s="104"/>
      <c r="P42" s="643"/>
      <c r="Q42" s="104"/>
      <c r="R42" s="645"/>
    </row>
    <row r="43" spans="1:18" ht="6.75" customHeight="1" x14ac:dyDescent="0.25">
      <c r="A43" s="4"/>
      <c r="B43" s="4"/>
      <c r="C43" s="4"/>
      <c r="D43" s="184"/>
      <c r="E43" s="104"/>
      <c r="F43" s="644"/>
      <c r="G43" s="104"/>
      <c r="H43" s="643"/>
      <c r="I43" s="104"/>
      <c r="J43" s="644"/>
      <c r="K43" s="104"/>
      <c r="L43" s="643"/>
      <c r="M43" s="104"/>
      <c r="N43" s="644"/>
      <c r="O43" s="104"/>
      <c r="P43" s="643"/>
      <c r="Q43" s="104"/>
      <c r="R43" s="645"/>
    </row>
    <row r="44" spans="1:18" ht="16.5" x14ac:dyDescent="0.2">
      <c r="A44" s="4" t="s">
        <v>278</v>
      </c>
      <c r="B44" s="4"/>
      <c r="C44" s="4"/>
      <c r="D44" s="646"/>
      <c r="E44" s="104"/>
      <c r="F44" s="644"/>
      <c r="G44" s="104"/>
      <c r="H44" s="646"/>
      <c r="I44" s="104"/>
      <c r="J44" s="644"/>
      <c r="K44" s="104"/>
      <c r="L44" s="646"/>
      <c r="M44" s="104"/>
      <c r="N44" s="644"/>
      <c r="O44" s="104"/>
      <c r="P44" s="646"/>
      <c r="Q44" s="104"/>
      <c r="R44" s="645"/>
    </row>
    <row r="45" spans="1:18" ht="3.75" customHeight="1" x14ac:dyDescent="0.25">
      <c r="A45" s="4"/>
      <c r="B45" s="4"/>
      <c r="C45" s="4"/>
      <c r="D45" s="184"/>
      <c r="E45" s="104"/>
      <c r="F45" s="644">
        <f>D45/189931*100</f>
        <v>0</v>
      </c>
      <c r="G45" s="104"/>
      <c r="H45" s="643"/>
      <c r="I45" s="104"/>
      <c r="J45" s="644">
        <f>H45/L$13*100</f>
        <v>0</v>
      </c>
      <c r="K45" s="104"/>
      <c r="L45" s="643"/>
      <c r="M45" s="104"/>
      <c r="N45" s="644">
        <f>L45/P$13*100</f>
        <v>0</v>
      </c>
      <c r="O45" s="104"/>
      <c r="P45" s="643"/>
      <c r="Q45" s="104"/>
      <c r="R45" s="645">
        <f>P45/H$13*100</f>
        <v>0</v>
      </c>
    </row>
    <row r="46" spans="1:18" ht="15" x14ac:dyDescent="0.25">
      <c r="A46" s="4"/>
      <c r="B46" s="4" t="s">
        <v>169</v>
      </c>
      <c r="C46" s="4"/>
      <c r="D46" s="184">
        <v>42124</v>
      </c>
      <c r="E46" s="104"/>
      <c r="F46" s="644">
        <f>D46/178474*100</f>
        <v>23.602317424386747</v>
      </c>
      <c r="G46" s="104"/>
      <c r="H46" s="643">
        <v>7140</v>
      </c>
      <c r="I46" s="104"/>
      <c r="J46" s="645">
        <f>H46/25074*100</f>
        <v>28.475711892797317</v>
      </c>
      <c r="K46" s="104"/>
      <c r="L46" s="643">
        <v>31022</v>
      </c>
      <c r="M46" s="104"/>
      <c r="N46" s="644">
        <f>L46/125082*100</f>
        <v>24.801330327305287</v>
      </c>
      <c r="O46" s="104"/>
      <c r="P46" s="643">
        <v>3962</v>
      </c>
      <c r="Q46" s="104"/>
      <c r="R46" s="644">
        <f>P46/28318*100</f>
        <v>13.991101066459496</v>
      </c>
    </row>
    <row r="47" spans="1:18" ht="15" x14ac:dyDescent="0.25">
      <c r="A47" s="4"/>
      <c r="B47" s="4" t="s">
        <v>170</v>
      </c>
      <c r="C47" s="4"/>
      <c r="D47" s="184">
        <v>96564</v>
      </c>
      <c r="E47" s="104"/>
      <c r="F47" s="644">
        <f>D47/178474*100</f>
        <v>54.1053598843529</v>
      </c>
      <c r="G47" s="104"/>
      <c r="H47" s="643">
        <v>16639</v>
      </c>
      <c r="I47" s="104"/>
      <c r="J47" s="645">
        <f>H47/25074*100</f>
        <v>66.35957565605807</v>
      </c>
      <c r="K47" s="104"/>
      <c r="L47" s="643">
        <v>69701</v>
      </c>
      <c r="M47" s="104"/>
      <c r="N47" s="644">
        <f>L47/125082*100</f>
        <v>55.724244895348654</v>
      </c>
      <c r="O47" s="104"/>
      <c r="P47" s="643">
        <v>10224</v>
      </c>
      <c r="Q47" s="104"/>
      <c r="R47" s="644">
        <f>P47/28318*100</f>
        <v>36.104244650045906</v>
      </c>
    </row>
    <row r="48" spans="1:18" ht="15" x14ac:dyDescent="0.25">
      <c r="A48" s="4"/>
      <c r="B48" s="4" t="s">
        <v>171</v>
      </c>
      <c r="C48" s="4"/>
      <c r="D48" s="184">
        <v>5897</v>
      </c>
      <c r="E48" s="104"/>
      <c r="F48" s="644">
        <f>D48/178474*100</f>
        <v>3.304122729361139</v>
      </c>
      <c r="G48" s="104"/>
      <c r="H48" s="643">
        <v>1115</v>
      </c>
      <c r="I48" s="104"/>
      <c r="J48" s="645">
        <f>H48/25074*100</f>
        <v>4.4468373614102257</v>
      </c>
      <c r="K48" s="104"/>
      <c r="L48" s="643">
        <v>4199</v>
      </c>
      <c r="M48" s="104"/>
      <c r="N48" s="644">
        <f>L48/125082*100</f>
        <v>3.3569978094370096</v>
      </c>
      <c r="O48" s="104"/>
      <c r="P48" s="643">
        <v>583</v>
      </c>
      <c r="Q48" s="104"/>
      <c r="R48" s="644">
        <f>P48/28318*100</f>
        <v>2.0587612119499963</v>
      </c>
    </row>
    <row r="49" spans="1:20" ht="15" x14ac:dyDescent="0.25">
      <c r="A49" s="4"/>
      <c r="B49" s="4" t="s">
        <v>232</v>
      </c>
      <c r="C49" s="4"/>
      <c r="D49" s="184">
        <v>29358</v>
      </c>
      <c r="E49" s="104"/>
      <c r="F49" s="644">
        <f>D49/178474*100</f>
        <v>16.449454822551186</v>
      </c>
      <c r="G49" s="104"/>
      <c r="H49" s="643">
        <v>144</v>
      </c>
      <c r="I49" s="104"/>
      <c r="J49" s="645">
        <f>H49/25074*100</f>
        <v>0.57430007178750897</v>
      </c>
      <c r="K49" s="104"/>
      <c r="L49" s="643">
        <v>17553</v>
      </c>
      <c r="M49" s="104"/>
      <c r="N49" s="644">
        <f>L49/125082*100</f>
        <v>14.033194224588669</v>
      </c>
      <c r="O49" s="104"/>
      <c r="P49" s="643">
        <v>11661</v>
      </c>
      <c r="Q49" s="104"/>
      <c r="R49" s="644">
        <f>P49/28318*100</f>
        <v>41.178755561833462</v>
      </c>
    </row>
    <row r="50" spans="1:20" ht="15" x14ac:dyDescent="0.25">
      <c r="A50" s="4"/>
      <c r="B50" s="4" t="s">
        <v>226</v>
      </c>
      <c r="C50" s="4"/>
      <c r="D50" s="184">
        <v>4531</v>
      </c>
      <c r="E50" s="104"/>
      <c r="F50" s="644">
        <f>D50/178474*100</f>
        <v>2.5387451393480283</v>
      </c>
      <c r="G50" s="104"/>
      <c r="H50" s="643">
        <v>36</v>
      </c>
      <c r="I50" s="104"/>
      <c r="J50" s="645">
        <f>H50/25074*100</f>
        <v>0.14357501794687724</v>
      </c>
      <c r="K50" s="104"/>
      <c r="L50" s="643">
        <v>2607</v>
      </c>
      <c r="M50" s="104"/>
      <c r="N50" s="644">
        <f>L50/125082*100</f>
        <v>2.0842327433203818</v>
      </c>
      <c r="O50" s="104"/>
      <c r="P50" s="643">
        <v>1888</v>
      </c>
      <c r="Q50" s="104"/>
      <c r="R50" s="644">
        <f>P50/28318*100</f>
        <v>6.6671375097111376</v>
      </c>
    </row>
    <row r="51" spans="1:20" ht="15" x14ac:dyDescent="0.25">
      <c r="A51" s="4"/>
      <c r="B51" s="4" t="s">
        <v>172</v>
      </c>
      <c r="C51" s="4"/>
      <c r="D51" s="184">
        <v>7350</v>
      </c>
      <c r="E51" s="104"/>
      <c r="F51" s="644"/>
      <c r="G51" s="104"/>
      <c r="H51" s="643">
        <v>1088</v>
      </c>
      <c r="I51" s="104"/>
      <c r="J51" s="645"/>
      <c r="K51" s="104"/>
      <c r="L51" s="643">
        <v>5109</v>
      </c>
      <c r="M51" s="104"/>
      <c r="N51" s="644"/>
      <c r="O51" s="104"/>
      <c r="P51" s="643">
        <v>1153</v>
      </c>
      <c r="Q51" s="104"/>
      <c r="R51" s="644"/>
    </row>
    <row r="52" spans="1:20" ht="9" customHeight="1" x14ac:dyDescent="0.25">
      <c r="A52" s="4"/>
      <c r="B52" s="4"/>
      <c r="C52" s="4"/>
      <c r="D52" s="184"/>
      <c r="E52" s="104"/>
      <c r="F52" s="644"/>
      <c r="G52" s="104"/>
      <c r="H52" s="643"/>
      <c r="I52" s="104"/>
      <c r="J52" s="644"/>
      <c r="K52" s="104"/>
      <c r="L52" s="643"/>
      <c r="M52" s="104"/>
      <c r="N52" s="644"/>
      <c r="O52" s="104"/>
      <c r="P52" s="643"/>
      <c r="Q52" s="104"/>
      <c r="R52" s="645"/>
    </row>
    <row r="53" spans="1:20" ht="17.25" x14ac:dyDescent="0.25">
      <c r="A53" s="4" t="s">
        <v>277</v>
      </c>
      <c r="B53" s="4"/>
      <c r="C53" s="4"/>
      <c r="D53" s="184"/>
      <c r="E53" s="104"/>
      <c r="F53" s="644"/>
      <c r="G53" s="104"/>
      <c r="H53" s="643"/>
      <c r="I53" s="104"/>
      <c r="J53" s="645"/>
      <c r="K53" s="104"/>
      <c r="L53" s="643"/>
      <c r="M53" s="104"/>
      <c r="N53" s="644"/>
      <c r="O53" s="104"/>
      <c r="P53" s="643"/>
      <c r="Q53" s="104"/>
      <c r="R53" s="644"/>
    </row>
    <row r="54" spans="1:20" ht="5.25" customHeight="1" x14ac:dyDescent="0.25">
      <c r="A54" s="4"/>
      <c r="B54" s="4"/>
      <c r="C54" s="4"/>
      <c r="D54" s="184"/>
      <c r="E54" s="104"/>
      <c r="F54" s="644"/>
      <c r="G54" s="104"/>
      <c r="H54" s="643"/>
      <c r="I54" s="104"/>
      <c r="J54" s="645"/>
      <c r="K54" s="104"/>
      <c r="L54" s="643"/>
      <c r="M54" s="104"/>
      <c r="N54" s="644"/>
      <c r="O54" s="104"/>
      <c r="P54" s="643"/>
      <c r="Q54" s="104"/>
      <c r="R54" s="644"/>
    </row>
    <row r="55" spans="1:20" ht="12.75" customHeight="1" x14ac:dyDescent="0.25">
      <c r="A55" s="4"/>
      <c r="B55" s="4" t="s">
        <v>234</v>
      </c>
      <c r="C55" s="24"/>
      <c r="D55" s="184">
        <v>121329</v>
      </c>
      <c r="E55" s="104"/>
      <c r="F55" s="644">
        <f>D55/180230*100</f>
        <v>67.318981301670092</v>
      </c>
      <c r="G55" s="104"/>
      <c r="H55" s="643">
        <v>19955</v>
      </c>
      <c r="I55" s="104"/>
      <c r="J55" s="645">
        <f>H55/25396*100</f>
        <v>78.575366199401472</v>
      </c>
      <c r="K55" s="104"/>
      <c r="L55" s="643">
        <v>84512</v>
      </c>
      <c r="M55" s="104"/>
      <c r="N55" s="644">
        <f>L55/126335*100</f>
        <v>66.895159694463132</v>
      </c>
      <c r="O55" s="104"/>
      <c r="P55" s="643">
        <v>16862</v>
      </c>
      <c r="Q55" s="104"/>
      <c r="R55" s="644">
        <f>P55/28409*100</f>
        <v>59.354429934175791</v>
      </c>
      <c r="T55" s="17"/>
    </row>
    <row r="56" spans="1:20" ht="12.75" customHeight="1" x14ac:dyDescent="0.25">
      <c r="A56" s="4"/>
      <c r="B56" s="4" t="s">
        <v>235</v>
      </c>
      <c r="C56" s="4"/>
      <c r="D56" s="184">
        <v>968</v>
      </c>
      <c r="E56" s="104"/>
      <c r="F56" s="644">
        <f t="shared" ref="F56:F70" si="4">D56/180230*100</f>
        <v>0.5370914942018532</v>
      </c>
      <c r="G56" s="104"/>
      <c r="H56" s="643">
        <v>98</v>
      </c>
      <c r="I56" s="104"/>
      <c r="J56" s="645">
        <f t="shared" ref="J56:J70" si="5">H56/25396*100</f>
        <v>0.38588754134509368</v>
      </c>
      <c r="K56" s="104"/>
      <c r="L56" s="643">
        <v>698</v>
      </c>
      <c r="M56" s="104"/>
      <c r="N56" s="644">
        <f t="shared" ref="N56:N70" si="6">L56/126335*100</f>
        <v>0.55249930739700004</v>
      </c>
      <c r="O56" s="104"/>
      <c r="P56" s="643">
        <v>172</v>
      </c>
      <c r="Q56" s="104"/>
      <c r="R56" s="644">
        <f t="shared" ref="R56:R70" si="7">P56/28409*100</f>
        <v>0.60544193741419972</v>
      </c>
      <c r="T56" s="17"/>
    </row>
    <row r="57" spans="1:20" ht="12.75" customHeight="1" x14ac:dyDescent="0.25">
      <c r="A57" s="4"/>
      <c r="B57" s="4" t="s">
        <v>146</v>
      </c>
      <c r="C57" s="4"/>
      <c r="D57" s="184">
        <v>16717</v>
      </c>
      <c r="E57" s="104"/>
      <c r="F57" s="644">
        <f t="shared" si="4"/>
        <v>9.2753703600954331</v>
      </c>
      <c r="G57" s="104"/>
      <c r="H57" s="643">
        <v>1109</v>
      </c>
      <c r="I57" s="104"/>
      <c r="J57" s="645">
        <f t="shared" si="5"/>
        <v>4.3668294219562132</v>
      </c>
      <c r="K57" s="104"/>
      <c r="L57" s="643">
        <v>12169</v>
      </c>
      <c r="M57" s="104"/>
      <c r="N57" s="644">
        <f t="shared" si="6"/>
        <v>9.6323267503067243</v>
      </c>
      <c r="O57" s="104"/>
      <c r="P57" s="643">
        <v>3439</v>
      </c>
      <c r="Q57" s="104"/>
      <c r="R57" s="644">
        <f t="shared" si="7"/>
        <v>12.105318737019958</v>
      </c>
      <c r="T57" s="17"/>
    </row>
    <row r="58" spans="1:20" ht="12.75" customHeight="1" x14ac:dyDescent="0.25">
      <c r="A58" s="4"/>
      <c r="B58" s="4" t="s">
        <v>147</v>
      </c>
      <c r="C58" s="4"/>
      <c r="D58" s="184">
        <v>2805</v>
      </c>
      <c r="E58" s="104"/>
      <c r="F58" s="644">
        <f t="shared" si="4"/>
        <v>1.5563446706985518</v>
      </c>
      <c r="G58" s="104"/>
      <c r="H58" s="643">
        <v>585</v>
      </c>
      <c r="I58" s="104"/>
      <c r="J58" s="645">
        <f t="shared" si="5"/>
        <v>2.3035123641518349</v>
      </c>
      <c r="K58" s="104"/>
      <c r="L58" s="643">
        <v>2036</v>
      </c>
      <c r="M58" s="104"/>
      <c r="N58" s="644">
        <f t="shared" si="6"/>
        <v>1.6115882376221951</v>
      </c>
      <c r="O58" s="104"/>
      <c r="P58" s="643">
        <v>184</v>
      </c>
      <c r="Q58" s="104"/>
      <c r="R58" s="644">
        <f t="shared" si="7"/>
        <v>0.64768207258263233</v>
      </c>
      <c r="T58" s="17"/>
    </row>
    <row r="59" spans="1:20" ht="12.75" customHeight="1" x14ac:dyDescent="0.25">
      <c r="A59" s="4"/>
      <c r="B59" s="4" t="s">
        <v>148</v>
      </c>
      <c r="C59" s="4"/>
      <c r="D59" s="184">
        <v>929</v>
      </c>
      <c r="E59" s="104"/>
      <c r="F59" s="644">
        <f t="shared" si="4"/>
        <v>0.51545247739000166</v>
      </c>
      <c r="G59" s="104"/>
      <c r="H59" s="643">
        <v>140</v>
      </c>
      <c r="I59" s="104"/>
      <c r="J59" s="645">
        <f t="shared" si="5"/>
        <v>0.55126791620727666</v>
      </c>
      <c r="K59" s="104"/>
      <c r="L59" s="643">
        <v>684</v>
      </c>
      <c r="M59" s="104"/>
      <c r="N59" s="644">
        <f t="shared" si="6"/>
        <v>0.54141765939763331</v>
      </c>
      <c r="O59" s="104"/>
      <c r="P59" s="643">
        <v>105</v>
      </c>
      <c r="Q59" s="104"/>
      <c r="R59" s="644">
        <f t="shared" si="7"/>
        <v>0.36960118272378473</v>
      </c>
      <c r="T59" s="17"/>
    </row>
    <row r="60" spans="1:20" ht="12.75" customHeight="1" x14ac:dyDescent="0.25">
      <c r="A60" s="4"/>
      <c r="B60" s="4" t="s">
        <v>149</v>
      </c>
      <c r="C60" s="4"/>
      <c r="D60" s="184">
        <v>872</v>
      </c>
      <c r="E60" s="104"/>
      <c r="F60" s="644">
        <f t="shared" si="4"/>
        <v>0.48382622204960329</v>
      </c>
      <c r="G60" s="104"/>
      <c r="H60" s="643">
        <v>176</v>
      </c>
      <c r="I60" s="104"/>
      <c r="J60" s="645">
        <f t="shared" si="5"/>
        <v>0.69302252323200508</v>
      </c>
      <c r="K60" s="104"/>
      <c r="L60" s="643">
        <v>591</v>
      </c>
      <c r="M60" s="104"/>
      <c r="N60" s="644">
        <f t="shared" si="6"/>
        <v>0.4678038548304112</v>
      </c>
      <c r="O60" s="104"/>
      <c r="P60" s="643">
        <v>105</v>
      </c>
      <c r="Q60" s="104"/>
      <c r="R60" s="644">
        <f t="shared" si="7"/>
        <v>0.36960118272378473</v>
      </c>
    </row>
    <row r="61" spans="1:20" ht="12.75" customHeight="1" x14ac:dyDescent="0.25">
      <c r="A61" s="4"/>
      <c r="B61" s="4" t="s">
        <v>150</v>
      </c>
      <c r="C61" s="4"/>
      <c r="D61" s="184">
        <v>1771</v>
      </c>
      <c r="E61" s="104"/>
      <c r="F61" s="644">
        <f t="shared" si="4"/>
        <v>0.9826333018920268</v>
      </c>
      <c r="G61" s="104"/>
      <c r="H61" s="643">
        <v>289</v>
      </c>
      <c r="I61" s="104"/>
      <c r="J61" s="645">
        <f t="shared" si="5"/>
        <v>1.1379744841707355</v>
      </c>
      <c r="K61" s="104"/>
      <c r="L61" s="643">
        <v>1270</v>
      </c>
      <c r="M61" s="104"/>
      <c r="N61" s="644">
        <f t="shared" si="6"/>
        <v>1.0052637827996991</v>
      </c>
      <c r="O61" s="104"/>
      <c r="P61" s="643">
        <v>212</v>
      </c>
      <c r="Q61" s="104"/>
      <c r="R61" s="644">
        <f t="shared" si="7"/>
        <v>0.74624238797564157</v>
      </c>
    </row>
    <row r="62" spans="1:20" ht="12.75" customHeight="1" x14ac:dyDescent="0.25">
      <c r="A62" s="4"/>
      <c r="B62" s="4" t="s">
        <v>173</v>
      </c>
      <c r="C62" s="4"/>
      <c r="D62" s="184">
        <v>6059</v>
      </c>
      <c r="E62" s="104"/>
      <c r="F62" s="644">
        <f t="shared" si="4"/>
        <v>3.3618154580258559</v>
      </c>
      <c r="G62" s="104"/>
      <c r="H62" s="643">
        <v>242</v>
      </c>
      <c r="I62" s="104"/>
      <c r="J62" s="645">
        <f t="shared" si="5"/>
        <v>0.95290596944400696</v>
      </c>
      <c r="K62" s="104"/>
      <c r="L62" s="643">
        <v>4284</v>
      </c>
      <c r="M62" s="104"/>
      <c r="N62" s="644">
        <f t="shared" si="6"/>
        <v>3.3909842878062291</v>
      </c>
      <c r="O62" s="104"/>
      <c r="P62" s="643">
        <v>1533</v>
      </c>
      <c r="Q62" s="104"/>
      <c r="R62" s="644">
        <f t="shared" si="7"/>
        <v>5.396177267767257</v>
      </c>
    </row>
    <row r="63" spans="1:20" ht="12.75" customHeight="1" x14ac:dyDescent="0.25">
      <c r="A63" s="4"/>
      <c r="B63" s="4" t="s">
        <v>174</v>
      </c>
      <c r="C63" s="4"/>
      <c r="D63" s="184">
        <v>3888</v>
      </c>
      <c r="E63" s="104"/>
      <c r="F63" s="644">
        <f t="shared" si="4"/>
        <v>2.1572435221661213</v>
      </c>
      <c r="G63" s="104"/>
      <c r="H63" s="643">
        <v>289</v>
      </c>
      <c r="I63" s="104"/>
      <c r="J63" s="645">
        <f t="shared" si="5"/>
        <v>1.1379744841707355</v>
      </c>
      <c r="K63" s="104"/>
      <c r="L63" s="643">
        <v>2789</v>
      </c>
      <c r="M63" s="104"/>
      <c r="N63" s="644">
        <f t="shared" si="6"/>
        <v>2.2076225907309932</v>
      </c>
      <c r="O63" s="104"/>
      <c r="P63" s="643">
        <v>810</v>
      </c>
      <c r="Q63" s="104"/>
      <c r="R63" s="644">
        <f t="shared" si="7"/>
        <v>2.8512091238691966</v>
      </c>
    </row>
    <row r="64" spans="1:20" ht="12.75" customHeight="1" x14ac:dyDescent="0.25">
      <c r="A64" s="4"/>
      <c r="B64" s="4" t="s">
        <v>175</v>
      </c>
      <c r="C64" s="4"/>
      <c r="D64" s="184">
        <v>1634</v>
      </c>
      <c r="E64" s="104"/>
      <c r="F64" s="644">
        <f t="shared" si="4"/>
        <v>0.90661931975808685</v>
      </c>
      <c r="G64" s="104"/>
      <c r="H64" s="643">
        <v>192</v>
      </c>
      <c r="I64" s="104"/>
      <c r="J64" s="645">
        <f t="shared" si="5"/>
        <v>0.75602457079855101</v>
      </c>
      <c r="K64" s="104"/>
      <c r="L64" s="643">
        <v>1135</v>
      </c>
      <c r="M64" s="104"/>
      <c r="N64" s="644">
        <f t="shared" si="6"/>
        <v>0.89840503423437679</v>
      </c>
      <c r="O64" s="104"/>
      <c r="P64" s="643">
        <v>307</v>
      </c>
      <c r="Q64" s="104"/>
      <c r="R64" s="644">
        <f t="shared" si="7"/>
        <v>1.0806434580590658</v>
      </c>
    </row>
    <row r="65" spans="1:18" ht="12.75" customHeight="1" x14ac:dyDescent="0.25">
      <c r="A65" s="4"/>
      <c r="B65" s="4" t="s">
        <v>151</v>
      </c>
      <c r="C65" s="4"/>
      <c r="D65" s="184">
        <v>4301</v>
      </c>
      <c r="E65" s="104"/>
      <c r="F65" s="644">
        <f t="shared" si="4"/>
        <v>2.3863951617377794</v>
      </c>
      <c r="G65" s="104"/>
      <c r="H65" s="643">
        <v>272</v>
      </c>
      <c r="I65" s="104"/>
      <c r="J65" s="645">
        <f t="shared" si="5"/>
        <v>1.0710348086312806</v>
      </c>
      <c r="K65" s="104"/>
      <c r="L65" s="643">
        <v>2906</v>
      </c>
      <c r="M65" s="104"/>
      <c r="N65" s="644">
        <f t="shared" si="6"/>
        <v>2.3002335061542722</v>
      </c>
      <c r="O65" s="104"/>
      <c r="P65" s="643">
        <v>1123</v>
      </c>
      <c r="Q65" s="104"/>
      <c r="R65" s="644">
        <f t="shared" si="7"/>
        <v>3.9529726495124784</v>
      </c>
    </row>
    <row r="66" spans="1:18" ht="12.75" customHeight="1" x14ac:dyDescent="0.25">
      <c r="A66" s="4"/>
      <c r="B66" s="4" t="s">
        <v>152</v>
      </c>
      <c r="C66" s="4"/>
      <c r="D66" s="184">
        <v>4450</v>
      </c>
      <c r="E66" s="104"/>
      <c r="F66" s="644">
        <f t="shared" si="4"/>
        <v>2.4690673028907506</v>
      </c>
      <c r="G66" s="104"/>
      <c r="H66" s="643">
        <v>672</v>
      </c>
      <c r="I66" s="104"/>
      <c r="J66" s="645">
        <f t="shared" si="5"/>
        <v>2.6460859977949283</v>
      </c>
      <c r="K66" s="104"/>
      <c r="L66" s="643">
        <v>3104</v>
      </c>
      <c r="M66" s="104"/>
      <c r="N66" s="644">
        <f t="shared" si="6"/>
        <v>2.4569596707167451</v>
      </c>
      <c r="O66" s="104"/>
      <c r="P66" s="643">
        <v>674</v>
      </c>
      <c r="Q66" s="104"/>
      <c r="R66" s="644">
        <f t="shared" si="7"/>
        <v>2.3724875919602941</v>
      </c>
    </row>
    <row r="67" spans="1:18" ht="12.75" customHeight="1" x14ac:dyDescent="0.25">
      <c r="A67" s="4"/>
      <c r="B67" s="4" t="s">
        <v>153</v>
      </c>
      <c r="C67" s="4"/>
      <c r="D67" s="184">
        <v>9380</v>
      </c>
      <c r="E67" s="104"/>
      <c r="F67" s="644">
        <f t="shared" si="4"/>
        <v>5.2044609665427508</v>
      </c>
      <c r="G67" s="104"/>
      <c r="H67" s="643">
        <v>932</v>
      </c>
      <c r="I67" s="104"/>
      <c r="J67" s="645">
        <f t="shared" si="5"/>
        <v>3.6698692707512999</v>
      </c>
      <c r="K67" s="104"/>
      <c r="L67" s="643">
        <v>6577</v>
      </c>
      <c r="M67" s="104"/>
      <c r="N67" s="644">
        <f t="shared" si="6"/>
        <v>5.2059999208453718</v>
      </c>
      <c r="O67" s="104"/>
      <c r="P67" s="643">
        <v>1871</v>
      </c>
      <c r="Q67" s="104"/>
      <c r="R67" s="644">
        <f t="shared" si="7"/>
        <v>6.5859410750114398</v>
      </c>
    </row>
    <row r="68" spans="1:18" ht="12.75" customHeight="1" x14ac:dyDescent="0.25">
      <c r="A68" s="4"/>
      <c r="B68" s="4" t="s">
        <v>154</v>
      </c>
      <c r="C68" s="4"/>
      <c r="D68" s="184">
        <v>675</v>
      </c>
      <c r="E68" s="104"/>
      <c r="F68" s="644">
        <f t="shared" si="4"/>
        <v>0.37452144482050714</v>
      </c>
      <c r="G68" s="104"/>
      <c r="H68" s="643">
        <v>100</v>
      </c>
      <c r="I68" s="104"/>
      <c r="J68" s="645">
        <f t="shared" si="5"/>
        <v>0.39376279729091196</v>
      </c>
      <c r="K68" s="104"/>
      <c r="L68" s="643">
        <v>482</v>
      </c>
      <c r="M68" s="104"/>
      <c r="N68" s="644">
        <f t="shared" si="6"/>
        <v>0.38152530969248427</v>
      </c>
      <c r="O68" s="104"/>
      <c r="P68" s="643">
        <v>93</v>
      </c>
      <c r="Q68" s="104"/>
      <c r="R68" s="644">
        <f t="shared" si="7"/>
        <v>0.32736104755535217</v>
      </c>
    </row>
    <row r="69" spans="1:18" ht="12.75" customHeight="1" x14ac:dyDescent="0.25">
      <c r="A69" s="4"/>
      <c r="B69" s="4" t="s">
        <v>155</v>
      </c>
      <c r="C69" s="4"/>
      <c r="D69" s="184">
        <v>1656</v>
      </c>
      <c r="E69" s="104"/>
      <c r="F69" s="644">
        <f t="shared" si="4"/>
        <v>0.91882594462631084</v>
      </c>
      <c r="G69" s="104"/>
      <c r="H69" s="643">
        <v>99</v>
      </c>
      <c r="I69" s="104"/>
      <c r="J69" s="645">
        <f t="shared" si="5"/>
        <v>0.38982516931800282</v>
      </c>
      <c r="K69" s="104"/>
      <c r="L69" s="643">
        <v>1208</v>
      </c>
      <c r="M69" s="104"/>
      <c r="N69" s="644">
        <f t="shared" si="6"/>
        <v>0.95618791308821793</v>
      </c>
      <c r="O69" s="104"/>
      <c r="P69" s="643">
        <v>349</v>
      </c>
      <c r="Q69" s="104"/>
      <c r="R69" s="644">
        <f t="shared" si="7"/>
        <v>1.2284839311485796</v>
      </c>
    </row>
    <row r="70" spans="1:18" ht="12.75" customHeight="1" x14ac:dyDescent="0.25">
      <c r="A70" s="4"/>
      <c r="B70" s="4" t="s">
        <v>156</v>
      </c>
      <c r="C70" s="4"/>
      <c r="D70" s="184">
        <v>2796</v>
      </c>
      <c r="E70" s="104"/>
      <c r="F70" s="644">
        <f t="shared" si="4"/>
        <v>1.5513510514342785</v>
      </c>
      <c r="G70" s="104"/>
      <c r="H70" s="643">
        <v>246</v>
      </c>
      <c r="I70" s="104"/>
      <c r="J70" s="645">
        <f t="shared" si="5"/>
        <v>0.96865648133564342</v>
      </c>
      <c r="K70" s="104"/>
      <c r="L70" s="643">
        <v>1890</v>
      </c>
      <c r="M70" s="104"/>
      <c r="N70" s="644">
        <f t="shared" si="6"/>
        <v>1.496022479914513</v>
      </c>
      <c r="O70" s="104"/>
      <c r="P70" s="643">
        <v>660</v>
      </c>
      <c r="Q70" s="104"/>
      <c r="R70" s="644">
        <f t="shared" si="7"/>
        <v>2.3232074342637894</v>
      </c>
    </row>
    <row r="71" spans="1:18" ht="12.75" customHeight="1" x14ac:dyDescent="0.25">
      <c r="A71" s="4"/>
      <c r="B71" s="4" t="s">
        <v>157</v>
      </c>
      <c r="C71" s="4"/>
      <c r="D71" s="184">
        <v>5594</v>
      </c>
      <c r="E71" s="104"/>
      <c r="F71" s="644"/>
      <c r="G71" s="104"/>
      <c r="H71" s="643">
        <v>766</v>
      </c>
      <c r="I71" s="104"/>
      <c r="J71" s="645"/>
      <c r="K71" s="104"/>
      <c r="L71" s="643">
        <v>3855</v>
      </c>
      <c r="M71" s="104"/>
      <c r="N71" s="644"/>
      <c r="O71" s="104"/>
      <c r="P71" s="643">
        <v>972</v>
      </c>
      <c r="Q71" s="104"/>
      <c r="R71" s="644"/>
    </row>
    <row r="72" spans="1:18" ht="9.75" customHeight="1" x14ac:dyDescent="0.25">
      <c r="A72" s="4"/>
      <c r="B72" s="4"/>
      <c r="C72" s="4"/>
      <c r="D72" s="184"/>
      <c r="E72" s="104"/>
      <c r="F72" s="644"/>
      <c r="G72" s="104"/>
      <c r="H72" s="643"/>
      <c r="I72" s="104"/>
      <c r="J72" s="645"/>
      <c r="K72" s="104"/>
      <c r="L72" s="643"/>
      <c r="M72" s="104"/>
      <c r="N72" s="644"/>
      <c r="O72" s="104"/>
      <c r="P72" s="643"/>
      <c r="Q72" s="104"/>
      <c r="R72" s="644"/>
    </row>
    <row r="73" spans="1:18" ht="14.25" x14ac:dyDescent="0.2">
      <c r="A73" s="4" t="s">
        <v>32</v>
      </c>
      <c r="B73" s="4"/>
      <c r="C73" s="4"/>
      <c r="D73" s="649"/>
      <c r="E73" s="104"/>
      <c r="F73" s="644"/>
      <c r="G73" s="104"/>
      <c r="H73" s="649"/>
      <c r="I73" s="104"/>
      <c r="J73" s="644"/>
      <c r="K73" s="104"/>
      <c r="L73" s="649"/>
      <c r="M73" s="104"/>
      <c r="N73" s="644"/>
      <c r="O73" s="104"/>
      <c r="P73" s="649"/>
      <c r="Q73" s="104"/>
      <c r="R73" s="645"/>
    </row>
    <row r="74" spans="1:18" ht="3.75" customHeight="1" x14ac:dyDescent="0.25">
      <c r="A74" s="4"/>
      <c r="B74" s="4"/>
      <c r="C74" s="4"/>
      <c r="D74" s="448"/>
      <c r="E74" s="104"/>
      <c r="F74" s="644"/>
      <c r="G74" s="104"/>
      <c r="H74" s="643"/>
      <c r="I74" s="104"/>
      <c r="J74" s="644"/>
      <c r="K74" s="104"/>
      <c r="L74" s="643"/>
      <c r="M74" s="104"/>
      <c r="N74" s="644"/>
      <c r="O74" s="104"/>
      <c r="P74" s="643"/>
      <c r="Q74" s="104"/>
      <c r="R74" s="645"/>
    </row>
    <row r="75" spans="1:18" ht="15" customHeight="1" x14ac:dyDescent="0.25">
      <c r="A75" s="4"/>
      <c r="B75" s="6">
        <v>0</v>
      </c>
      <c r="C75" s="6"/>
      <c r="D75" s="184">
        <v>84593</v>
      </c>
      <c r="E75" s="104"/>
      <c r="F75" s="644">
        <f>D75/$D$13*100</f>
        <v>45.523183227139654</v>
      </c>
      <c r="G75" s="104"/>
      <c r="H75" s="643">
        <v>23342</v>
      </c>
      <c r="I75" s="104"/>
      <c r="J75" s="645">
        <f>H75/H$13*100</f>
        <v>89.221007568228728</v>
      </c>
      <c r="K75" s="104"/>
      <c r="L75" s="643">
        <v>57303</v>
      </c>
      <c r="M75" s="104"/>
      <c r="N75" s="644">
        <f>L75/L$13*100</f>
        <v>44.014563218655667</v>
      </c>
      <c r="O75" s="104"/>
      <c r="P75" s="643">
        <v>3948</v>
      </c>
      <c r="Q75" s="104"/>
      <c r="R75" s="644">
        <f>P75/P$13*100</f>
        <v>13.39622001289403</v>
      </c>
    </row>
    <row r="76" spans="1:18" ht="15" customHeight="1" x14ac:dyDescent="0.25">
      <c r="A76" s="4"/>
      <c r="B76" s="4" t="s">
        <v>33</v>
      </c>
      <c r="C76" s="4"/>
      <c r="D76" s="184">
        <v>101231</v>
      </c>
      <c r="E76" s="104"/>
      <c r="F76" s="644">
        <f>D76/$D$13*100</f>
        <v>54.476816772860339</v>
      </c>
      <c r="G76" s="104"/>
      <c r="H76" s="643">
        <v>2820</v>
      </c>
      <c r="I76" s="104"/>
      <c r="J76" s="645">
        <f>H76/H$13*100</f>
        <v>10.778992431771272</v>
      </c>
      <c r="K76" s="104"/>
      <c r="L76" s="643">
        <v>72888</v>
      </c>
      <c r="M76" s="104"/>
      <c r="N76" s="644">
        <f>L76/L$13*100</f>
        <v>55.985436781344333</v>
      </c>
      <c r="O76" s="104"/>
      <c r="P76" s="643">
        <v>25523</v>
      </c>
      <c r="Q76" s="104"/>
      <c r="R76" s="644">
        <f>P76/P$13*100</f>
        <v>86.603779987105966</v>
      </c>
    </row>
    <row r="77" spans="1:18" ht="12.75" customHeight="1" x14ac:dyDescent="0.25">
      <c r="A77" s="4"/>
      <c r="B77" s="4"/>
      <c r="C77" s="4"/>
      <c r="D77" s="184"/>
      <c r="E77" s="104"/>
      <c r="F77" s="644"/>
      <c r="G77" s="104"/>
      <c r="H77" s="643"/>
      <c r="I77" s="104"/>
      <c r="J77" s="645"/>
      <c r="K77" s="104"/>
      <c r="L77" s="643"/>
      <c r="M77" s="104"/>
      <c r="N77" s="644"/>
      <c r="O77" s="104"/>
      <c r="P77" s="643"/>
      <c r="Q77" s="104"/>
      <c r="R77" s="644"/>
    </row>
    <row r="78" spans="1:18" ht="15" customHeight="1" x14ac:dyDescent="0.25">
      <c r="A78" s="4" t="s">
        <v>34</v>
      </c>
      <c r="B78" s="4"/>
      <c r="C78" s="4"/>
      <c r="D78" s="184"/>
      <c r="E78" s="104"/>
      <c r="F78" s="644"/>
      <c r="G78" s="104"/>
      <c r="H78" s="643"/>
      <c r="I78" s="104"/>
      <c r="J78" s="645"/>
      <c r="K78" s="104"/>
      <c r="L78" s="643"/>
      <c r="M78" s="104"/>
      <c r="N78" s="644"/>
      <c r="O78" s="104"/>
      <c r="P78" s="643"/>
      <c r="Q78" s="104"/>
      <c r="R78" s="644"/>
    </row>
    <row r="79" spans="1:18" ht="4.5" customHeight="1" x14ac:dyDescent="0.25">
      <c r="A79" s="4"/>
      <c r="B79" s="4"/>
      <c r="C79" s="4"/>
      <c r="D79" s="184"/>
      <c r="E79" s="104"/>
      <c r="F79" s="644"/>
      <c r="G79" s="104"/>
      <c r="H79" s="643"/>
      <c r="I79" s="104"/>
      <c r="J79" s="645"/>
      <c r="K79" s="104"/>
      <c r="L79" s="643"/>
      <c r="M79" s="104"/>
      <c r="N79" s="644"/>
      <c r="O79" s="104"/>
      <c r="P79" s="643"/>
      <c r="Q79" s="104"/>
      <c r="R79" s="644"/>
    </row>
    <row r="80" spans="1:18" ht="15" customHeight="1" x14ac:dyDescent="0.25">
      <c r="A80" s="4"/>
      <c r="B80" s="6">
        <v>0</v>
      </c>
      <c r="C80" s="6"/>
      <c r="D80" s="184">
        <v>151186</v>
      </c>
      <c r="E80" s="104"/>
      <c r="F80" s="644">
        <f>D80/$D$13*100</f>
        <v>81.359781298432921</v>
      </c>
      <c r="G80" s="104"/>
      <c r="H80" s="643">
        <v>24997</v>
      </c>
      <c r="I80" s="104"/>
      <c r="J80" s="645">
        <f t="shared" ref="J80:J86" si="8">H80/H$13*100</f>
        <v>95.546976530846266</v>
      </c>
      <c r="K80" s="104"/>
      <c r="L80" s="643">
        <v>105672</v>
      </c>
      <c r="M80" s="104"/>
      <c r="N80" s="644">
        <f t="shared" ref="N80:N86" si="9">L80/L$13*100</f>
        <v>81.166900937852844</v>
      </c>
      <c r="O80" s="104"/>
      <c r="P80" s="643">
        <v>20517</v>
      </c>
      <c r="Q80" s="104"/>
      <c r="R80" s="644">
        <f>P80/P$13*100</f>
        <v>69.617590173390781</v>
      </c>
    </row>
    <row r="81" spans="1:35" ht="15" customHeight="1" x14ac:dyDescent="0.25">
      <c r="A81" s="4"/>
      <c r="B81" s="4" t="s">
        <v>33</v>
      </c>
      <c r="C81" s="4"/>
      <c r="D81" s="184">
        <v>34638</v>
      </c>
      <c r="E81" s="104"/>
      <c r="F81" s="644">
        <f>D81/$D$13*100</f>
        <v>18.640218701567075</v>
      </c>
      <c r="G81" s="104"/>
      <c r="H81" s="643">
        <v>1165</v>
      </c>
      <c r="I81" s="104"/>
      <c r="J81" s="645">
        <f t="shared" si="8"/>
        <v>4.4530234691537345</v>
      </c>
      <c r="K81" s="104"/>
      <c r="L81" s="643">
        <v>24519</v>
      </c>
      <c r="M81" s="104"/>
      <c r="N81" s="644">
        <f t="shared" si="9"/>
        <v>18.833099062147152</v>
      </c>
      <c r="O81" s="104"/>
      <c r="P81" s="643">
        <v>8954</v>
      </c>
      <c r="Q81" s="104"/>
      <c r="R81" s="644">
        <f>P81/P$13*100</f>
        <v>30.382409826609209</v>
      </c>
    </row>
    <row r="82" spans="1:35" ht="14.25" customHeight="1" x14ac:dyDescent="0.25">
      <c r="A82" s="4"/>
      <c r="B82" s="4"/>
      <c r="C82" s="4"/>
      <c r="D82" s="184"/>
      <c r="E82" s="104"/>
      <c r="F82" s="644"/>
      <c r="G82" s="104"/>
      <c r="H82" s="643"/>
      <c r="I82" s="104"/>
      <c r="J82" s="645"/>
      <c r="K82" s="104"/>
      <c r="L82" s="643"/>
      <c r="M82" s="104"/>
      <c r="N82" s="644"/>
      <c r="O82" s="104"/>
      <c r="P82" s="643"/>
      <c r="Q82" s="104"/>
      <c r="R82" s="644"/>
    </row>
    <row r="83" spans="1:35" ht="15" customHeight="1" x14ac:dyDescent="0.25">
      <c r="A83" s="4" t="s">
        <v>35</v>
      </c>
      <c r="B83" s="4"/>
      <c r="C83" s="4"/>
      <c r="D83" s="184"/>
      <c r="E83" s="104"/>
      <c r="F83" s="644"/>
      <c r="G83" s="104"/>
      <c r="H83" s="643"/>
      <c r="I83" s="104"/>
      <c r="J83" s="645"/>
      <c r="K83" s="104"/>
      <c r="L83" s="643"/>
      <c r="M83" s="104"/>
      <c r="N83" s="644"/>
      <c r="O83" s="104"/>
      <c r="P83" s="643"/>
      <c r="Q83" s="104"/>
      <c r="R83" s="644"/>
    </row>
    <row r="84" spans="1:35" ht="4.5" customHeight="1" x14ac:dyDescent="0.25">
      <c r="A84" s="4"/>
      <c r="B84" s="4"/>
      <c r="C84" s="4"/>
      <c r="D84" s="184"/>
      <c r="E84" s="104"/>
      <c r="F84" s="644"/>
      <c r="G84" s="104"/>
      <c r="H84" s="643"/>
      <c r="I84" s="104"/>
      <c r="J84" s="645"/>
      <c r="K84" s="104"/>
      <c r="L84" s="643"/>
      <c r="M84" s="104"/>
      <c r="N84" s="644"/>
      <c r="O84" s="104"/>
      <c r="P84" s="643"/>
      <c r="Q84" s="104"/>
      <c r="R84" s="644"/>
    </row>
    <row r="85" spans="1:35" ht="15" customHeight="1" x14ac:dyDescent="0.25">
      <c r="A85" s="4"/>
      <c r="B85" s="6">
        <v>0</v>
      </c>
      <c r="C85" s="6"/>
      <c r="D85" s="184">
        <v>115530</v>
      </c>
      <c r="E85" s="104"/>
      <c r="F85" s="644">
        <f>D85/$D$13*100</f>
        <v>62.171732391940758</v>
      </c>
      <c r="G85" s="104"/>
      <c r="H85" s="643">
        <v>22803</v>
      </c>
      <c r="I85" s="104"/>
      <c r="J85" s="645">
        <f t="shared" si="8"/>
        <v>87.160767525418549</v>
      </c>
      <c r="K85" s="104"/>
      <c r="L85" s="643">
        <v>76761</v>
      </c>
      <c r="M85" s="104"/>
      <c r="N85" s="644">
        <f t="shared" si="9"/>
        <v>58.960296794709308</v>
      </c>
      <c r="O85" s="104"/>
      <c r="P85" s="643">
        <v>15966</v>
      </c>
      <c r="Q85" s="104"/>
      <c r="R85" s="644">
        <f>P85/P$13*100</f>
        <v>54.175290963998513</v>
      </c>
    </row>
    <row r="86" spans="1:35" ht="15" customHeight="1" x14ac:dyDescent="0.25">
      <c r="A86" s="4"/>
      <c r="B86" s="4" t="s">
        <v>33</v>
      </c>
      <c r="C86" s="4"/>
      <c r="D86" s="184">
        <v>70294</v>
      </c>
      <c r="E86" s="104"/>
      <c r="F86" s="644">
        <f>D86/$D$13*100</f>
        <v>37.828267608059242</v>
      </c>
      <c r="G86" s="104"/>
      <c r="H86" s="643">
        <v>3359</v>
      </c>
      <c r="I86" s="104"/>
      <c r="J86" s="645">
        <f t="shared" si="8"/>
        <v>12.839232474581456</v>
      </c>
      <c r="K86" s="104"/>
      <c r="L86" s="643">
        <v>53530</v>
      </c>
      <c r="M86" s="104"/>
      <c r="N86" s="644">
        <f t="shared" si="9"/>
        <v>41.116513430267837</v>
      </c>
      <c r="O86" s="104"/>
      <c r="P86" s="643">
        <v>13505</v>
      </c>
      <c r="Q86" s="104"/>
      <c r="R86" s="644">
        <f>P86/P$13*100</f>
        <v>45.824709036001494</v>
      </c>
    </row>
    <row r="87" spans="1:35" ht="14.25" customHeight="1" x14ac:dyDescent="0.25">
      <c r="A87" s="4"/>
      <c r="B87" s="4"/>
      <c r="C87" s="4"/>
      <c r="D87" s="448"/>
      <c r="E87" s="104"/>
      <c r="F87" s="644"/>
      <c r="G87" s="104"/>
      <c r="H87" s="448"/>
      <c r="I87" s="104"/>
      <c r="J87" s="645"/>
      <c r="K87" s="104"/>
      <c r="L87" s="448"/>
      <c r="M87" s="104"/>
      <c r="N87" s="644"/>
      <c r="O87" s="104"/>
      <c r="P87" s="448"/>
      <c r="Q87" s="104"/>
      <c r="R87" s="644"/>
    </row>
    <row r="88" spans="1:35" ht="15" customHeight="1" x14ac:dyDescent="0.2">
      <c r="A88" s="4" t="s">
        <v>274</v>
      </c>
      <c r="B88" s="4"/>
      <c r="C88" s="4"/>
      <c r="D88" s="649"/>
      <c r="E88" s="104"/>
      <c r="F88" s="644"/>
      <c r="G88" s="104"/>
      <c r="H88" s="643"/>
      <c r="I88" s="104"/>
      <c r="J88" s="645"/>
      <c r="K88" s="104"/>
      <c r="L88" s="643"/>
      <c r="M88" s="104"/>
      <c r="N88" s="644"/>
      <c r="O88" s="104"/>
      <c r="P88" s="643"/>
      <c r="Q88" s="104"/>
      <c r="R88" s="644"/>
    </row>
    <row r="89" spans="1:35" ht="4.5" customHeight="1" x14ac:dyDescent="0.25">
      <c r="A89" s="4"/>
      <c r="B89" s="4"/>
      <c r="C89" s="4"/>
      <c r="D89" s="184"/>
      <c r="E89" s="104"/>
      <c r="F89" s="644"/>
      <c r="G89" s="104"/>
      <c r="H89" s="643"/>
      <c r="I89" s="104"/>
      <c r="J89" s="645"/>
      <c r="K89" s="104"/>
      <c r="L89" s="643"/>
      <c r="M89" s="104"/>
      <c r="N89" s="644"/>
      <c r="O89" s="104"/>
      <c r="P89" s="643"/>
      <c r="Q89" s="104"/>
      <c r="R89" s="644"/>
    </row>
    <row r="90" spans="1:35" ht="15" customHeight="1" x14ac:dyDescent="0.25">
      <c r="A90" s="4"/>
      <c r="B90" s="6" t="s">
        <v>275</v>
      </c>
      <c r="C90" s="6"/>
      <c r="D90" s="184">
        <v>159045</v>
      </c>
      <c r="E90" s="104"/>
      <c r="F90" s="644">
        <f>D90/$D$13*100</f>
        <v>85.589052006199424</v>
      </c>
      <c r="G90" s="104"/>
      <c r="H90" s="643">
        <v>23856</v>
      </c>
      <c r="I90" s="104"/>
      <c r="J90" s="645">
        <f>H90/H$13*100</f>
        <v>91.185689167494843</v>
      </c>
      <c r="K90" s="104"/>
      <c r="L90" s="643">
        <v>111184</v>
      </c>
      <c r="M90" s="104"/>
      <c r="N90" s="644">
        <f>L90/L$13*100</f>
        <v>85.400680538593292</v>
      </c>
      <c r="O90" s="104"/>
      <c r="P90" s="643">
        <v>24005</v>
      </c>
      <c r="Q90" s="104"/>
      <c r="R90" s="644">
        <f>P90/P$13*100</f>
        <v>81.452953751145202</v>
      </c>
    </row>
    <row r="91" spans="1:35" ht="15" customHeight="1" x14ac:dyDescent="0.25">
      <c r="A91" s="4"/>
      <c r="B91" s="4" t="s">
        <v>276</v>
      </c>
      <c r="C91" s="4"/>
      <c r="D91" s="184">
        <v>26779</v>
      </c>
      <c r="E91" s="104"/>
      <c r="F91" s="644">
        <f>D91/$D$13*100</f>
        <v>14.410947993800585</v>
      </c>
      <c r="G91" s="104"/>
      <c r="H91" s="643">
        <v>2306</v>
      </c>
      <c r="I91" s="104"/>
      <c r="J91" s="645">
        <f>H91/H$13*100</f>
        <v>8.8143108325051607</v>
      </c>
      <c r="K91" s="104"/>
      <c r="L91" s="643">
        <v>19007</v>
      </c>
      <c r="M91" s="104"/>
      <c r="N91" s="644">
        <f>L91/L$13*100</f>
        <v>14.599319461406701</v>
      </c>
      <c r="O91" s="104"/>
      <c r="P91" s="643">
        <v>5466</v>
      </c>
      <c r="Q91" s="104"/>
      <c r="R91" s="644">
        <f>P91/P$13*100</f>
        <v>18.547046248854805</v>
      </c>
    </row>
    <row r="92" spans="1:35" ht="7.5" customHeight="1" x14ac:dyDescent="0.2">
      <c r="A92" s="8"/>
      <c r="B92" s="8"/>
      <c r="C92" s="8"/>
      <c r="D92" s="145"/>
      <c r="E92" s="145"/>
      <c r="F92" s="150"/>
      <c r="G92" s="145"/>
      <c r="H92" s="145"/>
      <c r="I92" s="145"/>
      <c r="J92" s="150"/>
      <c r="K92" s="145"/>
      <c r="L92" s="145"/>
      <c r="M92" s="145"/>
      <c r="N92" s="150"/>
      <c r="O92" s="145"/>
      <c r="P92" s="145"/>
      <c r="Q92" s="145"/>
      <c r="R92" s="150"/>
    </row>
    <row r="93" spans="1:35" x14ac:dyDescent="0.2">
      <c r="A93" s="11"/>
      <c r="B93" s="11"/>
      <c r="C93" s="11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35" ht="16.5" x14ac:dyDescent="0.2">
      <c r="A94" s="21"/>
      <c r="B94" s="30" t="s">
        <v>1362</v>
      </c>
      <c r="C94" s="22"/>
      <c r="D94" s="345"/>
      <c r="E94" s="345"/>
      <c r="F94"/>
      <c r="G94"/>
      <c r="H94"/>
      <c r="I94"/>
      <c r="J94" s="345"/>
      <c r="K94" s="345"/>
      <c r="L94" s="345"/>
      <c r="M94" s="345"/>
      <c r="N94" s="345"/>
      <c r="O94" s="345"/>
      <c r="P94" s="345"/>
      <c r="Q94" s="345"/>
      <c r="R94" s="345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x14ac:dyDescent="0.2">
      <c r="F95"/>
      <c r="G95"/>
      <c r="H95"/>
      <c r="I95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1:35" x14ac:dyDescent="0.2"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19:35" x14ac:dyDescent="0.2"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19:35" x14ac:dyDescent="0.2"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</sheetData>
  <mergeCells count="4">
    <mergeCell ref="P7:R7"/>
    <mergeCell ref="L7:N7"/>
    <mergeCell ref="H7:J7"/>
    <mergeCell ref="D7:F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Footer>&amp;R19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85"/>
  <sheetViews>
    <sheetView showGridLines="0" zoomScale="88" zoomScaleNormal="88" workbookViewId="0"/>
  </sheetViews>
  <sheetFormatPr defaultRowHeight="14.25" x14ac:dyDescent="0.2"/>
  <cols>
    <col min="1" max="1" width="4.85546875" customWidth="1"/>
    <col min="2" max="2" width="33.140625" customWidth="1"/>
    <col min="4" max="4" width="8.7109375" style="3" customWidth="1"/>
    <col min="5" max="5" width="0.5703125" style="3" customWidth="1"/>
    <col min="6" max="6" width="8.7109375" style="3" customWidth="1"/>
    <col min="7" max="7" width="1.140625" style="3" customWidth="1"/>
    <col min="8" max="8" width="8.7109375" style="3" customWidth="1"/>
    <col min="9" max="9" width="0.5703125" style="3" customWidth="1"/>
    <col min="10" max="10" width="8.7109375" style="3" customWidth="1"/>
    <col min="11" max="11" width="0.5703125" style="3" customWidth="1"/>
    <col min="12" max="12" width="8.7109375" style="3" customWidth="1"/>
    <col min="13" max="13" width="0.5703125" style="3" customWidth="1"/>
    <col min="14" max="14" width="8.5703125" style="3" customWidth="1"/>
    <col min="15" max="15" width="0.5703125" style="3" customWidth="1"/>
    <col min="16" max="16" width="8.5703125" style="3" customWidth="1"/>
    <col min="17" max="17" width="0.5703125" style="3" customWidth="1"/>
    <col min="18" max="18" width="8.5703125" style="3" customWidth="1"/>
    <col min="19" max="19" width="0.5703125" style="3" customWidth="1"/>
    <col min="20" max="20" width="8.5703125" style="3" customWidth="1"/>
    <col min="21" max="21" width="0.5703125" style="3" customWidth="1"/>
    <col min="22" max="22" width="9.140625" style="69" customWidth="1"/>
    <col min="23" max="23" width="0.5703125" style="3" customWidth="1"/>
    <col min="24" max="24" width="8.42578125" style="554" customWidth="1"/>
    <col min="27" max="27" width="9.140625" style="299"/>
  </cols>
  <sheetData>
    <row r="1" spans="1:26" ht="15.75" x14ac:dyDescent="0.25">
      <c r="A1" s="35" t="s">
        <v>1132</v>
      </c>
      <c r="B1" s="4"/>
      <c r="C1" s="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W1" s="44"/>
    </row>
    <row r="2" spans="1:26" ht="15.75" x14ac:dyDescent="0.25">
      <c r="A2" s="35" t="s">
        <v>1539</v>
      </c>
      <c r="B2" s="24"/>
      <c r="C2" s="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4"/>
    </row>
    <row r="3" spans="1:26" x14ac:dyDescent="0.2">
      <c r="A3" s="4"/>
      <c r="B3" s="4"/>
      <c r="C3" s="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W3" s="44"/>
    </row>
    <row r="4" spans="1:26" x14ac:dyDescent="0.2">
      <c r="A4" s="6" t="s">
        <v>8</v>
      </c>
      <c r="B4" s="4"/>
      <c r="C4" s="4"/>
      <c r="D4" s="44"/>
      <c r="E4" s="44"/>
      <c r="F4" s="44"/>
      <c r="G4" s="44"/>
      <c r="H4" s="44"/>
      <c r="I4" s="44"/>
      <c r="J4" s="44"/>
      <c r="K4" s="44"/>
      <c r="L4" s="19"/>
      <c r="M4" s="44"/>
      <c r="N4" s="19"/>
      <c r="O4" s="19"/>
      <c r="P4" s="19"/>
      <c r="Q4" s="44"/>
      <c r="R4" s="80"/>
      <c r="S4" s="44"/>
      <c r="U4" s="80"/>
      <c r="V4" s="80"/>
      <c r="W4" s="80"/>
      <c r="X4" s="106" t="s">
        <v>36</v>
      </c>
    </row>
    <row r="5" spans="1:26" x14ac:dyDescent="0.2">
      <c r="A5" s="7"/>
      <c r="B5" s="8"/>
      <c r="C5" s="8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50"/>
      <c r="W5" s="145"/>
      <c r="X5" s="633"/>
    </row>
    <row r="6" spans="1:26" x14ac:dyDescent="0.2">
      <c r="A6" s="6"/>
      <c r="B6" s="4" t="s">
        <v>10</v>
      </c>
      <c r="C6" s="4"/>
      <c r="D6" s="60"/>
      <c r="E6" s="6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W6" s="60"/>
    </row>
    <row r="7" spans="1:26" x14ac:dyDescent="0.2">
      <c r="A7" s="4"/>
      <c r="B7" s="4" t="s">
        <v>10</v>
      </c>
      <c r="C7" s="25"/>
      <c r="D7" s="80">
        <v>2005</v>
      </c>
      <c r="E7" s="80"/>
      <c r="F7" s="80">
        <v>2006</v>
      </c>
      <c r="G7" s="80"/>
      <c r="H7" s="80">
        <v>2007</v>
      </c>
      <c r="I7" s="80"/>
      <c r="J7" s="80">
        <v>2008</v>
      </c>
      <c r="K7" s="346"/>
      <c r="L7" s="80">
        <v>2009</v>
      </c>
      <c r="M7" s="346"/>
      <c r="N7" s="80">
        <v>2010</v>
      </c>
      <c r="O7" s="80"/>
      <c r="P7" s="80">
        <v>2011</v>
      </c>
      <c r="Q7" s="325"/>
      <c r="R7" s="80">
        <v>2012</v>
      </c>
      <c r="S7" s="80"/>
      <c r="T7" s="147">
        <v>2013</v>
      </c>
      <c r="V7" s="147">
        <v>2014</v>
      </c>
      <c r="X7" s="112">
        <v>2015</v>
      </c>
    </row>
    <row r="8" spans="1:26" x14ac:dyDescent="0.2">
      <c r="A8" s="4"/>
      <c r="B8" s="4"/>
      <c r="C8" s="25"/>
      <c r="D8" s="347"/>
      <c r="E8" s="80"/>
      <c r="F8" s="347"/>
      <c r="G8" s="147"/>
      <c r="H8" s="347"/>
      <c r="I8" s="147"/>
      <c r="J8" s="347"/>
      <c r="K8" s="147"/>
      <c r="L8" s="347"/>
      <c r="M8" s="147"/>
      <c r="N8" s="347"/>
      <c r="O8" s="147"/>
      <c r="P8" s="347"/>
      <c r="Q8" s="147"/>
      <c r="R8" s="347"/>
      <c r="S8" s="147"/>
      <c r="T8" s="348"/>
      <c r="U8" s="80"/>
      <c r="V8" s="347"/>
      <c r="X8" s="110"/>
    </row>
    <row r="9" spans="1:26" x14ac:dyDescent="0.2">
      <c r="A9" s="4"/>
      <c r="B9" s="4"/>
      <c r="C9" s="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69"/>
      <c r="U9" s="44"/>
      <c r="V9" s="44"/>
      <c r="X9" s="104"/>
    </row>
    <row r="10" spans="1:26" ht="15" x14ac:dyDescent="0.25">
      <c r="A10" s="4"/>
      <c r="B10" s="29" t="s">
        <v>37</v>
      </c>
      <c r="C10" s="36"/>
      <c r="D10" s="344">
        <v>186416</v>
      </c>
      <c r="E10" s="344"/>
      <c r="F10" s="344">
        <v>193737</v>
      </c>
      <c r="G10" s="344"/>
      <c r="H10" s="344">
        <v>198499</v>
      </c>
      <c r="I10" s="344"/>
      <c r="J10" s="344">
        <v>195296</v>
      </c>
      <c r="K10" s="177"/>
      <c r="L10" s="344">
        <v>189100</v>
      </c>
      <c r="M10" s="177"/>
      <c r="N10" s="76">
        <v>189574</v>
      </c>
      <c r="O10" s="76"/>
      <c r="P10" s="76">
        <v>189931</v>
      </c>
      <c r="R10" s="76">
        <v>185122</v>
      </c>
      <c r="S10" s="177"/>
      <c r="T10" s="76">
        <v>185331</v>
      </c>
      <c r="V10" s="76">
        <v>184571</v>
      </c>
      <c r="X10" s="184">
        <v>185824</v>
      </c>
    </row>
    <row r="11" spans="1:26" x14ac:dyDescent="0.2">
      <c r="A11" s="4"/>
      <c r="B11" s="4"/>
      <c r="C11" s="25"/>
      <c r="D11" s="44"/>
      <c r="E11" s="44"/>
      <c r="F11" s="44"/>
      <c r="G11" s="44"/>
      <c r="H11" s="44"/>
      <c r="I11" s="44"/>
      <c r="J11" s="44"/>
      <c r="K11" s="19"/>
      <c r="L11" s="19"/>
      <c r="M11" s="19"/>
      <c r="N11" s="19"/>
      <c r="O11" s="19"/>
      <c r="P11" s="19"/>
      <c r="R11" s="69"/>
      <c r="S11" s="44"/>
      <c r="T11" s="80"/>
      <c r="V11" s="80"/>
    </row>
    <row r="12" spans="1:26" x14ac:dyDescent="0.2">
      <c r="A12" s="4" t="s">
        <v>14</v>
      </c>
      <c r="B12" s="4"/>
      <c r="C12" s="26"/>
      <c r="D12" s="56"/>
      <c r="E12" s="56"/>
      <c r="F12" s="56"/>
      <c r="G12" s="56"/>
      <c r="H12" s="56"/>
      <c r="I12" s="56"/>
      <c r="J12" s="56"/>
      <c r="K12" s="19"/>
      <c r="L12" s="19"/>
      <c r="M12" s="19"/>
      <c r="N12" s="19"/>
      <c r="O12" s="19"/>
      <c r="P12" s="19"/>
      <c r="R12" s="69"/>
      <c r="S12" s="44"/>
      <c r="T12" s="56"/>
      <c r="V12" s="56"/>
    </row>
    <row r="13" spans="1:26" ht="5.25" customHeight="1" x14ac:dyDescent="0.2">
      <c r="A13" s="4"/>
      <c r="B13" s="4"/>
      <c r="C13" s="27"/>
      <c r="D13" s="57"/>
      <c r="E13" s="57"/>
      <c r="F13" s="57"/>
      <c r="G13" s="57"/>
      <c r="H13" s="57"/>
      <c r="I13" s="57"/>
      <c r="J13" s="57"/>
      <c r="K13" s="19"/>
      <c r="L13" s="19"/>
      <c r="M13" s="19"/>
      <c r="N13" s="19"/>
      <c r="O13" s="19"/>
      <c r="P13" s="19"/>
      <c r="R13" s="69"/>
      <c r="S13" s="44"/>
      <c r="T13" s="57"/>
      <c r="V13" s="57"/>
    </row>
    <row r="14" spans="1:26" x14ac:dyDescent="0.2">
      <c r="A14" s="4"/>
      <c r="B14" s="4" t="s">
        <v>259</v>
      </c>
      <c r="C14" s="13"/>
      <c r="D14" s="56">
        <v>40</v>
      </c>
      <c r="E14" s="56"/>
      <c r="F14" s="56">
        <v>39</v>
      </c>
      <c r="G14" s="56"/>
      <c r="H14" s="56">
        <v>38</v>
      </c>
      <c r="I14" s="56"/>
      <c r="J14" s="56">
        <v>38</v>
      </c>
      <c r="K14" s="44"/>
      <c r="L14" s="59">
        <v>38</v>
      </c>
      <c r="M14" s="44"/>
      <c r="N14" s="56">
        <v>37</v>
      </c>
      <c r="O14" s="56"/>
      <c r="P14" s="56">
        <v>35</v>
      </c>
      <c r="R14" s="69">
        <v>35</v>
      </c>
      <c r="S14" s="59"/>
      <c r="T14" s="56">
        <v>34</v>
      </c>
      <c r="V14" s="56">
        <v>31.515243456447656</v>
      </c>
      <c r="X14" s="256">
        <v>29.791092646805577</v>
      </c>
      <c r="Z14" s="301" t="s">
        <v>10</v>
      </c>
    </row>
    <row r="15" spans="1:26" x14ac:dyDescent="0.2">
      <c r="A15" s="4"/>
      <c r="B15" s="4" t="s">
        <v>258</v>
      </c>
      <c r="C15" s="13"/>
      <c r="D15" s="56">
        <v>44</v>
      </c>
      <c r="E15" s="56"/>
      <c r="F15" s="56">
        <v>48</v>
      </c>
      <c r="G15" s="56"/>
      <c r="H15" s="56">
        <v>50</v>
      </c>
      <c r="I15" s="56"/>
      <c r="J15" s="56">
        <v>53</v>
      </c>
      <c r="K15" s="44"/>
      <c r="L15" s="59">
        <v>56</v>
      </c>
      <c r="M15" s="44"/>
      <c r="N15" s="56">
        <v>59</v>
      </c>
      <c r="O15" s="56"/>
      <c r="P15" s="56">
        <v>61</v>
      </c>
      <c r="R15" s="69">
        <v>62</v>
      </c>
      <c r="S15" s="59"/>
      <c r="T15" s="56">
        <v>64</v>
      </c>
      <c r="V15" s="56">
        <v>66.507739569054721</v>
      </c>
      <c r="X15" s="256">
        <v>68.281815050800759</v>
      </c>
    </row>
    <row r="16" spans="1:26" x14ac:dyDescent="0.2">
      <c r="A16" s="4"/>
      <c r="B16" s="4" t="s">
        <v>254</v>
      </c>
      <c r="C16" s="13"/>
      <c r="D16" s="56">
        <v>16</v>
      </c>
      <c r="E16" s="56"/>
      <c r="F16" s="56">
        <v>13</v>
      </c>
      <c r="G16" s="56"/>
      <c r="H16" s="56">
        <v>11</v>
      </c>
      <c r="I16" s="56"/>
      <c r="J16" s="56">
        <v>9</v>
      </c>
      <c r="K16" s="44"/>
      <c r="L16" s="59">
        <v>6</v>
      </c>
      <c r="M16" s="44"/>
      <c r="N16" s="56">
        <v>4</v>
      </c>
      <c r="O16" s="56"/>
      <c r="P16" s="56">
        <v>4</v>
      </c>
      <c r="R16" s="69">
        <v>3</v>
      </c>
      <c r="S16" s="59"/>
      <c r="T16" s="56">
        <v>2</v>
      </c>
      <c r="V16" s="56">
        <v>1.9770169744976189</v>
      </c>
      <c r="X16" s="256">
        <v>1.927092302393663</v>
      </c>
    </row>
    <row r="17" spans="1:25" x14ac:dyDescent="0.2">
      <c r="A17" s="4"/>
      <c r="B17" s="4"/>
      <c r="C17" s="13"/>
      <c r="D17" s="56"/>
      <c r="E17" s="56"/>
      <c r="F17" s="56"/>
      <c r="G17" s="56"/>
      <c r="H17" s="56"/>
      <c r="I17" s="56"/>
      <c r="J17" s="56"/>
      <c r="K17" s="44"/>
      <c r="L17" s="44"/>
      <c r="M17" s="44"/>
      <c r="N17" s="44"/>
      <c r="O17" s="44"/>
      <c r="P17" s="56"/>
      <c r="R17" s="69"/>
      <c r="S17" s="59"/>
      <c r="T17" s="56"/>
      <c r="V17" s="56"/>
      <c r="Y17" s="17"/>
    </row>
    <row r="18" spans="1:25" x14ac:dyDescent="0.2">
      <c r="A18" s="4" t="s">
        <v>15</v>
      </c>
      <c r="B18" s="4"/>
      <c r="C18" s="13"/>
      <c r="D18" s="56"/>
      <c r="E18" s="56"/>
      <c r="F18" s="56"/>
      <c r="G18" s="56"/>
      <c r="H18" s="56"/>
      <c r="I18" s="56"/>
      <c r="J18" s="56"/>
      <c r="K18" s="44"/>
      <c r="L18" s="44"/>
      <c r="M18" s="44"/>
      <c r="N18" s="44"/>
      <c r="O18" s="44"/>
      <c r="P18" s="56"/>
      <c r="R18" s="69"/>
      <c r="S18" s="59"/>
      <c r="T18" s="56"/>
      <c r="V18" s="56"/>
      <c r="Y18" s="17"/>
    </row>
    <row r="19" spans="1:25" ht="5.25" customHeight="1" x14ac:dyDescent="0.2">
      <c r="A19" s="4"/>
      <c r="B19" s="4"/>
      <c r="C19" s="27"/>
      <c r="D19" s="57"/>
      <c r="E19" s="57"/>
      <c r="F19" s="57"/>
      <c r="G19" s="57"/>
      <c r="H19" s="57"/>
      <c r="I19" s="57"/>
      <c r="J19" s="57"/>
      <c r="K19" s="19"/>
      <c r="L19" s="19"/>
      <c r="M19" s="19"/>
      <c r="N19" s="19"/>
      <c r="O19" s="19"/>
      <c r="P19" s="56"/>
      <c r="R19" s="69"/>
      <c r="S19" s="44"/>
      <c r="T19" s="57"/>
      <c r="V19" s="57"/>
      <c r="Y19" s="17"/>
    </row>
    <row r="20" spans="1:25" x14ac:dyDescent="0.2">
      <c r="A20" s="4"/>
      <c r="B20" s="4" t="s">
        <v>16</v>
      </c>
      <c r="C20" s="13"/>
      <c r="D20" s="56">
        <v>0</v>
      </c>
      <c r="E20" s="56"/>
      <c r="F20" s="56">
        <v>0</v>
      </c>
      <c r="G20" s="56"/>
      <c r="H20" s="56">
        <v>0</v>
      </c>
      <c r="I20" s="56"/>
      <c r="J20" s="56">
        <v>0</v>
      </c>
      <c r="K20" s="44"/>
      <c r="L20" s="69">
        <v>0</v>
      </c>
      <c r="M20" s="44"/>
      <c r="N20" s="56">
        <v>0</v>
      </c>
      <c r="O20" s="56"/>
      <c r="P20" s="56">
        <v>0</v>
      </c>
      <c r="R20" s="69">
        <v>0</v>
      </c>
      <c r="S20" s="56"/>
      <c r="T20" s="56">
        <v>0</v>
      </c>
      <c r="V20" s="56">
        <v>6.0139458528154478E-2</v>
      </c>
      <c r="X20" s="258">
        <v>4.8971069399001199E-2</v>
      </c>
      <c r="Y20" s="17"/>
    </row>
    <row r="21" spans="1:25" x14ac:dyDescent="0.2">
      <c r="A21" s="4"/>
      <c r="B21" s="4" t="s">
        <v>38</v>
      </c>
      <c r="C21" s="13"/>
      <c r="D21" s="56">
        <v>1</v>
      </c>
      <c r="E21" s="56"/>
      <c r="F21" s="56">
        <v>1</v>
      </c>
      <c r="G21" s="56"/>
      <c r="H21" s="56">
        <v>0</v>
      </c>
      <c r="I21" s="56"/>
      <c r="J21" s="56">
        <v>0</v>
      </c>
      <c r="K21" s="44"/>
      <c r="L21" s="69">
        <v>0</v>
      </c>
      <c r="M21" s="44"/>
      <c r="N21" s="56">
        <v>0</v>
      </c>
      <c r="O21" s="56"/>
      <c r="P21" s="56">
        <v>0</v>
      </c>
      <c r="R21" s="69">
        <v>0</v>
      </c>
      <c r="S21" s="56"/>
      <c r="T21" s="56">
        <v>0</v>
      </c>
      <c r="V21" s="56">
        <v>7.8560553933174765E-2</v>
      </c>
      <c r="X21" s="258">
        <v>7.0496814189770968E-2</v>
      </c>
      <c r="Y21" s="17"/>
    </row>
    <row r="22" spans="1:25" x14ac:dyDescent="0.2">
      <c r="A22" s="4"/>
      <c r="B22" s="4" t="s">
        <v>18</v>
      </c>
      <c r="C22" s="13"/>
      <c r="D22" s="56">
        <v>96</v>
      </c>
      <c r="E22" s="56"/>
      <c r="F22" s="56">
        <v>97</v>
      </c>
      <c r="G22" s="56"/>
      <c r="H22" s="56">
        <v>98</v>
      </c>
      <c r="I22" s="56"/>
      <c r="J22" s="56">
        <v>98</v>
      </c>
      <c r="K22" s="44"/>
      <c r="L22" s="69">
        <v>97</v>
      </c>
      <c r="M22" s="44"/>
      <c r="N22" s="56">
        <v>98</v>
      </c>
      <c r="O22" s="56"/>
      <c r="P22" s="56">
        <v>98</v>
      </c>
      <c r="R22" s="69">
        <v>97</v>
      </c>
      <c r="S22" s="56"/>
      <c r="T22" s="56">
        <v>97</v>
      </c>
      <c r="V22" s="56">
        <v>97.505566963390777</v>
      </c>
      <c r="X22" s="258">
        <v>97.528306354399859</v>
      </c>
      <c r="Y22" s="17"/>
    </row>
    <row r="23" spans="1:25" x14ac:dyDescent="0.2">
      <c r="A23" s="4"/>
      <c r="B23" s="4" t="s">
        <v>19</v>
      </c>
      <c r="C23" s="13"/>
      <c r="D23" s="56">
        <v>2</v>
      </c>
      <c r="E23" s="56"/>
      <c r="F23" s="56">
        <v>1</v>
      </c>
      <c r="G23" s="56"/>
      <c r="H23" s="56">
        <v>1</v>
      </c>
      <c r="I23" s="56"/>
      <c r="J23" s="56">
        <v>1</v>
      </c>
      <c r="K23" s="44"/>
      <c r="L23" s="69">
        <v>1</v>
      </c>
      <c r="M23" s="44"/>
      <c r="N23" s="56">
        <v>1</v>
      </c>
      <c r="O23" s="56"/>
      <c r="P23" s="56">
        <v>1</v>
      </c>
      <c r="R23" s="69">
        <v>1</v>
      </c>
      <c r="S23" s="56"/>
      <c r="T23" s="56">
        <v>1</v>
      </c>
      <c r="V23" s="56">
        <v>0.67670435767265713</v>
      </c>
      <c r="X23" s="258">
        <v>0.62317031169278458</v>
      </c>
      <c r="Y23" s="17"/>
    </row>
    <row r="24" spans="1:25" x14ac:dyDescent="0.2">
      <c r="A24" s="4"/>
      <c r="B24" s="4" t="s">
        <v>1917</v>
      </c>
      <c r="C24" s="13"/>
      <c r="D24" s="56">
        <v>1</v>
      </c>
      <c r="E24" s="56"/>
      <c r="F24" s="56">
        <v>1</v>
      </c>
      <c r="G24" s="56"/>
      <c r="H24" s="56">
        <v>1</v>
      </c>
      <c r="I24" s="56"/>
      <c r="J24" s="56">
        <v>1</v>
      </c>
      <c r="K24" s="44"/>
      <c r="L24" s="69">
        <v>1</v>
      </c>
      <c r="M24" s="44"/>
      <c r="N24" s="56">
        <v>1</v>
      </c>
      <c r="O24" s="56"/>
      <c r="P24" s="56">
        <v>1</v>
      </c>
      <c r="R24" s="69">
        <v>1</v>
      </c>
      <c r="S24" s="56"/>
      <c r="T24" s="56">
        <v>1</v>
      </c>
      <c r="V24" s="56">
        <v>1.6790286664752316</v>
      </c>
      <c r="X24" s="258">
        <v>1.7290554503185809</v>
      </c>
      <c r="Y24" s="17"/>
    </row>
    <row r="25" spans="1:25" x14ac:dyDescent="0.2">
      <c r="A25" s="4"/>
      <c r="B25" s="4"/>
      <c r="C25" s="13"/>
      <c r="D25" s="56"/>
      <c r="E25" s="56"/>
      <c r="F25" s="56"/>
      <c r="G25" s="56"/>
      <c r="H25" s="56"/>
      <c r="I25" s="56"/>
      <c r="J25" s="56"/>
      <c r="K25" s="44"/>
      <c r="L25" s="44"/>
      <c r="M25" s="44"/>
      <c r="N25" s="44"/>
      <c r="O25" s="44"/>
      <c r="P25" s="56"/>
      <c r="R25" s="69"/>
      <c r="S25" s="59"/>
      <c r="T25" s="56"/>
      <c r="V25" s="56"/>
      <c r="Y25" s="17"/>
    </row>
    <row r="26" spans="1:25" x14ac:dyDescent="0.2">
      <c r="A26" s="4" t="s">
        <v>20</v>
      </c>
      <c r="B26" s="4"/>
      <c r="C26" s="14"/>
      <c r="D26" s="56"/>
      <c r="E26" s="56"/>
      <c r="F26" s="56"/>
      <c r="G26" s="56"/>
      <c r="H26" s="56"/>
      <c r="I26" s="56"/>
      <c r="J26" s="56"/>
      <c r="K26" s="44"/>
      <c r="L26" s="44"/>
      <c r="M26" s="44"/>
      <c r="N26" s="44"/>
      <c r="O26" s="44"/>
      <c r="P26" s="56"/>
      <c r="R26" s="69"/>
      <c r="S26" s="59"/>
      <c r="T26" s="59"/>
      <c r="V26" s="59"/>
      <c r="Y26" s="17"/>
    </row>
    <row r="27" spans="1:25" ht="5.25" customHeight="1" x14ac:dyDescent="0.2">
      <c r="A27" s="4"/>
      <c r="B27" s="4"/>
      <c r="C27" s="27"/>
      <c r="D27" s="57"/>
      <c r="E27" s="57"/>
      <c r="F27" s="57"/>
      <c r="G27" s="57"/>
      <c r="H27" s="57"/>
      <c r="I27" s="57"/>
      <c r="J27" s="57"/>
      <c r="K27" s="19"/>
      <c r="L27" s="19"/>
      <c r="M27" s="19"/>
      <c r="N27" s="19"/>
      <c r="O27" s="19"/>
      <c r="P27" s="56"/>
      <c r="R27" s="69"/>
      <c r="S27" s="44"/>
      <c r="T27" s="57"/>
      <c r="V27" s="57"/>
      <c r="Y27" s="17"/>
    </row>
    <row r="28" spans="1:25" x14ac:dyDescent="0.2">
      <c r="A28" s="4"/>
      <c r="B28" s="10" t="s">
        <v>205</v>
      </c>
      <c r="C28" s="13"/>
      <c r="D28" s="56">
        <v>66.5173590249764</v>
      </c>
      <c r="E28" s="56"/>
      <c r="F28" s="56">
        <v>68</v>
      </c>
      <c r="G28" s="56"/>
      <c r="H28" s="56">
        <v>70</v>
      </c>
      <c r="I28" s="56"/>
      <c r="J28" s="56">
        <v>73</v>
      </c>
      <c r="K28" s="44"/>
      <c r="L28" s="69">
        <v>75</v>
      </c>
      <c r="M28" s="44"/>
      <c r="N28" s="56">
        <v>77</v>
      </c>
      <c r="O28" s="56"/>
      <c r="P28" s="56">
        <v>78</v>
      </c>
      <c r="R28" s="69">
        <v>77</v>
      </c>
      <c r="S28" s="59"/>
      <c r="T28" s="56">
        <v>79.157291548634603</v>
      </c>
      <c r="V28" s="56">
        <v>80.148560716472247</v>
      </c>
      <c r="X28" s="258">
        <v>80.201696228689514</v>
      </c>
      <c r="Y28" s="17"/>
    </row>
    <row r="29" spans="1:25" x14ac:dyDescent="0.2">
      <c r="A29" s="4"/>
      <c r="B29" s="10" t="s">
        <v>21</v>
      </c>
      <c r="C29" s="13"/>
      <c r="D29" s="56">
        <v>22.788816410608533</v>
      </c>
      <c r="E29" s="56"/>
      <c r="F29" s="56">
        <v>22</v>
      </c>
      <c r="G29" s="56"/>
      <c r="H29" s="56">
        <v>20</v>
      </c>
      <c r="I29" s="56"/>
      <c r="J29" s="56">
        <v>17</v>
      </c>
      <c r="K29" s="44"/>
      <c r="L29" s="69">
        <v>16</v>
      </c>
      <c r="M29" s="44"/>
      <c r="N29" s="56">
        <v>15</v>
      </c>
      <c r="O29" s="56"/>
      <c r="P29" s="56">
        <v>13</v>
      </c>
      <c r="R29" s="69">
        <v>14</v>
      </c>
      <c r="S29" s="59"/>
      <c r="T29" s="56">
        <v>12.362745574134927</v>
      </c>
      <c r="V29" s="56">
        <v>11.639965108278115</v>
      </c>
      <c r="X29" s="258">
        <v>11.434475632856897</v>
      </c>
      <c r="Y29" s="17"/>
    </row>
    <row r="30" spans="1:25" x14ac:dyDescent="0.2">
      <c r="A30" s="4"/>
      <c r="B30" s="4" t="s">
        <v>137</v>
      </c>
      <c r="C30" s="13"/>
      <c r="D30" s="56">
        <v>9.2792464166165995</v>
      </c>
      <c r="E30" s="56"/>
      <c r="F30" s="56">
        <v>9</v>
      </c>
      <c r="G30" s="56"/>
      <c r="H30" s="56">
        <v>9</v>
      </c>
      <c r="I30" s="56"/>
      <c r="J30" s="56">
        <v>8</v>
      </c>
      <c r="K30" s="44"/>
      <c r="L30" s="69">
        <v>8</v>
      </c>
      <c r="M30" s="44"/>
      <c r="N30" s="56">
        <v>7</v>
      </c>
      <c r="O30" s="56"/>
      <c r="P30" s="56">
        <v>7</v>
      </c>
      <c r="R30" s="69">
        <v>7</v>
      </c>
      <c r="S30" s="59"/>
      <c r="T30" s="56">
        <v>6.9945125208410897</v>
      </c>
      <c r="V30" s="56">
        <v>6.7112384935878326</v>
      </c>
      <c r="X30" s="258">
        <v>6.8155889443774749</v>
      </c>
      <c r="Y30" s="17"/>
    </row>
    <row r="31" spans="1:25" x14ac:dyDescent="0.2">
      <c r="A31" s="4"/>
      <c r="B31" s="4" t="s">
        <v>23</v>
      </c>
      <c r="C31" s="13"/>
      <c r="D31" s="56">
        <v>1.4145781477984722</v>
      </c>
      <c r="E31" s="56"/>
      <c r="F31" s="56">
        <v>2</v>
      </c>
      <c r="G31" s="56"/>
      <c r="H31" s="56">
        <v>1</v>
      </c>
      <c r="I31" s="56"/>
      <c r="J31" s="56">
        <v>1</v>
      </c>
      <c r="K31" s="44"/>
      <c r="L31" s="69">
        <v>1</v>
      </c>
      <c r="M31" s="44"/>
      <c r="N31" s="56">
        <v>1</v>
      </c>
      <c r="O31" s="56"/>
      <c r="P31" s="56">
        <v>1</v>
      </c>
      <c r="R31" s="69">
        <v>2</v>
      </c>
      <c r="S31" s="59"/>
      <c r="T31" s="56">
        <v>1.4854503563893791</v>
      </c>
      <c r="V31" s="56">
        <v>1.5002356816617994</v>
      </c>
      <c r="X31" s="258">
        <v>1.5482391940761151</v>
      </c>
      <c r="Y31" s="17"/>
    </row>
    <row r="32" spans="1:25" x14ac:dyDescent="0.2">
      <c r="A32" s="4"/>
      <c r="B32" s="4"/>
      <c r="C32" s="14"/>
      <c r="D32" s="56"/>
      <c r="E32" s="56"/>
      <c r="F32" s="56"/>
      <c r="G32" s="56"/>
      <c r="H32" s="56"/>
      <c r="I32" s="56"/>
      <c r="J32" s="56"/>
      <c r="K32" s="44"/>
      <c r="L32" s="44"/>
      <c r="M32" s="44"/>
      <c r="N32" s="44"/>
      <c r="O32" s="44"/>
      <c r="P32" s="44"/>
      <c r="R32" s="69"/>
      <c r="S32" s="59"/>
      <c r="T32" s="59"/>
      <c r="V32" s="59"/>
      <c r="Y32" s="17"/>
    </row>
    <row r="33" spans="1:30" x14ac:dyDescent="0.2">
      <c r="A33" s="4" t="s">
        <v>24</v>
      </c>
      <c r="B33" s="4"/>
      <c r="C33" s="14"/>
      <c r="D33" s="56"/>
      <c r="E33" s="56"/>
      <c r="F33" s="56"/>
      <c r="G33" s="56"/>
      <c r="H33" s="56"/>
      <c r="I33" s="56"/>
      <c r="J33" s="56"/>
      <c r="K33" s="44"/>
      <c r="L33" s="44"/>
      <c r="M33" s="44"/>
      <c r="N33" s="44"/>
      <c r="O33" s="44"/>
      <c r="P33" s="44"/>
      <c r="R33" s="69"/>
      <c r="S33" s="59"/>
      <c r="T33" s="59"/>
      <c r="V33" s="59"/>
      <c r="Y33" s="17"/>
    </row>
    <row r="34" spans="1:30" ht="5.25" customHeight="1" x14ac:dyDescent="0.2">
      <c r="A34" s="4"/>
      <c r="B34" s="4"/>
      <c r="C34" s="27"/>
      <c r="D34" s="57"/>
      <c r="E34" s="57"/>
      <c r="F34" s="57"/>
      <c r="G34" s="57"/>
      <c r="H34" s="57"/>
      <c r="I34" s="57"/>
      <c r="J34" s="57"/>
      <c r="K34" s="19"/>
      <c r="L34" s="19"/>
      <c r="M34" s="19"/>
      <c r="N34" s="19"/>
      <c r="O34" s="19"/>
      <c r="R34" s="69"/>
      <c r="S34" s="44"/>
      <c r="T34" s="57"/>
      <c r="V34" s="57"/>
      <c r="Y34" s="17"/>
    </row>
    <row r="35" spans="1:30" x14ac:dyDescent="0.2">
      <c r="A35" s="4"/>
      <c r="B35" s="4" t="s">
        <v>216</v>
      </c>
      <c r="C35" s="14"/>
      <c r="D35" s="59">
        <v>71</v>
      </c>
      <c r="E35" s="56"/>
      <c r="F35" s="59">
        <v>64</v>
      </c>
      <c r="G35" s="59"/>
      <c r="H35" s="59">
        <v>60</v>
      </c>
      <c r="I35" s="56"/>
      <c r="J35" s="59">
        <v>57</v>
      </c>
      <c r="K35" s="44"/>
      <c r="L35" s="59">
        <v>54</v>
      </c>
      <c r="M35" s="44"/>
      <c r="N35" s="56">
        <v>52</v>
      </c>
      <c r="O35" s="56"/>
      <c r="P35" s="56">
        <v>48</v>
      </c>
      <c r="R35" s="69">
        <v>47</v>
      </c>
      <c r="S35" s="59"/>
      <c r="T35" s="59">
        <v>46</v>
      </c>
      <c r="V35" s="56">
        <v>44.305443433692183</v>
      </c>
      <c r="X35" s="113">
        <v>40.365076631651455</v>
      </c>
      <c r="Y35" s="17"/>
    </row>
    <row r="36" spans="1:30" x14ac:dyDescent="0.2">
      <c r="A36" s="4"/>
      <c r="B36" s="4" t="s">
        <v>217</v>
      </c>
      <c r="C36" s="14"/>
      <c r="D36" s="59">
        <v>5</v>
      </c>
      <c r="E36" s="59"/>
      <c r="F36" s="59">
        <v>6</v>
      </c>
      <c r="G36" s="59"/>
      <c r="H36" s="59">
        <v>5</v>
      </c>
      <c r="I36" s="59"/>
      <c r="J36" s="59">
        <v>5</v>
      </c>
      <c r="K36" s="44"/>
      <c r="L36" s="59">
        <v>5</v>
      </c>
      <c r="M36" s="44"/>
      <c r="N36" s="56">
        <v>5</v>
      </c>
      <c r="O36" s="56"/>
      <c r="P36" s="56">
        <v>5</v>
      </c>
      <c r="R36" s="69">
        <v>5</v>
      </c>
      <c r="S36" s="59"/>
      <c r="T36" s="59">
        <v>5</v>
      </c>
      <c r="V36" s="56">
        <v>4.2894062447513424</v>
      </c>
      <c r="X36" s="113">
        <v>4.6000516617874982</v>
      </c>
      <c r="Y36" s="17"/>
    </row>
    <row r="37" spans="1:30" x14ac:dyDescent="0.2">
      <c r="A37" s="4"/>
      <c r="B37" s="4" t="s">
        <v>43</v>
      </c>
      <c r="C37" s="14"/>
      <c r="D37" s="59">
        <v>0</v>
      </c>
      <c r="E37" s="59"/>
      <c r="F37" s="59">
        <v>0</v>
      </c>
      <c r="G37" s="59"/>
      <c r="H37" s="59">
        <v>0</v>
      </c>
      <c r="I37" s="59"/>
      <c r="J37" s="59">
        <v>0</v>
      </c>
      <c r="K37" s="44"/>
      <c r="L37" s="59">
        <v>0</v>
      </c>
      <c r="M37" s="44"/>
      <c r="N37" s="56">
        <v>0</v>
      </c>
      <c r="O37" s="56"/>
      <c r="P37" s="56">
        <v>0</v>
      </c>
      <c r="R37" s="69">
        <v>0</v>
      </c>
      <c r="S37" s="59"/>
      <c r="T37" s="59">
        <v>0</v>
      </c>
      <c r="V37" s="56">
        <v>0.49195160669877719</v>
      </c>
      <c r="X37" s="113">
        <v>0.10224728775615635</v>
      </c>
      <c r="Y37" s="17"/>
    </row>
    <row r="38" spans="1:30" ht="15" x14ac:dyDescent="0.25">
      <c r="A38" s="4"/>
      <c r="B38" s="29" t="s">
        <v>288</v>
      </c>
      <c r="C38" s="14"/>
      <c r="D38" s="273">
        <f t="shared" ref="D38:K38" si="0">SUM(D35:D37)</f>
        <v>76</v>
      </c>
      <c r="E38" s="273">
        <f t="shared" si="0"/>
        <v>0</v>
      </c>
      <c r="F38" s="273">
        <f t="shared" si="0"/>
        <v>70</v>
      </c>
      <c r="G38" s="273">
        <f t="shared" si="0"/>
        <v>0</v>
      </c>
      <c r="H38" s="273">
        <f t="shared" si="0"/>
        <v>65</v>
      </c>
      <c r="I38" s="273">
        <f t="shared" si="0"/>
        <v>0</v>
      </c>
      <c r="J38" s="273">
        <f t="shared" si="0"/>
        <v>62</v>
      </c>
      <c r="K38" s="273">
        <f t="shared" si="0"/>
        <v>0</v>
      </c>
      <c r="L38" s="273">
        <v>60</v>
      </c>
      <c r="M38" s="177"/>
      <c r="N38" s="273">
        <v>57</v>
      </c>
      <c r="O38" s="273"/>
      <c r="P38" s="273">
        <v>53</v>
      </c>
      <c r="R38" s="78">
        <v>52</v>
      </c>
      <c r="S38" s="273">
        <f>SUM(S35:S37)</f>
        <v>0</v>
      </c>
      <c r="T38" s="273">
        <v>51</v>
      </c>
      <c r="V38" s="273">
        <v>49.0868012851423</v>
      </c>
      <c r="X38" s="650">
        <v>45.067375581195108</v>
      </c>
      <c r="Y38" s="17"/>
    </row>
    <row r="39" spans="1:30" ht="7.5" customHeight="1" x14ac:dyDescent="0.2">
      <c r="A39" s="4"/>
      <c r="B39" s="4"/>
      <c r="C39" s="14"/>
      <c r="D39" s="59"/>
      <c r="E39" s="59"/>
      <c r="F39" s="59"/>
      <c r="G39" s="59"/>
      <c r="H39" s="59"/>
      <c r="I39" s="59"/>
      <c r="J39" s="59"/>
      <c r="K39" s="44"/>
      <c r="L39" s="59"/>
      <c r="M39" s="44"/>
      <c r="N39" s="59"/>
      <c r="O39" s="59"/>
      <c r="P39" s="59"/>
      <c r="R39" s="69"/>
      <c r="S39" s="59"/>
      <c r="T39" s="59"/>
      <c r="V39" s="56"/>
      <c r="X39" s="113"/>
      <c r="Y39" s="17"/>
    </row>
    <row r="40" spans="1:30" ht="30.75" customHeight="1" x14ac:dyDescent="0.2">
      <c r="A40" s="4"/>
      <c r="B40" s="28" t="s">
        <v>366</v>
      </c>
      <c r="C40" s="14"/>
      <c r="D40" s="59">
        <v>24</v>
      </c>
      <c r="E40" s="59"/>
      <c r="F40" s="59">
        <v>30</v>
      </c>
      <c r="G40" s="59"/>
      <c r="H40" s="59">
        <v>34</v>
      </c>
      <c r="I40" s="59"/>
      <c r="J40" s="59">
        <v>37</v>
      </c>
      <c r="K40" s="44"/>
      <c r="L40" s="59">
        <v>40</v>
      </c>
      <c r="M40" s="44"/>
      <c r="N40" s="56">
        <v>43</v>
      </c>
      <c r="O40" s="56"/>
      <c r="P40" s="56">
        <v>47</v>
      </c>
      <c r="R40" s="69">
        <v>47</v>
      </c>
      <c r="S40" s="59"/>
      <c r="T40" s="59">
        <v>48</v>
      </c>
      <c r="V40" s="56">
        <v>50.838430739390262</v>
      </c>
      <c r="X40" s="113">
        <v>54.530092991217494</v>
      </c>
      <c r="Y40" s="17"/>
    </row>
    <row r="41" spans="1:30" x14ac:dyDescent="0.2">
      <c r="A41" s="4"/>
      <c r="B41" s="4" t="s">
        <v>176</v>
      </c>
      <c r="C41" s="14"/>
      <c r="D41" s="59">
        <v>0</v>
      </c>
      <c r="E41" s="59"/>
      <c r="F41" s="59">
        <v>0</v>
      </c>
      <c r="G41" s="59"/>
      <c r="H41" s="59">
        <v>0</v>
      </c>
      <c r="I41" s="59"/>
      <c r="J41" s="59">
        <v>0</v>
      </c>
      <c r="K41" s="44"/>
      <c r="L41" s="59">
        <v>0</v>
      </c>
      <c r="M41" s="44"/>
      <c r="N41" s="56">
        <v>0</v>
      </c>
      <c r="O41" s="56"/>
      <c r="P41" s="56">
        <v>1</v>
      </c>
      <c r="R41" s="69">
        <v>1</v>
      </c>
      <c r="S41" s="59"/>
      <c r="T41" s="59">
        <v>1</v>
      </c>
      <c r="V41" s="56">
        <v>7.4767975467435299E-2</v>
      </c>
      <c r="X41" s="113">
        <v>0.40253142758739457</v>
      </c>
      <c r="Y41" s="17"/>
      <c r="AC41" s="82"/>
      <c r="AD41" s="83"/>
    </row>
    <row r="42" spans="1:30" ht="15" x14ac:dyDescent="0.25">
      <c r="A42" s="4"/>
      <c r="B42" s="29" t="s">
        <v>289</v>
      </c>
      <c r="C42" s="14"/>
      <c r="D42" s="273">
        <f t="shared" ref="D42:M42" si="1">SUM(D40:D41)</f>
        <v>24</v>
      </c>
      <c r="E42" s="273">
        <f t="shared" si="1"/>
        <v>0</v>
      </c>
      <c r="F42" s="273">
        <f t="shared" si="1"/>
        <v>30</v>
      </c>
      <c r="G42" s="273">
        <f t="shared" si="1"/>
        <v>0</v>
      </c>
      <c r="H42" s="273">
        <f t="shared" si="1"/>
        <v>34</v>
      </c>
      <c r="I42" s="273">
        <f t="shared" si="1"/>
        <v>0</v>
      </c>
      <c r="J42" s="273">
        <f t="shared" si="1"/>
        <v>37</v>
      </c>
      <c r="K42" s="273">
        <f t="shared" si="1"/>
        <v>0</v>
      </c>
      <c r="L42" s="273">
        <f t="shared" si="1"/>
        <v>40</v>
      </c>
      <c r="M42" s="273">
        <f t="shared" si="1"/>
        <v>0</v>
      </c>
      <c r="N42" s="273">
        <v>43</v>
      </c>
      <c r="O42" s="273"/>
      <c r="P42" s="273">
        <v>47</v>
      </c>
      <c r="R42" s="78">
        <v>48</v>
      </c>
      <c r="S42" s="273">
        <f>SUM(S40:S41)</f>
        <v>0</v>
      </c>
      <c r="T42" s="273">
        <v>49</v>
      </c>
      <c r="V42" s="273">
        <v>50.9131987148577</v>
      </c>
      <c r="X42" s="650">
        <v>54.932624418804892</v>
      </c>
      <c r="Y42" s="17"/>
      <c r="AC42" s="82"/>
      <c r="AD42" s="83"/>
    </row>
    <row r="43" spans="1:30" x14ac:dyDescent="0.2">
      <c r="A43" s="4"/>
      <c r="B43" s="4"/>
      <c r="C43" s="14"/>
      <c r="D43" s="59"/>
      <c r="E43" s="59"/>
      <c r="F43" s="59"/>
      <c r="G43" s="59"/>
      <c r="H43" s="59"/>
      <c r="I43" s="59"/>
      <c r="J43" s="59"/>
      <c r="K43" s="44"/>
      <c r="L43" s="44"/>
      <c r="M43" s="44"/>
      <c r="N43" s="44"/>
      <c r="O43" s="44"/>
      <c r="R43" s="69"/>
      <c r="S43" s="59"/>
      <c r="T43" s="59"/>
      <c r="V43" s="59"/>
      <c r="Y43" s="17"/>
      <c r="AC43" s="82"/>
      <c r="AD43" s="83"/>
    </row>
    <row r="44" spans="1:30" ht="16.5" x14ac:dyDescent="0.2">
      <c r="A44" s="4" t="s">
        <v>278</v>
      </c>
      <c r="B44" s="4"/>
      <c r="C44" s="13"/>
      <c r="D44" s="56"/>
      <c r="E44" s="56"/>
      <c r="F44" s="56"/>
      <c r="G44" s="56"/>
      <c r="H44" s="56"/>
      <c r="I44" s="56"/>
      <c r="J44" s="56"/>
      <c r="K44" s="44"/>
      <c r="L44" s="44"/>
      <c r="M44" s="44"/>
      <c r="N44" s="44"/>
      <c r="O44" s="44"/>
      <c r="R44" s="69"/>
      <c r="S44" s="59"/>
      <c r="T44" s="56"/>
      <c r="V44" s="56"/>
      <c r="Y44" s="17"/>
      <c r="AC44" s="82"/>
      <c r="AD44" s="83"/>
    </row>
    <row r="45" spans="1:30" ht="5.25" customHeight="1" x14ac:dyDescent="0.2">
      <c r="A45" s="4"/>
      <c r="B45" s="4"/>
      <c r="C45" s="27"/>
      <c r="D45" s="57"/>
      <c r="E45" s="57"/>
      <c r="F45" s="57"/>
      <c r="G45" s="57"/>
      <c r="H45" s="57"/>
      <c r="I45" s="57"/>
      <c r="J45" s="57"/>
      <c r="K45" s="19"/>
      <c r="L45" s="19"/>
      <c r="M45" s="19"/>
      <c r="N45" s="19"/>
      <c r="O45" s="19"/>
      <c r="R45" s="69"/>
      <c r="S45" s="44"/>
      <c r="T45" s="57"/>
      <c r="V45" s="57"/>
      <c r="X45" s="113"/>
      <c r="Y45" s="17"/>
    </row>
    <row r="46" spans="1:30" x14ac:dyDescent="0.2">
      <c r="A46" s="4"/>
      <c r="B46" s="4" t="s">
        <v>169</v>
      </c>
      <c r="C46" s="13"/>
      <c r="D46" s="56">
        <v>33</v>
      </c>
      <c r="E46" s="56"/>
      <c r="F46" s="56">
        <v>32</v>
      </c>
      <c r="G46" s="56"/>
      <c r="H46" s="56">
        <v>31</v>
      </c>
      <c r="I46" s="56"/>
      <c r="J46" s="56">
        <v>29</v>
      </c>
      <c r="K46" s="44"/>
      <c r="L46" s="59">
        <v>29</v>
      </c>
      <c r="M46" s="44"/>
      <c r="N46" s="56">
        <v>26</v>
      </c>
      <c r="O46" s="56"/>
      <c r="P46" s="56">
        <v>26</v>
      </c>
      <c r="R46" s="69">
        <v>26</v>
      </c>
      <c r="S46" s="59"/>
      <c r="T46" s="56">
        <v>25</v>
      </c>
      <c r="V46" s="56">
        <v>25.785649921153414</v>
      </c>
      <c r="X46" s="113">
        <f>SUM('T2'!D46/178474*100)</f>
        <v>23.602317424386747</v>
      </c>
      <c r="Y46" s="17"/>
    </row>
    <row r="47" spans="1:30" x14ac:dyDescent="0.2">
      <c r="A47" s="4"/>
      <c r="B47" s="4" t="s">
        <v>170</v>
      </c>
      <c r="C47" s="13"/>
      <c r="D47" s="56">
        <v>31</v>
      </c>
      <c r="E47" s="56"/>
      <c r="F47" s="56">
        <v>36</v>
      </c>
      <c r="G47" s="56"/>
      <c r="H47" s="56">
        <v>42</v>
      </c>
      <c r="I47" s="56"/>
      <c r="J47" s="56">
        <v>42</v>
      </c>
      <c r="K47" s="44"/>
      <c r="L47" s="59">
        <v>43</v>
      </c>
      <c r="M47" s="44"/>
      <c r="N47" s="56">
        <v>49</v>
      </c>
      <c r="O47" s="56"/>
      <c r="P47" s="56">
        <v>49</v>
      </c>
      <c r="R47" s="69">
        <v>50</v>
      </c>
      <c r="S47" s="59"/>
      <c r="T47" s="56">
        <v>51</v>
      </c>
      <c r="V47" s="56">
        <v>52.15589096643388</v>
      </c>
      <c r="X47" s="113">
        <f>SUM('T2'!D47/178474*100)</f>
        <v>54.1053598843529</v>
      </c>
      <c r="Y47" s="17"/>
    </row>
    <row r="48" spans="1:30" x14ac:dyDescent="0.2">
      <c r="A48" s="4"/>
      <c r="B48" s="4" t="s">
        <v>171</v>
      </c>
      <c r="C48" s="13"/>
      <c r="D48" s="56">
        <v>15</v>
      </c>
      <c r="E48" s="56"/>
      <c r="F48" s="56">
        <v>12</v>
      </c>
      <c r="G48" s="56"/>
      <c r="H48" s="56">
        <v>8</v>
      </c>
      <c r="I48" s="56"/>
      <c r="J48" s="56">
        <v>9</v>
      </c>
      <c r="K48" s="44"/>
      <c r="L48" s="59">
        <v>11</v>
      </c>
      <c r="M48" s="44"/>
      <c r="N48" s="56">
        <v>6</v>
      </c>
      <c r="O48" s="56"/>
      <c r="P48" s="56">
        <v>6</v>
      </c>
      <c r="R48" s="69">
        <v>6</v>
      </c>
      <c r="S48" s="59"/>
      <c r="T48" s="56">
        <v>5</v>
      </c>
      <c r="V48" s="56">
        <v>3.3183149357963506</v>
      </c>
      <c r="X48" s="113">
        <f>SUM('T2'!D48/178474*100)</f>
        <v>3.304122729361139</v>
      </c>
      <c r="Y48" s="17"/>
    </row>
    <row r="49" spans="1:30" ht="15" x14ac:dyDescent="0.25">
      <c r="A49" s="4"/>
      <c r="B49" s="29" t="s">
        <v>177</v>
      </c>
      <c r="C49" s="15"/>
      <c r="D49" s="273">
        <v>79</v>
      </c>
      <c r="E49" s="273"/>
      <c r="F49" s="78">
        <v>80</v>
      </c>
      <c r="G49" s="78"/>
      <c r="H49" s="78">
        <v>81</v>
      </c>
      <c r="I49" s="273"/>
      <c r="J49" s="78">
        <v>81</v>
      </c>
      <c r="K49" s="44"/>
      <c r="L49" s="349">
        <v>82</v>
      </c>
      <c r="M49" s="44"/>
      <c r="N49" s="273">
        <v>81</v>
      </c>
      <c r="O49" s="273"/>
      <c r="P49" s="273">
        <v>81</v>
      </c>
      <c r="R49" s="78">
        <v>81</v>
      </c>
      <c r="S49" s="349"/>
      <c r="T49" s="273">
        <v>81</v>
      </c>
      <c r="V49" s="273">
        <v>81.259855823383646</v>
      </c>
      <c r="X49" s="650">
        <f>SUM(X46:X48)</f>
        <v>81.011800038100787</v>
      </c>
      <c r="Y49" s="17"/>
      <c r="AC49" s="82"/>
      <c r="AD49" s="83"/>
    </row>
    <row r="50" spans="1:30" x14ac:dyDescent="0.2">
      <c r="A50" s="4"/>
      <c r="B50" s="4" t="s">
        <v>232</v>
      </c>
      <c r="C50" s="13"/>
      <c r="D50" s="56">
        <v>17</v>
      </c>
      <c r="E50" s="56"/>
      <c r="F50" s="56">
        <v>17</v>
      </c>
      <c r="G50" s="56"/>
      <c r="H50" s="56">
        <v>16</v>
      </c>
      <c r="I50" s="56"/>
      <c r="J50" s="56">
        <v>16</v>
      </c>
      <c r="K50" s="44"/>
      <c r="L50" s="59">
        <v>15</v>
      </c>
      <c r="M50" s="44"/>
      <c r="N50" s="56">
        <v>16</v>
      </c>
      <c r="O50" s="56"/>
      <c r="P50" s="56">
        <v>16</v>
      </c>
      <c r="R50" s="69">
        <v>16</v>
      </c>
      <c r="S50" s="59"/>
      <c r="T50" s="56">
        <v>16</v>
      </c>
      <c r="V50" s="56">
        <v>16.240144176616354</v>
      </c>
      <c r="X50" s="113">
        <f>SUM('T2'!D49/178474*100)</f>
        <v>16.449454822551186</v>
      </c>
      <c r="Y50" s="17"/>
    </row>
    <row r="51" spans="1:30" x14ac:dyDescent="0.2">
      <c r="A51" s="4"/>
      <c r="B51" s="4" t="s">
        <v>178</v>
      </c>
      <c r="C51" s="13"/>
      <c r="D51" s="56">
        <v>2</v>
      </c>
      <c r="E51" s="56"/>
      <c r="F51" s="56">
        <v>2</v>
      </c>
      <c r="G51" s="56"/>
      <c r="H51" s="56">
        <v>2</v>
      </c>
      <c r="I51" s="56"/>
      <c r="J51" s="56">
        <v>2</v>
      </c>
      <c r="K51" s="44"/>
      <c r="L51" s="59">
        <v>2</v>
      </c>
      <c r="M51" s="44"/>
      <c r="N51" s="56">
        <v>2</v>
      </c>
      <c r="O51" s="56"/>
      <c r="P51" s="56">
        <v>2</v>
      </c>
      <c r="R51" s="69">
        <v>2</v>
      </c>
      <c r="S51" s="56"/>
      <c r="T51" s="56">
        <v>2</v>
      </c>
      <c r="V51" s="56">
        <v>1.598896147781032</v>
      </c>
      <c r="X51" s="113">
        <v>1.647859071909634</v>
      </c>
      <c r="Y51" s="17"/>
      <c r="AA51" s="83"/>
      <c r="AC51" s="82"/>
      <c r="AD51" s="83"/>
    </row>
    <row r="52" spans="1:30" x14ac:dyDescent="0.2">
      <c r="A52" s="4"/>
      <c r="B52" s="4" t="s">
        <v>179</v>
      </c>
      <c r="C52" s="13"/>
      <c r="D52" s="56">
        <v>0</v>
      </c>
      <c r="E52" s="56"/>
      <c r="F52" s="56">
        <v>0</v>
      </c>
      <c r="G52" s="56"/>
      <c r="H52" s="56">
        <v>0</v>
      </c>
      <c r="I52" s="56"/>
      <c r="J52" s="56">
        <v>0</v>
      </c>
      <c r="K52" s="44"/>
      <c r="L52" s="59">
        <v>0</v>
      </c>
      <c r="M52" s="44"/>
      <c r="N52" s="56">
        <v>0</v>
      </c>
      <c r="O52" s="56"/>
      <c r="P52" s="56">
        <v>0</v>
      </c>
      <c r="R52" s="69">
        <v>0</v>
      </c>
      <c r="S52" s="56"/>
      <c r="T52" s="56">
        <v>0</v>
      </c>
      <c r="V52" s="56">
        <v>8.8984005406623115E-2</v>
      </c>
      <c r="X52" s="113">
        <v>7.3960352768470475E-2</v>
      </c>
      <c r="Y52" s="17"/>
      <c r="AA52" s="83"/>
      <c r="AC52" s="82"/>
      <c r="AD52" s="83"/>
    </row>
    <row r="53" spans="1:30" x14ac:dyDescent="0.2">
      <c r="A53" s="4"/>
      <c r="B53" s="4" t="s">
        <v>180</v>
      </c>
      <c r="C53" s="13"/>
      <c r="D53" s="56">
        <v>2</v>
      </c>
      <c r="E53" s="56"/>
      <c r="F53" s="56">
        <v>2</v>
      </c>
      <c r="G53" s="56"/>
      <c r="H53" s="56">
        <v>1</v>
      </c>
      <c r="I53" s="56"/>
      <c r="J53" s="56">
        <v>1</v>
      </c>
      <c r="K53" s="44"/>
      <c r="L53" s="59">
        <v>1</v>
      </c>
      <c r="M53" s="44"/>
      <c r="N53" s="56">
        <v>1</v>
      </c>
      <c r="O53" s="56"/>
      <c r="P53" s="56">
        <v>1</v>
      </c>
      <c r="R53" s="69">
        <v>1</v>
      </c>
      <c r="S53" s="56"/>
      <c r="T53" s="56">
        <v>1</v>
      </c>
      <c r="V53" s="56">
        <v>0.81211984681234506</v>
      </c>
      <c r="X53" s="113">
        <v>0.81692571466992392</v>
      </c>
      <c r="Y53" s="17"/>
      <c r="AA53" s="83"/>
    </row>
    <row r="54" spans="1:30" ht="19.5" customHeight="1" x14ac:dyDescent="0.2">
      <c r="A54" s="4"/>
      <c r="B54" s="4"/>
      <c r="C54" s="13"/>
      <c r="D54" s="56"/>
      <c r="E54" s="56"/>
      <c r="F54" s="56"/>
      <c r="G54" s="56"/>
      <c r="H54" s="56"/>
      <c r="I54" s="56"/>
      <c r="J54" s="56"/>
      <c r="K54" s="44"/>
      <c r="L54" s="44"/>
      <c r="M54" s="44"/>
      <c r="N54" s="44"/>
      <c r="O54" s="44"/>
      <c r="P54" s="56"/>
      <c r="R54" s="69"/>
      <c r="S54" s="59"/>
      <c r="T54" s="56"/>
      <c r="V54" s="56"/>
      <c r="Y54" s="17"/>
      <c r="AC54" s="82"/>
      <c r="AD54" s="83"/>
    </row>
    <row r="55" spans="1:30" ht="16.5" x14ac:dyDescent="0.2">
      <c r="A55" s="4" t="s">
        <v>277</v>
      </c>
      <c r="B55" s="4"/>
      <c r="C55" s="13"/>
      <c r="D55" s="56"/>
      <c r="E55" s="56"/>
      <c r="F55" s="56"/>
      <c r="G55" s="56"/>
      <c r="H55" s="56"/>
      <c r="I55" s="56"/>
      <c r="J55" s="56"/>
      <c r="K55" s="44"/>
      <c r="L55" s="44"/>
      <c r="M55" s="44"/>
      <c r="N55" s="44"/>
      <c r="O55" s="44"/>
      <c r="R55" s="69"/>
      <c r="S55" s="59"/>
      <c r="T55" s="56"/>
      <c r="V55" s="56"/>
      <c r="Y55" s="17"/>
    </row>
    <row r="56" spans="1:30" ht="5.25" customHeight="1" x14ac:dyDescent="0.2">
      <c r="A56" s="4"/>
      <c r="B56" s="4"/>
      <c r="C56" s="27"/>
      <c r="D56" s="57"/>
      <c r="E56" s="57"/>
      <c r="F56" s="57"/>
      <c r="G56" s="57"/>
      <c r="H56" s="57"/>
      <c r="I56" s="57"/>
      <c r="J56" s="57"/>
      <c r="K56" s="19"/>
      <c r="L56" s="19"/>
      <c r="M56" s="19"/>
      <c r="N56" s="19"/>
      <c r="O56" s="19"/>
      <c r="R56" s="69"/>
      <c r="S56" s="44"/>
      <c r="T56" s="57"/>
      <c r="V56" s="57"/>
      <c r="Y56" s="17"/>
    </row>
    <row r="57" spans="1:30" x14ac:dyDescent="0.2">
      <c r="A57" s="4"/>
      <c r="B57" s="4" t="s">
        <v>29</v>
      </c>
      <c r="C57" s="13"/>
      <c r="D57" s="56">
        <v>74</v>
      </c>
      <c r="E57" s="56"/>
      <c r="F57" s="56">
        <v>75</v>
      </c>
      <c r="G57" s="56"/>
      <c r="H57" s="56">
        <v>75</v>
      </c>
      <c r="I57" s="56"/>
      <c r="J57" s="56">
        <v>76</v>
      </c>
      <c r="K57" s="44"/>
      <c r="L57" s="69">
        <v>76</v>
      </c>
      <c r="M57" s="44"/>
      <c r="N57" s="56">
        <v>76</v>
      </c>
      <c r="O57" s="56"/>
      <c r="P57" s="56">
        <v>76</v>
      </c>
      <c r="R57" s="69">
        <v>76</v>
      </c>
      <c r="S57" s="56"/>
      <c r="T57" s="56">
        <v>76</v>
      </c>
      <c r="V57" s="56">
        <v>77.071118471109529</v>
      </c>
      <c r="X57" s="258">
        <v>77.131443155967389</v>
      </c>
      <c r="Y57" s="17"/>
      <c r="AD57" s="299"/>
    </row>
    <row r="58" spans="1:30" x14ac:dyDescent="0.2">
      <c r="A58" s="4"/>
      <c r="B58" s="4" t="s">
        <v>31</v>
      </c>
      <c r="C58" s="13"/>
      <c r="D58" s="56">
        <v>2</v>
      </c>
      <c r="E58" s="56"/>
      <c r="F58" s="56">
        <v>3</v>
      </c>
      <c r="G58" s="56"/>
      <c r="H58" s="56">
        <v>3</v>
      </c>
      <c r="I58" s="56"/>
      <c r="J58" s="56">
        <v>3</v>
      </c>
      <c r="K58" s="44"/>
      <c r="L58" s="69">
        <v>3</v>
      </c>
      <c r="M58" s="44"/>
      <c r="N58" s="56">
        <v>3</v>
      </c>
      <c r="O58" s="56"/>
      <c r="P58" s="56">
        <v>3</v>
      </c>
      <c r="R58" s="69">
        <v>2</v>
      </c>
      <c r="S58" s="56"/>
      <c r="T58" s="56">
        <v>3</v>
      </c>
      <c r="V58" s="113">
        <v>3</v>
      </c>
      <c r="X58" s="258">
        <v>3.5382566720301836</v>
      </c>
      <c r="Y58" s="17"/>
      <c r="AD58" s="299"/>
    </row>
    <row r="59" spans="1:30" x14ac:dyDescent="0.2">
      <c r="A59" s="4"/>
      <c r="B59" s="4" t="s">
        <v>27</v>
      </c>
      <c r="C59" s="13"/>
      <c r="D59" s="56">
        <v>8</v>
      </c>
      <c r="E59" s="56"/>
      <c r="F59" s="56">
        <v>8</v>
      </c>
      <c r="G59" s="56"/>
      <c r="H59" s="56">
        <v>8</v>
      </c>
      <c r="I59" s="56"/>
      <c r="J59" s="56">
        <v>8</v>
      </c>
      <c r="K59" s="44"/>
      <c r="L59" s="69">
        <v>9</v>
      </c>
      <c r="M59" s="44"/>
      <c r="N59" s="56">
        <v>10</v>
      </c>
      <c r="O59" s="56"/>
      <c r="P59" s="56">
        <v>10</v>
      </c>
      <c r="R59" s="69">
        <v>10</v>
      </c>
      <c r="S59" s="56"/>
      <c r="T59" s="56">
        <v>9</v>
      </c>
      <c r="V59" s="56">
        <v>9.0845007384863266</v>
      </c>
      <c r="X59" s="258">
        <v>8.8120734616878433</v>
      </c>
      <c r="Y59" s="17"/>
      <c r="AD59" s="299"/>
    </row>
    <row r="60" spans="1:30" x14ac:dyDescent="0.2">
      <c r="A60" s="4"/>
      <c r="B60" s="4" t="s">
        <v>28</v>
      </c>
      <c r="C60" s="13"/>
      <c r="D60" s="56">
        <v>13</v>
      </c>
      <c r="E60" s="56"/>
      <c r="F60" s="56">
        <v>12</v>
      </c>
      <c r="G60" s="56"/>
      <c r="H60" s="56">
        <v>11</v>
      </c>
      <c r="I60" s="56"/>
      <c r="J60" s="56">
        <v>10</v>
      </c>
      <c r="K60" s="44"/>
      <c r="L60" s="69">
        <v>10</v>
      </c>
      <c r="M60" s="44"/>
      <c r="N60" s="56">
        <v>9</v>
      </c>
      <c r="O60" s="56"/>
      <c r="P60" s="56">
        <v>9</v>
      </c>
      <c r="R60" s="69">
        <v>9</v>
      </c>
      <c r="S60" s="56"/>
      <c r="T60" s="56">
        <v>9</v>
      </c>
      <c r="V60" s="56">
        <v>8.170903638723539</v>
      </c>
      <c r="X60" s="258">
        <v>8.0480497142540077</v>
      </c>
      <c r="Y60" s="17"/>
      <c r="AD60" s="299"/>
    </row>
    <row r="61" spans="1:30" x14ac:dyDescent="0.2">
      <c r="A61" s="4"/>
      <c r="B61" s="4" t="s">
        <v>30</v>
      </c>
      <c r="C61" s="13"/>
      <c r="D61" s="56">
        <v>3</v>
      </c>
      <c r="E61" s="56"/>
      <c r="F61" s="56">
        <v>2</v>
      </c>
      <c r="G61" s="56"/>
      <c r="H61" s="56">
        <v>3</v>
      </c>
      <c r="I61" s="56"/>
      <c r="J61" s="56">
        <v>3</v>
      </c>
      <c r="K61" s="44"/>
      <c r="L61" s="69">
        <v>2</v>
      </c>
      <c r="M61" s="44"/>
      <c r="N61" s="56">
        <v>2</v>
      </c>
      <c r="O61" s="56"/>
      <c r="P61" s="56">
        <v>2</v>
      </c>
      <c r="R61" s="69">
        <v>2</v>
      </c>
      <c r="S61" s="56"/>
      <c r="T61" s="56">
        <v>3</v>
      </c>
      <c r="V61" s="56">
        <v>2.2859508570917066</v>
      </c>
      <c r="X61" s="258">
        <v>2.4701769960605895</v>
      </c>
      <c r="Y61" s="17"/>
    </row>
    <row r="62" spans="1:30" ht="18" customHeight="1" x14ac:dyDescent="0.2">
      <c r="A62" s="4"/>
      <c r="B62" s="4"/>
      <c r="C62" s="14"/>
      <c r="D62" s="56"/>
      <c r="E62" s="56"/>
      <c r="F62" s="56"/>
      <c r="G62" s="56"/>
      <c r="H62" s="56"/>
      <c r="I62" s="56"/>
      <c r="J62" s="56"/>
      <c r="K62" s="44"/>
      <c r="L62" s="44"/>
      <c r="M62" s="44"/>
      <c r="N62" s="44"/>
      <c r="O62" s="44"/>
      <c r="R62" s="69"/>
      <c r="S62" s="59"/>
      <c r="T62" s="59"/>
      <c r="V62" s="59"/>
      <c r="Y62" s="17"/>
    </row>
    <row r="63" spans="1:30" x14ac:dyDescent="0.2">
      <c r="A63" s="4" t="s">
        <v>209</v>
      </c>
      <c r="B63" s="4"/>
      <c r="C63" s="14"/>
      <c r="D63" s="56"/>
      <c r="E63" s="56"/>
      <c r="F63" s="56"/>
      <c r="G63" s="56"/>
      <c r="H63" s="56"/>
      <c r="I63" s="56"/>
      <c r="J63" s="56"/>
      <c r="K63" s="44"/>
      <c r="L63" s="44"/>
      <c r="M63" s="44"/>
      <c r="N63" s="44"/>
      <c r="O63" s="44"/>
      <c r="R63" s="69"/>
      <c r="S63" s="59"/>
      <c r="T63" s="59"/>
      <c r="V63" s="59"/>
      <c r="Y63" s="17"/>
      <c r="AD63" s="299"/>
    </row>
    <row r="64" spans="1:30" ht="5.25" customHeight="1" x14ac:dyDescent="0.2">
      <c r="A64" s="4"/>
      <c r="B64" s="4"/>
      <c r="C64" s="27"/>
      <c r="D64" s="57"/>
      <c r="E64" s="57"/>
      <c r="F64" s="57"/>
      <c r="G64" s="57"/>
      <c r="H64" s="57"/>
      <c r="I64" s="57"/>
      <c r="J64" s="57"/>
      <c r="K64" s="19"/>
      <c r="L64" s="19"/>
      <c r="M64" s="19"/>
      <c r="N64" s="19"/>
      <c r="O64" s="19"/>
      <c r="R64" s="69"/>
      <c r="S64" s="44"/>
      <c r="T64" s="57"/>
      <c r="V64" s="57"/>
      <c r="Y64" s="17"/>
      <c r="AD64" s="299"/>
    </row>
    <row r="65" spans="1:30" x14ac:dyDescent="0.2">
      <c r="A65" s="4"/>
      <c r="B65" s="6">
        <v>0</v>
      </c>
      <c r="C65" s="14"/>
      <c r="D65" s="56">
        <v>53</v>
      </c>
      <c r="E65" s="56"/>
      <c r="F65" s="59">
        <v>53</v>
      </c>
      <c r="G65" s="59"/>
      <c r="H65" s="59">
        <v>53</v>
      </c>
      <c r="I65" s="56"/>
      <c r="J65" s="59">
        <v>52</v>
      </c>
      <c r="K65" s="44"/>
      <c r="L65" s="59">
        <v>51</v>
      </c>
      <c r="M65" s="44"/>
      <c r="N65" s="56">
        <v>50</v>
      </c>
      <c r="O65" s="56"/>
      <c r="P65" s="56">
        <v>49</v>
      </c>
      <c r="R65" s="59">
        <v>48</v>
      </c>
      <c r="S65" s="59"/>
      <c r="T65" s="59">
        <v>47</v>
      </c>
      <c r="V65" s="56">
        <v>46.189271337317344</v>
      </c>
      <c r="X65" s="258">
        <v>45.523183227139654</v>
      </c>
      <c r="Y65" s="17"/>
      <c r="Z65" s="299"/>
      <c r="AD65" s="299"/>
    </row>
    <row r="66" spans="1:30" x14ac:dyDescent="0.2">
      <c r="A66" s="4"/>
      <c r="B66" s="4" t="s">
        <v>33</v>
      </c>
      <c r="C66" s="14"/>
      <c r="D66" s="56">
        <v>47</v>
      </c>
      <c r="E66" s="56"/>
      <c r="F66" s="59">
        <v>47</v>
      </c>
      <c r="G66" s="59"/>
      <c r="H66" s="59">
        <v>47</v>
      </c>
      <c r="I66" s="56"/>
      <c r="J66" s="59">
        <v>48</v>
      </c>
      <c r="K66" s="44"/>
      <c r="L66" s="59">
        <v>49</v>
      </c>
      <c r="M66" s="44"/>
      <c r="N66" s="56">
        <v>50</v>
      </c>
      <c r="O66" s="56"/>
      <c r="P66" s="56">
        <v>51</v>
      </c>
      <c r="R66" s="59">
        <v>52</v>
      </c>
      <c r="S66" s="59"/>
      <c r="T66" s="59">
        <v>53</v>
      </c>
      <c r="V66" s="56">
        <v>53.810728662682649</v>
      </c>
      <c r="X66" s="258">
        <v>54.476816772860339</v>
      </c>
      <c r="Y66" s="17"/>
      <c r="Z66" s="299"/>
      <c r="AD66" s="299"/>
    </row>
    <row r="67" spans="1:30" ht="22.5" customHeight="1" x14ac:dyDescent="0.2">
      <c r="A67" s="4"/>
      <c r="B67" s="4"/>
      <c r="C67" s="14"/>
      <c r="D67" s="56"/>
      <c r="E67" s="56"/>
      <c r="F67" s="59"/>
      <c r="G67" s="59"/>
      <c r="H67" s="59"/>
      <c r="I67" s="56"/>
      <c r="J67" s="59"/>
      <c r="K67" s="44"/>
      <c r="L67" s="59"/>
      <c r="M67" s="44"/>
      <c r="N67" s="59"/>
      <c r="O67" s="59"/>
      <c r="P67" s="59"/>
      <c r="R67" s="59"/>
      <c r="S67" s="59"/>
      <c r="T67" s="59"/>
      <c r="V67" s="56"/>
      <c r="X67" s="258"/>
      <c r="Y67" s="17"/>
      <c r="AD67" s="299"/>
    </row>
    <row r="68" spans="1:30" x14ac:dyDescent="0.2">
      <c r="A68" s="4" t="s">
        <v>44</v>
      </c>
      <c r="B68" s="4"/>
      <c r="C68" s="14"/>
      <c r="D68" s="56"/>
      <c r="E68" s="56"/>
      <c r="F68" s="59"/>
      <c r="G68" s="59"/>
      <c r="H68" s="59"/>
      <c r="I68" s="56"/>
      <c r="J68" s="59"/>
      <c r="K68" s="44"/>
      <c r="L68" s="59"/>
      <c r="M68" s="44"/>
      <c r="N68" s="59"/>
      <c r="O68" s="59"/>
      <c r="P68" s="59"/>
      <c r="R68" s="59"/>
      <c r="S68" s="59"/>
      <c r="T68" s="59"/>
      <c r="V68" s="56"/>
      <c r="X68" s="258"/>
      <c r="Y68" s="17"/>
      <c r="AD68" s="299"/>
    </row>
    <row r="69" spans="1:30" ht="5.25" customHeight="1" x14ac:dyDescent="0.2">
      <c r="A69" s="4"/>
      <c r="B69" s="4"/>
      <c r="C69" s="27"/>
      <c r="D69" s="57"/>
      <c r="E69" s="57"/>
      <c r="F69" s="57"/>
      <c r="G69" s="57"/>
      <c r="H69" s="57"/>
      <c r="I69" s="57"/>
      <c r="J69" s="57"/>
      <c r="K69" s="19"/>
      <c r="L69" s="19"/>
      <c r="M69" s="19"/>
      <c r="N69" s="19"/>
      <c r="O69" s="19"/>
      <c r="P69" s="19"/>
      <c r="R69" s="59"/>
      <c r="S69" s="44"/>
      <c r="T69" s="57"/>
      <c r="V69" s="56"/>
      <c r="X69" s="258"/>
      <c r="Y69" s="17"/>
    </row>
    <row r="70" spans="1:30" x14ac:dyDescent="0.2">
      <c r="A70" s="4"/>
      <c r="B70" s="6">
        <v>0</v>
      </c>
      <c r="C70" s="13"/>
      <c r="D70" s="56">
        <v>86</v>
      </c>
      <c r="E70" s="56"/>
      <c r="F70" s="59">
        <v>86</v>
      </c>
      <c r="G70" s="59"/>
      <c r="H70" s="59">
        <v>86</v>
      </c>
      <c r="I70" s="56"/>
      <c r="J70" s="59">
        <v>85</v>
      </c>
      <c r="K70" s="44"/>
      <c r="L70" s="59">
        <v>85</v>
      </c>
      <c r="M70" s="44"/>
      <c r="N70" s="56">
        <v>84</v>
      </c>
      <c r="O70" s="56"/>
      <c r="P70" s="56">
        <v>83</v>
      </c>
      <c r="R70" s="59">
        <v>83</v>
      </c>
      <c r="S70" s="59"/>
      <c r="T70" s="59">
        <v>82</v>
      </c>
      <c r="V70" s="56">
        <v>82.088193703236158</v>
      </c>
      <c r="X70" s="258">
        <v>81.359781298432921</v>
      </c>
      <c r="Y70" s="17"/>
      <c r="Z70" s="299"/>
      <c r="AD70" s="299"/>
    </row>
    <row r="71" spans="1:30" x14ac:dyDescent="0.2">
      <c r="A71" s="4"/>
      <c r="B71" s="4" t="s">
        <v>33</v>
      </c>
      <c r="C71" s="13"/>
      <c r="D71" s="56">
        <v>14</v>
      </c>
      <c r="E71" s="56"/>
      <c r="F71" s="59">
        <v>14</v>
      </c>
      <c r="G71" s="59"/>
      <c r="H71" s="59">
        <v>14</v>
      </c>
      <c r="I71" s="56"/>
      <c r="J71" s="59">
        <v>15</v>
      </c>
      <c r="K71" s="44"/>
      <c r="L71" s="59">
        <v>15</v>
      </c>
      <c r="M71" s="44"/>
      <c r="N71" s="56">
        <v>16</v>
      </c>
      <c r="O71" s="56"/>
      <c r="P71" s="56">
        <v>17</v>
      </c>
      <c r="R71" s="59">
        <v>17</v>
      </c>
      <c r="S71" s="59"/>
      <c r="T71" s="59">
        <v>18</v>
      </c>
      <c r="V71" s="56">
        <v>17.911806296763846</v>
      </c>
      <c r="X71" s="258">
        <v>18.640218701567075</v>
      </c>
      <c r="Y71" s="17"/>
      <c r="Z71" s="299"/>
      <c r="AD71" s="299"/>
    </row>
    <row r="72" spans="1:30" ht="24" customHeight="1" x14ac:dyDescent="0.2">
      <c r="A72" s="4"/>
      <c r="B72" s="4"/>
      <c r="C72" s="14"/>
      <c r="D72" s="56"/>
      <c r="E72" s="56"/>
      <c r="F72" s="59"/>
      <c r="G72" s="59"/>
      <c r="H72" s="59"/>
      <c r="I72" s="56"/>
      <c r="J72" s="59"/>
      <c r="K72" s="44"/>
      <c r="L72" s="59"/>
      <c r="M72" s="44"/>
      <c r="N72" s="59"/>
      <c r="O72" s="59"/>
      <c r="P72" s="59"/>
      <c r="R72" s="59"/>
      <c r="S72" s="59"/>
      <c r="T72" s="59"/>
      <c r="V72" s="56"/>
      <c r="X72" s="258"/>
      <c r="Y72" s="17"/>
      <c r="Z72" s="299"/>
      <c r="AD72" s="299"/>
    </row>
    <row r="73" spans="1:30" x14ac:dyDescent="0.2">
      <c r="A73" s="4" t="s">
        <v>35</v>
      </c>
      <c r="B73" s="4"/>
      <c r="C73" s="14"/>
      <c r="D73" s="56"/>
      <c r="E73" s="56"/>
      <c r="F73" s="59"/>
      <c r="G73" s="59"/>
      <c r="H73" s="59"/>
      <c r="I73" s="56"/>
      <c r="J73" s="59"/>
      <c r="K73" s="44"/>
      <c r="L73" s="59"/>
      <c r="M73" s="44"/>
      <c r="N73" s="59"/>
      <c r="O73" s="59"/>
      <c r="P73" s="59"/>
      <c r="R73" s="59"/>
      <c r="S73" s="59"/>
      <c r="T73" s="59"/>
      <c r="V73" s="56"/>
      <c r="X73" s="258"/>
      <c r="Y73" s="17"/>
      <c r="Z73" s="299"/>
      <c r="AD73" s="299"/>
    </row>
    <row r="74" spans="1:30" ht="5.25" customHeight="1" x14ac:dyDescent="0.2">
      <c r="A74" s="4"/>
      <c r="B74" s="4"/>
      <c r="C74" s="27"/>
      <c r="D74" s="57"/>
      <c r="E74" s="57"/>
      <c r="F74" s="57"/>
      <c r="G74" s="57"/>
      <c r="H74" s="57"/>
      <c r="I74" s="57"/>
      <c r="J74" s="57"/>
      <c r="K74" s="19"/>
      <c r="L74" s="19"/>
      <c r="M74" s="19"/>
      <c r="N74" s="19"/>
      <c r="O74" s="19"/>
      <c r="P74" s="19"/>
      <c r="R74" s="59"/>
      <c r="S74" s="44"/>
      <c r="T74" s="57"/>
      <c r="V74" s="56"/>
      <c r="X74" s="258"/>
      <c r="Y74" s="17"/>
      <c r="Z74" s="299"/>
    </row>
    <row r="75" spans="1:30" x14ac:dyDescent="0.2">
      <c r="A75" s="4"/>
      <c r="B75" s="6">
        <v>0</v>
      </c>
      <c r="C75" s="14"/>
      <c r="D75" s="56">
        <v>68</v>
      </c>
      <c r="E75" s="56"/>
      <c r="F75" s="59">
        <v>68</v>
      </c>
      <c r="G75" s="59"/>
      <c r="H75" s="59">
        <v>68</v>
      </c>
      <c r="I75" s="56"/>
      <c r="J75" s="59">
        <v>67</v>
      </c>
      <c r="K75" s="44"/>
      <c r="L75" s="59">
        <v>66</v>
      </c>
      <c r="M75" s="44"/>
      <c r="N75" s="56">
        <v>66</v>
      </c>
      <c r="O75" s="56"/>
      <c r="P75" s="56">
        <v>64</v>
      </c>
      <c r="R75" s="59">
        <v>63</v>
      </c>
      <c r="S75" s="59"/>
      <c r="T75" s="59">
        <v>63</v>
      </c>
      <c r="V75" s="56">
        <v>62.631724377068984</v>
      </c>
      <c r="X75" s="258">
        <v>62.171732391940758</v>
      </c>
      <c r="Y75" s="17"/>
      <c r="Z75" s="299"/>
      <c r="AD75" s="299"/>
    </row>
    <row r="76" spans="1:30" x14ac:dyDescent="0.2">
      <c r="A76" s="4"/>
      <c r="B76" s="4" t="s">
        <v>33</v>
      </c>
      <c r="C76" s="14"/>
      <c r="D76" s="56">
        <v>32</v>
      </c>
      <c r="E76" s="56"/>
      <c r="F76" s="59">
        <v>32</v>
      </c>
      <c r="G76" s="59"/>
      <c r="H76" s="59">
        <v>32</v>
      </c>
      <c r="I76" s="56"/>
      <c r="J76" s="59">
        <v>33</v>
      </c>
      <c r="K76" s="44"/>
      <c r="L76" s="59">
        <v>34</v>
      </c>
      <c r="M76" s="44"/>
      <c r="N76" s="56">
        <v>34</v>
      </c>
      <c r="O76" s="56"/>
      <c r="P76" s="56">
        <v>36</v>
      </c>
      <c r="R76" s="59">
        <v>37</v>
      </c>
      <c r="S76" s="59"/>
      <c r="T76" s="59">
        <v>37</v>
      </c>
      <c r="V76" s="56">
        <v>37.368275622931016</v>
      </c>
      <c r="X76" s="258">
        <v>37.828267608059242</v>
      </c>
      <c r="Y76" s="17"/>
      <c r="Z76" s="299"/>
      <c r="AD76" s="299"/>
    </row>
    <row r="77" spans="1:30" ht="21" customHeight="1" x14ac:dyDescent="0.2">
      <c r="A77" s="4"/>
      <c r="B77" s="4"/>
      <c r="C77" s="14"/>
      <c r="D77" s="56"/>
      <c r="E77" s="56"/>
      <c r="F77" s="59"/>
      <c r="G77" s="59"/>
      <c r="H77" s="59"/>
      <c r="I77" s="56"/>
      <c r="J77" s="59"/>
      <c r="K77" s="44"/>
      <c r="L77" s="59"/>
      <c r="M77" s="44"/>
      <c r="N77" s="59"/>
      <c r="O77" s="59"/>
      <c r="R77" s="59"/>
      <c r="S77" s="59"/>
      <c r="T77" s="59"/>
      <c r="V77" s="59"/>
      <c r="Y77" s="17"/>
      <c r="Z77" s="299"/>
      <c r="AD77" s="299"/>
    </row>
    <row r="78" spans="1:30" x14ac:dyDescent="0.2">
      <c r="A78" s="4" t="s">
        <v>274</v>
      </c>
      <c r="B78" s="4"/>
      <c r="C78" s="14"/>
      <c r="D78" s="56"/>
      <c r="E78" s="56"/>
      <c r="F78" s="59"/>
      <c r="G78" s="59"/>
      <c r="H78" s="59"/>
      <c r="I78" s="56"/>
      <c r="J78" s="59"/>
      <c r="K78" s="44"/>
      <c r="L78" s="59"/>
      <c r="M78" s="44"/>
      <c r="N78" s="59"/>
      <c r="O78" s="59"/>
      <c r="R78" s="59"/>
      <c r="S78" s="59"/>
      <c r="T78" s="59"/>
      <c r="V78" s="59"/>
      <c r="Y78" s="17"/>
    </row>
    <row r="79" spans="1:30" ht="5.25" customHeight="1" x14ac:dyDescent="0.2">
      <c r="A79" s="4"/>
      <c r="B79" s="4"/>
      <c r="C79" s="27"/>
      <c r="D79" s="57"/>
      <c r="E79" s="57"/>
      <c r="F79" s="57"/>
      <c r="G79" s="57"/>
      <c r="H79" s="57"/>
      <c r="I79" s="57"/>
      <c r="J79" s="57"/>
      <c r="K79" s="19"/>
      <c r="L79" s="19"/>
      <c r="M79" s="19"/>
      <c r="N79" s="19"/>
      <c r="O79" s="19"/>
      <c r="R79" s="59"/>
      <c r="S79" s="44"/>
      <c r="T79" s="57"/>
      <c r="V79" s="57"/>
      <c r="Y79" s="17"/>
    </row>
    <row r="80" spans="1:30" x14ac:dyDescent="0.2">
      <c r="A80" s="4"/>
      <c r="B80" s="6" t="s">
        <v>275</v>
      </c>
      <c r="C80" s="14"/>
      <c r="D80" s="56">
        <v>71</v>
      </c>
      <c r="E80" s="56"/>
      <c r="F80" s="56">
        <v>72</v>
      </c>
      <c r="G80" s="59"/>
      <c r="H80" s="56">
        <v>73</v>
      </c>
      <c r="I80" s="56"/>
      <c r="J80" s="56">
        <v>73</v>
      </c>
      <c r="K80" s="44"/>
      <c r="L80" s="56">
        <v>79</v>
      </c>
      <c r="M80" s="44"/>
      <c r="N80" s="56">
        <v>84</v>
      </c>
      <c r="O80" s="56"/>
      <c r="P80" s="56">
        <v>88</v>
      </c>
      <c r="R80" s="59">
        <v>87</v>
      </c>
      <c r="S80" s="59"/>
      <c r="T80" s="56">
        <v>87</v>
      </c>
      <c r="V80" s="56">
        <v>86.516299960448833</v>
      </c>
      <c r="X80" s="113">
        <v>85.589052006199424</v>
      </c>
      <c r="Y80" s="17"/>
      <c r="Z80" s="292"/>
      <c r="AA80" s="300"/>
    </row>
    <row r="81" spans="1:27" x14ac:dyDescent="0.2">
      <c r="A81" s="4"/>
      <c r="B81" s="4" t="s">
        <v>276</v>
      </c>
      <c r="C81" s="14"/>
      <c r="D81" s="56">
        <v>29</v>
      </c>
      <c r="E81" s="56"/>
      <c r="F81" s="56">
        <v>28</v>
      </c>
      <c r="G81" s="59"/>
      <c r="H81" s="56">
        <v>27</v>
      </c>
      <c r="I81" s="56"/>
      <c r="J81" s="56">
        <v>27</v>
      </c>
      <c r="K81" s="44"/>
      <c r="L81" s="56">
        <v>21</v>
      </c>
      <c r="M81" s="44"/>
      <c r="N81" s="56">
        <v>16</v>
      </c>
      <c r="O81" s="56"/>
      <c r="P81" s="56">
        <v>12</v>
      </c>
      <c r="R81" s="59">
        <v>13</v>
      </c>
      <c r="S81" s="59"/>
      <c r="T81" s="56">
        <v>13</v>
      </c>
      <c r="V81" s="56">
        <v>13.483700039551175</v>
      </c>
      <c r="X81" s="113">
        <v>14.410947993800585</v>
      </c>
      <c r="Y81" s="17"/>
      <c r="Z81" s="292"/>
      <c r="AA81" s="300"/>
    </row>
    <row r="82" spans="1:27" x14ac:dyDescent="0.2">
      <c r="A82" s="8"/>
      <c r="B82" s="8"/>
      <c r="C82" s="8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79"/>
      <c r="W82" s="145"/>
      <c r="X82" s="651"/>
    </row>
    <row r="83" spans="1:27" x14ac:dyDescent="0.2">
      <c r="A83" s="11"/>
      <c r="B83" s="11"/>
      <c r="C83" s="11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W83" s="19"/>
    </row>
    <row r="84" spans="1:27" ht="16.5" x14ac:dyDescent="0.2">
      <c r="A84" s="21"/>
      <c r="B84" s="30" t="s">
        <v>1362</v>
      </c>
      <c r="C84" s="22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W84" s="345"/>
    </row>
    <row r="85" spans="1:27" x14ac:dyDescent="0.2">
      <c r="A85" s="12"/>
      <c r="B85" s="4" t="s">
        <v>1367</v>
      </c>
      <c r="C85" s="11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W85" s="1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&amp;R20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5"/>
  <sheetViews>
    <sheetView showGridLines="0" zoomScale="87" zoomScaleNormal="87" workbookViewId="0">
      <selection activeCell="B1" sqref="B1"/>
    </sheetView>
  </sheetViews>
  <sheetFormatPr defaultColWidth="9.140625" defaultRowHeight="12.75" x14ac:dyDescent="0.2"/>
  <cols>
    <col min="1" max="1" width="1.5703125" style="19" customWidth="1"/>
    <col min="2" max="2" width="30.28515625" style="19" customWidth="1"/>
    <col min="3" max="3" width="0.7109375" style="19" customWidth="1"/>
    <col min="4" max="4" width="9.5703125" style="19" customWidth="1"/>
    <col min="5" max="5" width="0.42578125" style="19" customWidth="1"/>
    <col min="6" max="6" width="9.5703125" style="19" customWidth="1"/>
    <col min="7" max="7" width="0.42578125" style="19" customWidth="1"/>
    <col min="8" max="8" width="9.5703125" style="19" customWidth="1"/>
    <col min="9" max="9" width="0.42578125" style="19" customWidth="1"/>
    <col min="10" max="10" width="9.5703125" style="19" customWidth="1"/>
    <col min="11" max="11" width="0.42578125" style="19" customWidth="1"/>
    <col min="12" max="12" width="9.5703125" style="19" customWidth="1"/>
    <col min="13" max="13" width="0.42578125" style="19" customWidth="1"/>
    <col min="14" max="14" width="9.5703125" style="19" customWidth="1"/>
    <col min="15" max="15" width="0.42578125" style="19" customWidth="1"/>
    <col min="16" max="16" width="9.5703125" style="19" customWidth="1"/>
    <col min="17" max="17" width="0.42578125" style="19" customWidth="1"/>
    <col min="18" max="18" width="9.5703125" style="19" customWidth="1"/>
    <col min="19" max="19" width="0.42578125" style="19" customWidth="1"/>
    <col min="20" max="20" width="9.5703125" style="19" customWidth="1"/>
    <col min="21" max="21" width="0.7109375" style="19" customWidth="1"/>
    <col min="22" max="22" width="9.5703125" style="19" customWidth="1"/>
    <col min="23" max="23" width="0.7109375" style="19" customWidth="1"/>
    <col min="24" max="24" width="9.28515625" style="19" customWidth="1"/>
    <col min="25" max="16384" width="9.140625" style="19"/>
  </cols>
  <sheetData>
    <row r="1" spans="1:27" ht="15.75" x14ac:dyDescent="0.25">
      <c r="A1" s="35" t="s">
        <v>1540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04"/>
      <c r="Y1" s="91"/>
      <c r="Z1" s="91"/>
      <c r="AA1" s="91"/>
    </row>
    <row r="2" spans="1:27" ht="5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4"/>
    </row>
    <row r="3" spans="1:27" ht="20.25" customHeight="1" x14ac:dyDescent="0.2">
      <c r="A3" s="187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8"/>
      <c r="S3" s="5"/>
      <c r="T3" s="143"/>
      <c r="U3" s="5"/>
      <c r="V3" s="188"/>
      <c r="W3" s="5"/>
      <c r="X3" s="149" t="s">
        <v>298</v>
      </c>
    </row>
    <row r="4" spans="1:27" ht="6" customHeight="1" x14ac:dyDescent="0.2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350"/>
    </row>
    <row r="5" spans="1:27" ht="5.25" customHeight="1" x14ac:dyDescent="0.2">
      <c r="A5" s="187"/>
      <c r="B5" s="5" t="s">
        <v>10</v>
      </c>
      <c r="C5" s="18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43"/>
      <c r="V5" s="143"/>
      <c r="W5" s="5"/>
      <c r="X5" s="143"/>
    </row>
    <row r="6" spans="1:27" ht="15" x14ac:dyDescent="0.2">
      <c r="A6" s="5"/>
      <c r="B6" s="5" t="s">
        <v>101</v>
      </c>
      <c r="C6" s="191"/>
      <c r="D6" s="191">
        <v>2005</v>
      </c>
      <c r="E6" s="191"/>
      <c r="F6" s="191">
        <v>2006</v>
      </c>
      <c r="G6" s="191"/>
      <c r="H6" s="191">
        <v>2007</v>
      </c>
      <c r="I6" s="191"/>
      <c r="J6" s="191">
        <v>2008</v>
      </c>
      <c r="K6" s="191"/>
      <c r="L6" s="191">
        <v>2009</v>
      </c>
      <c r="M6" s="191"/>
      <c r="N6" s="191">
        <v>2010</v>
      </c>
      <c r="O6" s="191"/>
      <c r="P6" s="191">
        <v>2011</v>
      </c>
      <c r="Q6" s="741"/>
      <c r="R6" s="191">
        <v>2012</v>
      </c>
      <c r="S6" s="191"/>
      <c r="T6" s="742">
        <v>2013</v>
      </c>
      <c r="U6" s="66"/>
      <c r="V6" s="743">
        <v>2014</v>
      </c>
      <c r="W6" s="66"/>
      <c r="X6" s="743">
        <v>2015</v>
      </c>
    </row>
    <row r="7" spans="1:27" ht="5.25" customHeight="1" x14ac:dyDescent="0.2">
      <c r="A7" s="5"/>
      <c r="B7" s="192"/>
      <c r="C7" s="188"/>
      <c r="D7" s="192"/>
      <c r="E7" s="188"/>
      <c r="F7" s="192"/>
      <c r="G7" s="193"/>
      <c r="H7" s="192"/>
      <c r="I7" s="193"/>
      <c r="J7" s="192"/>
      <c r="K7" s="193"/>
      <c r="L7" s="192"/>
      <c r="M7" s="193"/>
      <c r="N7" s="192"/>
      <c r="O7" s="193"/>
      <c r="P7" s="192"/>
      <c r="Q7" s="193"/>
      <c r="R7" s="192"/>
      <c r="S7" s="188"/>
      <c r="T7" s="192"/>
      <c r="U7" s="188"/>
      <c r="V7" s="192"/>
      <c r="X7" s="351"/>
    </row>
    <row r="8" spans="1:27" ht="7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X8" s="143"/>
    </row>
    <row r="9" spans="1:27" ht="15" x14ac:dyDescent="0.2">
      <c r="A9" s="5" t="s">
        <v>284</v>
      </c>
      <c r="B9" s="5"/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5"/>
      <c r="P9" s="195"/>
      <c r="Q9" s="5"/>
      <c r="R9" s="194"/>
      <c r="S9" s="194"/>
      <c r="T9" s="194"/>
      <c r="U9" s="194"/>
      <c r="V9" s="194"/>
      <c r="X9" s="202"/>
    </row>
    <row r="10" spans="1:27" ht="4.5" customHeight="1" x14ac:dyDescent="0.2">
      <c r="A10" s="5"/>
      <c r="B10" s="5"/>
      <c r="C10" s="18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88"/>
      <c r="T10" s="188"/>
      <c r="U10" s="188"/>
      <c r="V10" s="188"/>
      <c r="X10" s="149"/>
    </row>
    <row r="11" spans="1:27" ht="15.75" x14ac:dyDescent="0.25">
      <c r="A11" s="5"/>
      <c r="B11" s="196" t="s">
        <v>135</v>
      </c>
      <c r="C11" s="196"/>
      <c r="D11" s="198">
        <v>186416</v>
      </c>
      <c r="E11" s="198"/>
      <c r="F11" s="198">
        <v>193737</v>
      </c>
      <c r="G11" s="198"/>
      <c r="H11" s="198">
        <v>198499</v>
      </c>
      <c r="I11" s="198"/>
      <c r="J11" s="198">
        <v>195296</v>
      </c>
      <c r="K11" s="198"/>
      <c r="L11" s="198">
        <v>189100</v>
      </c>
      <c r="M11" s="196"/>
      <c r="N11" s="197">
        <v>189574</v>
      </c>
      <c r="O11" s="194"/>
      <c r="P11" s="197">
        <v>189931</v>
      </c>
      <c r="Q11" s="143"/>
      <c r="R11" s="199">
        <v>185122</v>
      </c>
      <c r="S11" s="197"/>
      <c r="T11" s="199">
        <v>185331</v>
      </c>
      <c r="V11" s="199">
        <v>184571</v>
      </c>
      <c r="X11" s="652">
        <v>185824</v>
      </c>
    </row>
    <row r="12" spans="1:27" ht="4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88"/>
      <c r="P12" s="188"/>
      <c r="Q12" s="143"/>
      <c r="R12" s="149"/>
      <c r="S12" s="188"/>
      <c r="T12" s="149"/>
      <c r="V12" s="149"/>
      <c r="X12" s="653"/>
    </row>
    <row r="13" spans="1:27" ht="15" x14ac:dyDescent="0.2">
      <c r="A13" s="5"/>
      <c r="B13" s="5" t="s">
        <v>207</v>
      </c>
      <c r="C13" s="201"/>
      <c r="D13" s="194">
        <v>3786</v>
      </c>
      <c r="E13" s="200"/>
      <c r="F13" s="194">
        <v>3990</v>
      </c>
      <c r="G13" s="200"/>
      <c r="H13" s="194">
        <v>4376</v>
      </c>
      <c r="I13" s="194"/>
      <c r="J13" s="194">
        <v>4113</v>
      </c>
      <c r="K13" s="194"/>
      <c r="L13" s="194">
        <v>3823</v>
      </c>
      <c r="M13" s="5"/>
      <c r="N13" s="194">
        <v>3718</v>
      </c>
      <c r="O13" s="200"/>
      <c r="P13" s="194">
        <v>3258</v>
      </c>
      <c r="Q13" s="143"/>
      <c r="R13" s="202">
        <v>2925</v>
      </c>
      <c r="S13" s="200"/>
      <c r="T13" s="202">
        <v>2538</v>
      </c>
      <c r="V13" s="202">
        <v>2399</v>
      </c>
      <c r="X13" s="654">
        <v>1853</v>
      </c>
    </row>
    <row r="14" spans="1:27" ht="15" x14ac:dyDescent="0.2">
      <c r="A14" s="5"/>
      <c r="B14" s="5" t="s">
        <v>283</v>
      </c>
      <c r="C14" s="201"/>
      <c r="D14" s="194">
        <v>14237</v>
      </c>
      <c r="E14" s="200"/>
      <c r="F14" s="194">
        <v>14629</v>
      </c>
      <c r="G14" s="200"/>
      <c r="H14" s="194">
        <v>15913</v>
      </c>
      <c r="I14" s="194"/>
      <c r="J14" s="194">
        <v>15273</v>
      </c>
      <c r="K14" s="194"/>
      <c r="L14" s="194">
        <v>14093</v>
      </c>
      <c r="M14" s="5"/>
      <c r="N14" s="194">
        <v>12742</v>
      </c>
      <c r="O14" s="200"/>
      <c r="P14" s="194">
        <v>11341</v>
      </c>
      <c r="Q14" s="143"/>
      <c r="R14" s="202">
        <v>9948</v>
      </c>
      <c r="S14" s="200"/>
      <c r="T14" s="202">
        <v>9141</v>
      </c>
      <c r="V14" s="202">
        <v>8649</v>
      </c>
      <c r="X14" s="654">
        <v>7968</v>
      </c>
    </row>
    <row r="15" spans="1:27" ht="4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88"/>
      <c r="P15" s="188"/>
      <c r="Q15" s="143"/>
      <c r="R15" s="149"/>
      <c r="S15" s="188"/>
      <c r="T15" s="149"/>
      <c r="V15" s="149"/>
      <c r="X15" s="653"/>
    </row>
    <row r="16" spans="1:27" ht="15" x14ac:dyDescent="0.2">
      <c r="A16" s="5"/>
      <c r="B16" s="5" t="s">
        <v>131</v>
      </c>
      <c r="C16" s="201">
        <v>0</v>
      </c>
      <c r="D16" s="194">
        <v>18023</v>
      </c>
      <c r="E16" s="200">
        <v>0</v>
      </c>
      <c r="F16" s="194">
        <v>18619</v>
      </c>
      <c r="G16" s="200"/>
      <c r="H16" s="194">
        <v>20289</v>
      </c>
      <c r="I16" s="194"/>
      <c r="J16" s="194">
        <v>19386</v>
      </c>
      <c r="K16" s="194"/>
      <c r="L16" s="194">
        <v>17916</v>
      </c>
      <c r="M16" s="68"/>
      <c r="N16" s="194">
        <v>16460</v>
      </c>
      <c r="O16" s="200"/>
      <c r="P16" s="194">
        <v>14599</v>
      </c>
      <c r="Q16" s="143"/>
      <c r="R16" s="202">
        <v>12873</v>
      </c>
      <c r="S16" s="200">
        <v>0</v>
      </c>
      <c r="T16" s="202">
        <v>11679</v>
      </c>
      <c r="V16" s="202">
        <v>11048</v>
      </c>
      <c r="X16" s="654">
        <v>9821</v>
      </c>
    </row>
    <row r="17" spans="1:24" ht="15" x14ac:dyDescent="0.2">
      <c r="A17" s="5"/>
      <c r="B17" s="5" t="s">
        <v>111</v>
      </c>
      <c r="C17" s="201">
        <v>0</v>
      </c>
      <c r="D17" s="194">
        <v>21076</v>
      </c>
      <c r="E17" s="200">
        <v>0</v>
      </c>
      <c r="F17" s="194">
        <v>22667</v>
      </c>
      <c r="G17" s="200"/>
      <c r="H17" s="194">
        <v>23666</v>
      </c>
      <c r="I17" s="194"/>
      <c r="J17" s="194">
        <v>23303</v>
      </c>
      <c r="K17" s="194"/>
      <c r="L17" s="194">
        <v>22151</v>
      </c>
      <c r="M17" s="5"/>
      <c r="N17" s="194">
        <v>21809</v>
      </c>
      <c r="O17" s="200"/>
      <c r="P17" s="194">
        <v>20324</v>
      </c>
      <c r="Q17" s="143"/>
      <c r="R17" s="202">
        <v>18507</v>
      </c>
      <c r="S17" s="200">
        <v>0</v>
      </c>
      <c r="T17" s="202">
        <v>17332</v>
      </c>
      <c r="V17" s="202">
        <v>16407</v>
      </c>
      <c r="X17" s="654">
        <v>16341</v>
      </c>
    </row>
    <row r="18" spans="1:24" ht="15" x14ac:dyDescent="0.2">
      <c r="A18" s="5"/>
      <c r="B18" s="5" t="s">
        <v>112</v>
      </c>
      <c r="C18" s="201"/>
      <c r="D18" s="194">
        <v>53342</v>
      </c>
      <c r="E18" s="200"/>
      <c r="F18" s="194">
        <v>55340</v>
      </c>
      <c r="G18" s="200"/>
      <c r="H18" s="194">
        <v>56963</v>
      </c>
      <c r="I18" s="194"/>
      <c r="J18" s="194">
        <v>56172</v>
      </c>
      <c r="K18" s="194"/>
      <c r="L18" s="194">
        <v>54749</v>
      </c>
      <c r="M18" s="5"/>
      <c r="N18" s="194">
        <v>55481</v>
      </c>
      <c r="O18" s="200"/>
      <c r="P18" s="194">
        <v>55909</v>
      </c>
      <c r="Q18" s="143"/>
      <c r="R18" s="202">
        <v>54558</v>
      </c>
      <c r="S18" s="200"/>
      <c r="T18" s="202">
        <v>54038</v>
      </c>
      <c r="V18" s="202">
        <v>52722</v>
      </c>
      <c r="X18" s="654">
        <v>51525</v>
      </c>
    </row>
    <row r="19" spans="1:24" ht="15" x14ac:dyDescent="0.2">
      <c r="A19" s="5"/>
      <c r="B19" s="5" t="s">
        <v>113</v>
      </c>
      <c r="C19" s="201"/>
      <c r="D19" s="194">
        <v>38330</v>
      </c>
      <c r="E19" s="200"/>
      <c r="F19" s="194">
        <v>40396</v>
      </c>
      <c r="G19" s="200"/>
      <c r="H19" s="194">
        <v>41704</v>
      </c>
      <c r="I19" s="194"/>
      <c r="J19" s="194">
        <v>41896</v>
      </c>
      <c r="K19" s="194"/>
      <c r="L19" s="194">
        <v>40634</v>
      </c>
      <c r="M19" s="5"/>
      <c r="N19" s="194">
        <v>40800</v>
      </c>
      <c r="O19" s="200"/>
      <c r="P19" s="194">
        <v>42321</v>
      </c>
      <c r="Q19" s="143"/>
      <c r="R19" s="202">
        <v>41882</v>
      </c>
      <c r="S19" s="200"/>
      <c r="T19" s="202">
        <v>43578</v>
      </c>
      <c r="V19" s="202">
        <v>44157</v>
      </c>
      <c r="X19" s="654">
        <v>45300</v>
      </c>
    </row>
    <row r="20" spans="1:24" ht="15" x14ac:dyDescent="0.2">
      <c r="A20" s="5"/>
      <c r="B20" s="5" t="s">
        <v>114</v>
      </c>
      <c r="C20" s="201"/>
      <c r="D20" s="194">
        <v>27836</v>
      </c>
      <c r="E20" s="200"/>
      <c r="F20" s="194">
        <v>28153</v>
      </c>
      <c r="G20" s="200"/>
      <c r="H20" s="194">
        <v>27257</v>
      </c>
      <c r="I20" s="194"/>
      <c r="J20" s="194">
        <v>26985</v>
      </c>
      <c r="K20" s="194"/>
      <c r="L20" s="194">
        <v>26701</v>
      </c>
      <c r="M20" s="5"/>
      <c r="N20" s="194">
        <v>27978</v>
      </c>
      <c r="O20" s="200"/>
      <c r="P20" s="194">
        <v>29579</v>
      </c>
      <c r="Q20" s="143"/>
      <c r="R20" s="202">
        <v>30353</v>
      </c>
      <c r="S20" s="200"/>
      <c r="T20" s="202">
        <v>31377</v>
      </c>
      <c r="V20" s="202">
        <v>32108</v>
      </c>
      <c r="X20" s="654">
        <v>33366</v>
      </c>
    </row>
    <row r="21" spans="1:24" ht="15" x14ac:dyDescent="0.2">
      <c r="A21" s="5"/>
      <c r="B21" s="5" t="s">
        <v>279</v>
      </c>
      <c r="C21" s="201"/>
      <c r="D21" s="194">
        <v>27809</v>
      </c>
      <c r="E21" s="200"/>
      <c r="F21" s="194">
        <v>28562</v>
      </c>
      <c r="G21" s="200"/>
      <c r="H21" s="194">
        <v>28620</v>
      </c>
      <c r="I21" s="194"/>
      <c r="J21" s="194">
        <v>27554</v>
      </c>
      <c r="K21" s="194"/>
      <c r="L21" s="194">
        <v>26949</v>
      </c>
      <c r="M21" s="5"/>
      <c r="N21" s="194">
        <v>27046</v>
      </c>
      <c r="O21" s="200"/>
      <c r="P21" s="194">
        <v>27199</v>
      </c>
      <c r="Q21" s="143"/>
      <c r="R21" s="202">
        <v>26949</v>
      </c>
      <c r="S21" s="200"/>
      <c r="T21" s="202">
        <v>27327</v>
      </c>
      <c r="V21" s="202">
        <v>28129</v>
      </c>
      <c r="X21" s="654">
        <v>29471</v>
      </c>
    </row>
    <row r="22" spans="1:24" ht="14.25" customHeight="1" x14ac:dyDescent="0.25">
      <c r="A22" s="5"/>
      <c r="B22" s="5"/>
      <c r="C22" s="201"/>
      <c r="D22" s="203"/>
      <c r="E22" s="204"/>
      <c r="F22" s="203"/>
      <c r="G22" s="204"/>
      <c r="H22" s="203"/>
      <c r="I22" s="203"/>
      <c r="J22" s="203"/>
      <c r="K22" s="203"/>
      <c r="L22" s="203"/>
      <c r="M22" s="203"/>
      <c r="N22" s="203"/>
      <c r="O22" s="205"/>
      <c r="P22" s="205"/>
      <c r="Q22" s="206"/>
      <c r="R22" s="205"/>
      <c r="S22" s="143"/>
      <c r="T22" s="207"/>
      <c r="U22" s="5"/>
      <c r="V22" s="207"/>
      <c r="X22" s="655"/>
    </row>
    <row r="23" spans="1:24" ht="5.25" customHeight="1" x14ac:dyDescent="0.2">
      <c r="A23" s="5"/>
      <c r="B23" s="5"/>
      <c r="C23" s="201"/>
      <c r="D23" s="200"/>
      <c r="E23" s="200"/>
      <c r="F23" s="200"/>
      <c r="G23" s="200"/>
      <c r="H23" s="200"/>
      <c r="I23" s="200"/>
      <c r="J23" s="200"/>
      <c r="K23" s="200"/>
      <c r="L23" s="200"/>
      <c r="M23" s="5"/>
      <c r="N23" s="5"/>
      <c r="O23" s="5"/>
      <c r="P23" s="5"/>
      <c r="Q23" s="201"/>
      <c r="R23" s="201"/>
      <c r="S23" s="143"/>
      <c r="T23" s="143"/>
      <c r="U23" s="201"/>
      <c r="V23" s="275"/>
      <c r="X23" s="656"/>
    </row>
    <row r="24" spans="1:24" ht="32.25" customHeight="1" x14ac:dyDescent="0.2">
      <c r="A24" s="5" t="s">
        <v>1437</v>
      </c>
      <c r="B24" s="5"/>
      <c r="C24" s="5"/>
      <c r="D24" s="195"/>
      <c r="E24" s="5"/>
      <c r="F24" s="195"/>
      <c r="G24" s="5"/>
      <c r="H24" s="195"/>
      <c r="I24" s="5"/>
      <c r="J24" s="195"/>
      <c r="K24" s="5"/>
      <c r="L24" s="195"/>
      <c r="M24" s="5"/>
      <c r="N24" s="143"/>
      <c r="O24" s="5"/>
      <c r="P24" s="5"/>
      <c r="Q24" s="194"/>
      <c r="R24" s="195"/>
      <c r="S24" s="143"/>
      <c r="T24" s="143"/>
      <c r="U24" s="5"/>
      <c r="V24" s="276"/>
      <c r="X24" s="657"/>
    </row>
    <row r="25" spans="1:24" ht="4.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88"/>
      <c r="R25" s="188"/>
      <c r="S25" s="143"/>
      <c r="T25" s="143"/>
      <c r="U25" s="188"/>
      <c r="V25" s="149"/>
      <c r="X25" s="653"/>
    </row>
    <row r="26" spans="1:24" ht="15.75" x14ac:dyDescent="0.25">
      <c r="A26" s="5"/>
      <c r="B26" s="196" t="s">
        <v>135</v>
      </c>
      <c r="C26" s="209"/>
      <c r="D26" s="209">
        <v>17</v>
      </c>
      <c r="E26" s="209"/>
      <c r="F26" s="209">
        <v>17.5</v>
      </c>
      <c r="G26" s="209"/>
      <c r="H26" s="209">
        <v>17.899999999999999</v>
      </c>
      <c r="I26" s="210"/>
      <c r="J26" s="209">
        <v>17.600000000000001</v>
      </c>
      <c r="K26" s="210"/>
      <c r="L26" s="209">
        <v>17</v>
      </c>
      <c r="M26" s="210"/>
      <c r="N26" s="209">
        <v>17.100000000000001</v>
      </c>
      <c r="O26" s="197"/>
      <c r="P26" s="208">
        <v>17.2</v>
      </c>
      <c r="Q26" s="143"/>
      <c r="R26" s="211">
        <v>16.399999999999999</v>
      </c>
      <c r="S26" s="208"/>
      <c r="T26" s="211">
        <v>16.45</v>
      </c>
      <c r="V26" s="211">
        <v>16.489999999999998</v>
      </c>
      <c r="X26" s="658">
        <v>16.592926379336564</v>
      </c>
    </row>
    <row r="27" spans="1:24" ht="4.5" customHeight="1" x14ac:dyDescent="0.2">
      <c r="A27" s="5"/>
      <c r="B27" s="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188"/>
      <c r="P27" s="212"/>
      <c r="Q27" s="143"/>
      <c r="R27" s="213"/>
      <c r="S27" s="212"/>
      <c r="T27" s="213"/>
      <c r="V27" s="213"/>
      <c r="X27" s="91"/>
    </row>
    <row r="28" spans="1:24" ht="15" x14ac:dyDescent="0.2">
      <c r="A28" s="5"/>
      <c r="B28" s="5" t="s">
        <v>207</v>
      </c>
      <c r="C28" s="215"/>
      <c r="D28" s="214">
        <v>3.7</v>
      </c>
      <c r="E28" s="214"/>
      <c r="F28" s="214">
        <v>3.9</v>
      </c>
      <c r="G28" s="214"/>
      <c r="H28" s="214">
        <v>4.4000000000000004</v>
      </c>
      <c r="I28" s="68"/>
      <c r="J28" s="214">
        <v>4.2</v>
      </c>
      <c r="K28" s="68"/>
      <c r="L28" s="214">
        <v>4</v>
      </c>
      <c r="M28" s="68"/>
      <c r="N28" s="214">
        <v>3.9</v>
      </c>
      <c r="O28" s="200"/>
      <c r="P28" s="214">
        <v>3.4</v>
      </c>
      <c r="Q28" s="143"/>
      <c r="R28" s="216">
        <v>3</v>
      </c>
      <c r="S28" s="214"/>
      <c r="T28" s="216">
        <v>2.6</v>
      </c>
      <c r="V28" s="216">
        <v>2.5034462823457502</v>
      </c>
      <c r="X28" s="659">
        <v>1.9653637779107109</v>
      </c>
    </row>
    <row r="29" spans="1:24" ht="15" x14ac:dyDescent="0.2">
      <c r="A29" s="5"/>
      <c r="B29" s="5" t="s">
        <v>283</v>
      </c>
      <c r="C29" s="68"/>
      <c r="D29" s="216">
        <v>21.1</v>
      </c>
      <c r="E29" s="68"/>
      <c r="F29" s="216">
        <v>21.4</v>
      </c>
      <c r="G29" s="68"/>
      <c r="H29" s="216">
        <v>23.4</v>
      </c>
      <c r="I29" s="68"/>
      <c r="J29" s="216">
        <v>22.2</v>
      </c>
      <c r="K29" s="68"/>
      <c r="L29" s="216">
        <v>20.5</v>
      </c>
      <c r="M29" s="68"/>
      <c r="N29" s="216">
        <v>18.899999999999999</v>
      </c>
      <c r="O29" s="200"/>
      <c r="P29" s="214">
        <v>17.2</v>
      </c>
      <c r="Q29" s="143"/>
      <c r="R29" s="216">
        <v>14.7</v>
      </c>
      <c r="S29" s="68"/>
      <c r="T29" s="216">
        <v>13.8</v>
      </c>
      <c r="V29" s="216">
        <v>12.9760822403658</v>
      </c>
      <c r="X29" s="659">
        <v>12.001174813799544</v>
      </c>
    </row>
    <row r="30" spans="1:24" ht="4.5" customHeight="1" x14ac:dyDescent="0.2">
      <c r="A30" s="5"/>
      <c r="B30" s="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188"/>
      <c r="P30" s="212"/>
      <c r="Q30" s="143"/>
      <c r="R30" s="213"/>
      <c r="S30" s="212"/>
      <c r="T30" s="213"/>
      <c r="V30" s="213"/>
      <c r="X30" s="660"/>
    </row>
    <row r="31" spans="1:24" ht="15" x14ac:dyDescent="0.2">
      <c r="A31" s="5"/>
      <c r="B31" s="5" t="s">
        <v>131</v>
      </c>
      <c r="C31" s="68"/>
      <c r="D31" s="214">
        <v>17.8</v>
      </c>
      <c r="E31" s="214"/>
      <c r="F31" s="214">
        <v>18.2</v>
      </c>
      <c r="G31" s="214"/>
      <c r="H31" s="214">
        <v>19.8</v>
      </c>
      <c r="I31" s="214"/>
      <c r="J31" s="214">
        <v>18.899999999999999</v>
      </c>
      <c r="K31" s="68"/>
      <c r="L31" s="214">
        <v>17.600000000000001</v>
      </c>
      <c r="M31" s="215"/>
      <c r="N31" s="214">
        <v>16.48</v>
      </c>
      <c r="O31" s="200"/>
      <c r="P31" s="214">
        <v>15</v>
      </c>
      <c r="Q31" s="143"/>
      <c r="R31" s="216">
        <v>12.8</v>
      </c>
      <c r="S31" s="214"/>
      <c r="T31" s="216">
        <v>11.7</v>
      </c>
      <c r="V31" s="216">
        <v>11.138904600444226</v>
      </c>
      <c r="X31" s="659">
        <v>9.9492457780794439</v>
      </c>
    </row>
    <row r="32" spans="1:24" ht="15" x14ac:dyDescent="0.2">
      <c r="A32" s="5"/>
      <c r="B32" s="5" t="s">
        <v>111</v>
      </c>
      <c r="C32" s="201"/>
      <c r="D32" s="214">
        <v>31.6</v>
      </c>
      <c r="E32" s="214"/>
      <c r="F32" s="214">
        <v>33.299999999999997</v>
      </c>
      <c r="G32" s="214"/>
      <c r="H32" s="214">
        <v>34.299999999999997</v>
      </c>
      <c r="I32" s="214"/>
      <c r="J32" s="214">
        <v>33.299999999999997</v>
      </c>
      <c r="K32" s="215"/>
      <c r="L32" s="214">
        <v>31.6</v>
      </c>
      <c r="M32" s="215"/>
      <c r="N32" s="214">
        <v>30.7</v>
      </c>
      <c r="O32" s="200"/>
      <c r="P32" s="214">
        <v>28.8</v>
      </c>
      <c r="Q32" s="143"/>
      <c r="R32" s="216">
        <v>25.9</v>
      </c>
      <c r="S32" s="214"/>
      <c r="T32" s="216">
        <v>24.8</v>
      </c>
      <c r="V32" s="216">
        <v>23.93875460697371</v>
      </c>
      <c r="X32" s="659">
        <v>24.15767461869725</v>
      </c>
    </row>
    <row r="33" spans="1:24" ht="15" x14ac:dyDescent="0.2">
      <c r="A33" s="5"/>
      <c r="B33" s="5" t="s">
        <v>112</v>
      </c>
      <c r="C33" s="217"/>
      <c r="D33" s="214">
        <v>32</v>
      </c>
      <c r="E33" s="214"/>
      <c r="F33" s="214">
        <v>32.5</v>
      </c>
      <c r="G33" s="214"/>
      <c r="H33" s="214">
        <v>32.6</v>
      </c>
      <c r="I33" s="214"/>
      <c r="J33" s="214">
        <v>31.6</v>
      </c>
      <c r="K33" s="215"/>
      <c r="L33" s="214">
        <v>30</v>
      </c>
      <c r="M33" s="215"/>
      <c r="N33" s="214">
        <v>30.2</v>
      </c>
      <c r="O33" s="200"/>
      <c r="P33" s="214">
        <v>30.1</v>
      </c>
      <c r="Q33" s="143"/>
      <c r="R33" s="216">
        <v>29</v>
      </c>
      <c r="S33" s="214"/>
      <c r="T33" s="216">
        <v>28.5</v>
      </c>
      <c r="V33" s="216">
        <v>28.032672350263248</v>
      </c>
      <c r="X33" s="659">
        <v>27.485746353370946</v>
      </c>
    </row>
    <row r="34" spans="1:24" ht="15" x14ac:dyDescent="0.2">
      <c r="A34" s="5"/>
      <c r="B34" s="5" t="s">
        <v>113</v>
      </c>
      <c r="C34" s="217"/>
      <c r="D34" s="214">
        <v>23.6</v>
      </c>
      <c r="E34" s="214"/>
      <c r="F34" s="214">
        <v>24.3</v>
      </c>
      <c r="G34" s="214"/>
      <c r="H34" s="214">
        <v>24.3</v>
      </c>
      <c r="I34" s="214"/>
      <c r="J34" s="214">
        <v>23.9</v>
      </c>
      <c r="K34" s="215"/>
      <c r="L34" s="214">
        <v>22.8</v>
      </c>
      <c r="M34" s="215"/>
      <c r="N34" s="214">
        <v>22.5</v>
      </c>
      <c r="O34" s="200"/>
      <c r="P34" s="214">
        <v>22.9</v>
      </c>
      <c r="Q34" s="143"/>
      <c r="R34" s="216">
        <v>21.8</v>
      </c>
      <c r="S34" s="214"/>
      <c r="T34" s="216">
        <v>22.6</v>
      </c>
      <c r="V34" s="216">
        <v>22.787087265611454</v>
      </c>
      <c r="X34" s="659">
        <v>23.210058716837281</v>
      </c>
    </row>
    <row r="35" spans="1:24" ht="15" x14ac:dyDescent="0.2">
      <c r="A35" s="5"/>
      <c r="B35" s="5" t="s">
        <v>114</v>
      </c>
      <c r="C35" s="217"/>
      <c r="D35" s="214">
        <v>14.5</v>
      </c>
      <c r="E35" s="214"/>
      <c r="F35" s="214">
        <v>15.1</v>
      </c>
      <c r="G35" s="214"/>
      <c r="H35" s="214">
        <v>15.1</v>
      </c>
      <c r="I35" s="214"/>
      <c r="J35" s="214">
        <v>15.6</v>
      </c>
      <c r="K35" s="215"/>
      <c r="L35" s="214">
        <v>15.7</v>
      </c>
      <c r="M35" s="215"/>
      <c r="N35" s="214">
        <v>16.5</v>
      </c>
      <c r="O35" s="200"/>
      <c r="P35" s="214">
        <v>17.2</v>
      </c>
      <c r="Q35" s="143"/>
      <c r="R35" s="216">
        <v>16.399999999999999</v>
      </c>
      <c r="S35" s="214"/>
      <c r="T35" s="216">
        <v>16.5</v>
      </c>
      <c r="V35" s="216">
        <v>16.540267318908594</v>
      </c>
      <c r="X35" s="659">
        <v>17.074868225781689</v>
      </c>
    </row>
    <row r="36" spans="1:24" ht="15" x14ac:dyDescent="0.2">
      <c r="A36" s="5"/>
      <c r="B36" s="5" t="s">
        <v>279</v>
      </c>
      <c r="C36" s="201"/>
      <c r="D36" s="214">
        <v>6.8</v>
      </c>
      <c r="E36" s="214"/>
      <c r="F36" s="214">
        <v>6.9</v>
      </c>
      <c r="G36" s="214"/>
      <c r="H36" s="214">
        <v>6.9</v>
      </c>
      <c r="I36" s="214"/>
      <c r="J36" s="214">
        <v>6.7</v>
      </c>
      <c r="K36" s="215"/>
      <c r="L36" s="214">
        <v>6.6</v>
      </c>
      <c r="M36" s="215"/>
      <c r="N36" s="214">
        <v>6.7</v>
      </c>
      <c r="O36" s="200"/>
      <c r="P36" s="214">
        <v>6.9</v>
      </c>
      <c r="Q36" s="143"/>
      <c r="R36" s="216">
        <v>6.9</v>
      </c>
      <c r="S36" s="214"/>
      <c r="T36" s="216">
        <v>7.1</v>
      </c>
      <c r="V36" s="216">
        <v>7.4238115145219457</v>
      </c>
      <c r="X36" s="659">
        <v>7.8484687083888156</v>
      </c>
    </row>
    <row r="37" spans="1:24" ht="16.5" customHeight="1" x14ac:dyDescent="0.2">
      <c r="A37" s="5"/>
      <c r="B37" s="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200"/>
      <c r="R37" s="195"/>
      <c r="S37" s="143"/>
      <c r="T37" s="143"/>
      <c r="U37" s="195"/>
      <c r="V37" s="276"/>
      <c r="X37" s="657"/>
    </row>
    <row r="38" spans="1:24" ht="5.25" customHeight="1" x14ac:dyDescent="0.2">
      <c r="A38" s="5"/>
      <c r="B38" s="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201"/>
      <c r="R38" s="195"/>
      <c r="S38" s="143"/>
      <c r="T38" s="143"/>
      <c r="U38" s="195"/>
      <c r="V38" s="276"/>
      <c r="X38" s="657"/>
    </row>
    <row r="39" spans="1:24" ht="27" customHeight="1" x14ac:dyDescent="0.2">
      <c r="A39" s="5" t="s">
        <v>159</v>
      </c>
      <c r="B39" s="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4"/>
      <c r="R39" s="195"/>
      <c r="S39" s="143"/>
      <c r="T39" s="143"/>
      <c r="U39" s="195"/>
      <c r="V39" s="276"/>
      <c r="X39" s="657"/>
    </row>
    <row r="40" spans="1:24" ht="4.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88"/>
      <c r="R40" s="188"/>
      <c r="S40" s="143"/>
      <c r="T40" s="143"/>
      <c r="U40" s="188"/>
      <c r="V40" s="149"/>
      <c r="X40" s="653"/>
    </row>
    <row r="41" spans="1:24" ht="15" x14ac:dyDescent="0.2">
      <c r="A41" s="5"/>
      <c r="B41" s="5" t="s">
        <v>207</v>
      </c>
      <c r="C41" s="218"/>
      <c r="D41" s="218">
        <f>SUM(D13/D$11*100)</f>
        <v>2.030941550081538</v>
      </c>
      <c r="E41" s="218"/>
      <c r="F41" s="218">
        <f>SUM(F13/F$11*100)</f>
        <v>2.0594930240480651</v>
      </c>
      <c r="G41" s="218"/>
      <c r="H41" s="218">
        <f>SUM(H13/H$11*100)</f>
        <v>2.2045451110584939</v>
      </c>
      <c r="I41" s="218"/>
      <c r="J41" s="218">
        <f>SUM(J13/J$11*100)</f>
        <v>2.1060339177453713</v>
      </c>
      <c r="K41" s="218"/>
      <c r="L41" s="218">
        <f>SUM(L13/L$11*100)</f>
        <v>2.0216816499206769</v>
      </c>
      <c r="M41" s="218"/>
      <c r="N41" s="218">
        <f>SUM(N13/N$11*100)</f>
        <v>1.96123941046768</v>
      </c>
      <c r="O41" s="218"/>
      <c r="P41" s="218">
        <f>SUM(P13/P$11*100)</f>
        <v>1.7153597885547909</v>
      </c>
      <c r="Q41" s="143"/>
      <c r="R41" s="219">
        <f>SUM(R13/$R$11*100)</f>
        <v>1.5800391093441082</v>
      </c>
      <c r="S41" s="219"/>
      <c r="T41" s="219">
        <f>SUM(T13/$T$11*100)</f>
        <v>1.3694417016041569</v>
      </c>
      <c r="U41" s="219"/>
      <c r="V41" s="219">
        <f>SUM(V13/$V$11*100)</f>
        <v>1.2997708199012847</v>
      </c>
      <c r="X41" s="661">
        <f>SUM(X13/185824*100)</f>
        <v>0.99718012743240914</v>
      </c>
    </row>
    <row r="42" spans="1:24" ht="15" x14ac:dyDescent="0.2">
      <c r="A42" s="5"/>
      <c r="B42" s="5" t="s">
        <v>283</v>
      </c>
      <c r="C42" s="218"/>
      <c r="D42" s="218">
        <f>SUM(D14/D$11*100)</f>
        <v>7.6372199811175001</v>
      </c>
      <c r="E42" s="218"/>
      <c r="F42" s="218">
        <f>SUM(F14/F$11*100)</f>
        <v>7.5509582578443979</v>
      </c>
      <c r="G42" s="218"/>
      <c r="H42" s="218">
        <f>SUM(H14/H$11*100)</f>
        <v>8.0166650713605616</v>
      </c>
      <c r="I42" s="218"/>
      <c r="J42" s="218">
        <f>SUM(J14/J$11*100)</f>
        <v>7.8204366704899231</v>
      </c>
      <c r="K42" s="218"/>
      <c r="L42" s="218">
        <f>SUM(L14/L$11*100)</f>
        <v>7.4526705446853514</v>
      </c>
      <c r="M42" s="218"/>
      <c r="N42" s="218">
        <f>SUM(N14/N$11*100)</f>
        <v>6.721385844050344</v>
      </c>
      <c r="O42" s="218"/>
      <c r="P42" s="218">
        <f>SUM(P14/P$11*100)</f>
        <v>5.9711158262737518</v>
      </c>
      <c r="Q42" s="143"/>
      <c r="R42" s="219">
        <f>SUM(R14/$R$11*100)</f>
        <v>5.3737535247026287</v>
      </c>
      <c r="S42" s="219"/>
      <c r="T42" s="219">
        <f t="shared" ref="T42:T48" si="0">SUM(T14/$T$11*100)</f>
        <v>4.9322563413568155</v>
      </c>
      <c r="U42" s="219"/>
      <c r="V42" s="219">
        <f>SUM(V14/$V$11*100)</f>
        <v>4.6860015928829553</v>
      </c>
      <c r="X42" s="661">
        <f t="shared" ref="X42:X49" si="1">SUM(X14/185824*100)</f>
        <v>4.2879283623213365</v>
      </c>
    </row>
    <row r="43" spans="1:24" ht="4.5" customHeight="1" x14ac:dyDescent="0.2">
      <c r="A43" s="5"/>
      <c r="B43" s="5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188"/>
      <c r="P43" s="212"/>
      <c r="Q43" s="143"/>
      <c r="R43" s="213"/>
      <c r="S43" s="213"/>
      <c r="T43" s="219"/>
      <c r="U43" s="213"/>
      <c r="V43" s="219"/>
      <c r="X43" s="661"/>
    </row>
    <row r="44" spans="1:24" ht="15" x14ac:dyDescent="0.2">
      <c r="A44" s="5"/>
      <c r="B44" s="5" t="s">
        <v>131</v>
      </c>
      <c r="C44" s="218"/>
      <c r="D44" s="218">
        <f t="shared" ref="D44:D49" si="2">SUM(D16/D$11*100)</f>
        <v>9.6681615311990399</v>
      </c>
      <c r="E44" s="218"/>
      <c r="F44" s="218">
        <f t="shared" ref="F44:F49" si="3">SUM(F16/F$11*100)</f>
        <v>9.6104512818924626</v>
      </c>
      <c r="G44" s="218"/>
      <c r="H44" s="218">
        <f t="shared" ref="H44:H49" si="4">SUM(H16/H$11*100)</f>
        <v>10.221210182419055</v>
      </c>
      <c r="I44" s="218"/>
      <c r="J44" s="218">
        <f t="shared" ref="J44:J49" si="5">SUM(J16/J$11*100)</f>
        <v>9.9264705882352935</v>
      </c>
      <c r="K44" s="218"/>
      <c r="L44" s="218">
        <f t="shared" ref="L44:L49" si="6">SUM(L16/L$11*100)</f>
        <v>9.4743521946060287</v>
      </c>
      <c r="M44" s="218"/>
      <c r="N44" s="218">
        <f t="shared" ref="N44:N49" si="7">SUM(N16/N$11*100)</f>
        <v>8.6826252545180242</v>
      </c>
      <c r="O44" s="218"/>
      <c r="P44" s="218">
        <f t="shared" ref="P44:P49" si="8">SUM(P16/P$11*100)</f>
        <v>7.6864756148285434</v>
      </c>
      <c r="Q44" s="143"/>
      <c r="R44" s="219">
        <f t="shared" ref="R44:R49" si="9">SUM(R16/$R$11*100)</f>
        <v>6.953792634046736</v>
      </c>
      <c r="S44" s="219"/>
      <c r="T44" s="219">
        <f t="shared" si="0"/>
        <v>6.3016980429609726</v>
      </c>
      <c r="U44" s="219"/>
      <c r="V44" s="219">
        <f t="shared" ref="V44:V49" si="10">SUM(V16/$V$11*100)</f>
        <v>5.9857724127842404</v>
      </c>
      <c r="X44" s="661">
        <f t="shared" si="1"/>
        <v>5.2851084897537453</v>
      </c>
    </row>
    <row r="45" spans="1:24" ht="15" x14ac:dyDescent="0.2">
      <c r="A45" s="5"/>
      <c r="B45" s="5" t="s">
        <v>111</v>
      </c>
      <c r="C45" s="218"/>
      <c r="D45" s="218">
        <f t="shared" si="2"/>
        <v>11.305896489571712</v>
      </c>
      <c r="E45" s="218"/>
      <c r="F45" s="218">
        <f t="shared" si="3"/>
        <v>11.699881798520675</v>
      </c>
      <c r="G45" s="218"/>
      <c r="H45" s="218">
        <f t="shared" si="4"/>
        <v>11.922478198882613</v>
      </c>
      <c r="I45" s="218"/>
      <c r="J45" s="218">
        <f t="shared" si="5"/>
        <v>11.932144027527446</v>
      </c>
      <c r="K45" s="218"/>
      <c r="L45" s="218">
        <f t="shared" si="6"/>
        <v>11.713907985193019</v>
      </c>
      <c r="M45" s="218"/>
      <c r="N45" s="218">
        <f t="shared" si="7"/>
        <v>11.504214712988068</v>
      </c>
      <c r="O45" s="218"/>
      <c r="P45" s="218">
        <f t="shared" si="8"/>
        <v>10.700728159173595</v>
      </c>
      <c r="Q45" s="143"/>
      <c r="R45" s="219">
        <f t="shared" si="9"/>
        <v>9.9971910415833882</v>
      </c>
      <c r="S45" s="219"/>
      <c r="T45" s="219">
        <f t="shared" si="0"/>
        <v>9.3519163011045094</v>
      </c>
      <c r="U45" s="219"/>
      <c r="V45" s="219">
        <f t="shared" si="10"/>
        <v>8.8892621267696441</v>
      </c>
      <c r="X45" s="661">
        <f t="shared" si="1"/>
        <v>8.7938048906492163</v>
      </c>
    </row>
    <row r="46" spans="1:24" ht="15" x14ac:dyDescent="0.2">
      <c r="A46" s="5"/>
      <c r="B46" s="5" t="s">
        <v>112</v>
      </c>
      <c r="C46" s="218"/>
      <c r="D46" s="218">
        <f t="shared" si="2"/>
        <v>28.61449660973307</v>
      </c>
      <c r="E46" s="218"/>
      <c r="F46" s="218">
        <f t="shared" si="3"/>
        <v>28.564497230781939</v>
      </c>
      <c r="G46" s="218"/>
      <c r="H46" s="218">
        <f t="shared" si="4"/>
        <v>28.696870009420699</v>
      </c>
      <c r="I46" s="218"/>
      <c r="J46" s="218">
        <f t="shared" si="5"/>
        <v>28.762493855480908</v>
      </c>
      <c r="K46" s="218"/>
      <c r="L46" s="218">
        <f t="shared" si="6"/>
        <v>28.952406134320462</v>
      </c>
      <c r="M46" s="218"/>
      <c r="N46" s="218">
        <f t="shared" si="7"/>
        <v>29.266144091489338</v>
      </c>
      <c r="O46" s="218"/>
      <c r="P46" s="218">
        <f t="shared" si="8"/>
        <v>29.436479563631003</v>
      </c>
      <c r="Q46" s="143"/>
      <c r="R46" s="219">
        <f t="shared" si="9"/>
        <v>29.471375633366105</v>
      </c>
      <c r="S46" s="219"/>
      <c r="T46" s="219">
        <f t="shared" si="0"/>
        <v>29.157561336203873</v>
      </c>
      <c r="U46" s="219"/>
      <c r="V46" s="219">
        <f t="shared" si="10"/>
        <v>28.564617410102343</v>
      </c>
      <c r="X46" s="661">
        <f t="shared" si="1"/>
        <v>27.7278500086103</v>
      </c>
    </row>
    <row r="47" spans="1:24" ht="15" x14ac:dyDescent="0.2">
      <c r="A47" s="5"/>
      <c r="B47" s="5" t="s">
        <v>113</v>
      </c>
      <c r="C47" s="218"/>
      <c r="D47" s="218">
        <f t="shared" si="2"/>
        <v>20.561539781992963</v>
      </c>
      <c r="E47" s="218"/>
      <c r="F47" s="218">
        <f t="shared" si="3"/>
        <v>20.850947418407429</v>
      </c>
      <c r="G47" s="218"/>
      <c r="H47" s="218">
        <f t="shared" si="4"/>
        <v>21.009677630617787</v>
      </c>
      <c r="I47" s="218"/>
      <c r="J47" s="218">
        <f t="shared" si="5"/>
        <v>21.452564312633132</v>
      </c>
      <c r="K47" s="218"/>
      <c r="L47" s="218">
        <f t="shared" si="6"/>
        <v>21.488101533580117</v>
      </c>
      <c r="M47" s="218"/>
      <c r="N47" s="218">
        <f t="shared" si="7"/>
        <v>21.521938662474813</v>
      </c>
      <c r="O47" s="218"/>
      <c r="P47" s="218">
        <f t="shared" si="8"/>
        <v>22.282302520388981</v>
      </c>
      <c r="Q47" s="143"/>
      <c r="R47" s="219">
        <f t="shared" si="9"/>
        <v>22.623999308564084</v>
      </c>
      <c r="S47" s="219"/>
      <c r="T47" s="219">
        <f t="shared" si="0"/>
        <v>23.513605387118183</v>
      </c>
      <c r="U47" s="219"/>
      <c r="V47" s="219">
        <f t="shared" si="10"/>
        <v>23.924126758808264</v>
      </c>
      <c r="X47" s="661">
        <f t="shared" si="1"/>
        <v>24.377905975546753</v>
      </c>
    </row>
    <row r="48" spans="1:24" ht="15" x14ac:dyDescent="0.2">
      <c r="A48" s="5"/>
      <c r="B48" s="5" t="s">
        <v>114</v>
      </c>
      <c r="C48" s="218"/>
      <c r="D48" s="218">
        <f t="shared" si="2"/>
        <v>14.932194661402454</v>
      </c>
      <c r="E48" s="218"/>
      <c r="F48" s="218">
        <f t="shared" si="3"/>
        <v>14.531555665670471</v>
      </c>
      <c r="G48" s="218"/>
      <c r="H48" s="218">
        <f t="shared" si="4"/>
        <v>13.73155532269684</v>
      </c>
      <c r="I48" s="218"/>
      <c r="J48" s="218">
        <f t="shared" si="5"/>
        <v>13.817487301327217</v>
      </c>
      <c r="K48" s="218"/>
      <c r="L48" s="218">
        <f t="shared" si="6"/>
        <v>14.120042305658382</v>
      </c>
      <c r="M48" s="218"/>
      <c r="N48" s="218">
        <f t="shared" si="7"/>
        <v>14.758352938694125</v>
      </c>
      <c r="O48" s="218"/>
      <c r="P48" s="218">
        <f t="shared" si="8"/>
        <v>15.573550394616992</v>
      </c>
      <c r="Q48" s="143"/>
      <c r="R48" s="219">
        <f t="shared" si="9"/>
        <v>16.396214388349307</v>
      </c>
      <c r="S48" s="219"/>
      <c r="T48" s="219">
        <f t="shared" si="0"/>
        <v>16.930249121841463</v>
      </c>
      <c r="U48" s="219"/>
      <c r="V48" s="219">
        <f t="shared" si="10"/>
        <v>17.396015625423278</v>
      </c>
      <c r="X48" s="661">
        <f t="shared" si="1"/>
        <v>17.955700017220597</v>
      </c>
    </row>
    <row r="49" spans="1:24" ht="15" x14ac:dyDescent="0.2">
      <c r="A49" s="5"/>
      <c r="B49" s="5" t="s">
        <v>279</v>
      </c>
      <c r="C49" s="218"/>
      <c r="D49" s="218">
        <f t="shared" si="2"/>
        <v>14.917710926100764</v>
      </c>
      <c r="E49" s="218"/>
      <c r="F49" s="218">
        <f t="shared" si="3"/>
        <v>14.742666604727026</v>
      </c>
      <c r="G49" s="218"/>
      <c r="H49" s="218">
        <f t="shared" si="4"/>
        <v>14.418208655963003</v>
      </c>
      <c r="I49" s="218"/>
      <c r="J49" s="218">
        <f t="shared" si="5"/>
        <v>14.108839914796</v>
      </c>
      <c r="K49" s="218"/>
      <c r="L49" s="218">
        <f t="shared" si="6"/>
        <v>14.251189846641987</v>
      </c>
      <c r="M49" s="218"/>
      <c r="N49" s="218">
        <f t="shared" si="7"/>
        <v>14.266724339835632</v>
      </c>
      <c r="O49" s="218"/>
      <c r="P49" s="218">
        <f t="shared" si="8"/>
        <v>14.320463747360884</v>
      </c>
      <c r="Q49" s="143"/>
      <c r="R49" s="219">
        <f t="shared" si="9"/>
        <v>14.557426994090383</v>
      </c>
      <c r="S49" s="219"/>
      <c r="T49" s="219">
        <f>SUM(T21/$T$11*100)</f>
        <v>14.744969810771</v>
      </c>
      <c r="U49" s="219"/>
      <c r="V49" s="219">
        <f t="shared" si="10"/>
        <v>15.240205666112228</v>
      </c>
      <c r="X49" s="661">
        <f t="shared" si="1"/>
        <v>15.85963061821939</v>
      </c>
    </row>
    <row r="50" spans="1:24" ht="16.5" customHeight="1" x14ac:dyDescent="0.2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350"/>
    </row>
    <row r="51" spans="1:24" ht="3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4" s="3" customFormat="1" ht="30" customHeight="1" x14ac:dyDescent="0.2">
      <c r="A52" s="1"/>
      <c r="B52" s="274" t="s">
        <v>1892</v>
      </c>
    </row>
    <row r="53" spans="1:24" ht="14.25" x14ac:dyDescent="0.2">
      <c r="A53" s="11"/>
      <c r="B53" s="44" t="s">
        <v>1893</v>
      </c>
    </row>
    <row r="54" spans="1:24" ht="14.25" x14ac:dyDescent="0.2">
      <c r="B54" s="44" t="s">
        <v>1455</v>
      </c>
      <c r="R54" s="11"/>
    </row>
    <row r="55" spans="1:24" ht="14.25" x14ac:dyDescent="0.2">
      <c r="A55" s="11"/>
      <c r="B55" s="4" t="s">
        <v>202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>
    <oddFooter>&amp;R21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74"/>
  <sheetViews>
    <sheetView showGridLines="0" workbookViewId="0"/>
  </sheetViews>
  <sheetFormatPr defaultColWidth="9.140625" defaultRowHeight="12.75" x14ac:dyDescent="0.2"/>
  <cols>
    <col min="1" max="1" width="2.28515625" style="3" customWidth="1"/>
    <col min="2" max="2" width="9.140625" style="3" customWidth="1"/>
    <col min="3" max="3" width="1" style="3" customWidth="1"/>
    <col min="4" max="4" width="7.85546875" style="3" customWidth="1"/>
    <col min="5" max="5" width="5.28515625" style="3" customWidth="1"/>
    <col min="6" max="6" width="1" style="3" customWidth="1"/>
    <col min="7" max="7" width="7.140625" style="3" customWidth="1"/>
    <col min="8" max="8" width="5.5703125" style="3" customWidth="1"/>
    <col min="9" max="9" width="1" style="3" customWidth="1"/>
    <col min="10" max="10" width="7.85546875" style="3" customWidth="1"/>
    <col min="11" max="11" width="5.28515625" style="3" customWidth="1"/>
    <col min="12" max="12" width="1" style="3" customWidth="1"/>
    <col min="13" max="13" width="6.85546875" style="3" customWidth="1"/>
    <col min="14" max="14" width="5.42578125" style="3" customWidth="1"/>
    <col min="15" max="15" width="1" style="3" customWidth="1"/>
    <col min="16" max="16" width="9" style="3" customWidth="1"/>
    <col min="17" max="17" width="6.28515625" style="3" customWidth="1"/>
    <col min="18" max="18" width="1" style="3" customWidth="1"/>
    <col min="19" max="19" width="7" style="3" customWidth="1"/>
    <col min="20" max="20" width="5.5703125" style="3" customWidth="1"/>
    <col min="21" max="21" width="1" style="3" customWidth="1"/>
    <col min="22" max="23" width="6.7109375" style="3" customWidth="1"/>
    <col min="24" max="24" width="2.140625" style="3" customWidth="1"/>
    <col min="25" max="16384" width="9.140625" style="3"/>
  </cols>
  <sheetData>
    <row r="1" spans="1:26" ht="15.75" x14ac:dyDescent="0.25">
      <c r="A1" s="40" t="s">
        <v>1541</v>
      </c>
    </row>
    <row r="3" spans="1:26" x14ac:dyDescent="0.2">
      <c r="A3" s="352" t="s">
        <v>8</v>
      </c>
      <c r="P3" s="346" t="s">
        <v>1357</v>
      </c>
    </row>
    <row r="4" spans="1:26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7"/>
    </row>
    <row r="6" spans="1:26" x14ac:dyDescent="0.2">
      <c r="B6" s="333"/>
      <c r="C6" s="33"/>
      <c r="D6" s="33"/>
      <c r="E6" s="33"/>
      <c r="F6" s="33"/>
      <c r="G6" s="33" t="s">
        <v>242</v>
      </c>
      <c r="H6" s="33"/>
      <c r="I6" s="33"/>
      <c r="J6" s="33"/>
      <c r="K6" s="33"/>
      <c r="L6" s="33"/>
      <c r="M6" s="33"/>
      <c r="N6" s="33"/>
      <c r="O6" s="33"/>
      <c r="P6" s="33" t="s">
        <v>242</v>
      </c>
      <c r="Q6" s="33"/>
    </row>
    <row r="7" spans="1:26" x14ac:dyDescent="0.2">
      <c r="B7" s="33" t="s">
        <v>101</v>
      </c>
      <c r="C7" s="33"/>
      <c r="D7" s="33" t="s">
        <v>2</v>
      </c>
      <c r="E7" s="33"/>
      <c r="F7" s="33"/>
      <c r="G7" s="33" t="s">
        <v>194</v>
      </c>
      <c r="H7" s="33"/>
      <c r="I7" s="33"/>
      <c r="J7" s="33" t="s">
        <v>101</v>
      </c>
      <c r="K7" s="33"/>
      <c r="L7" s="33"/>
      <c r="M7" s="33" t="s">
        <v>2</v>
      </c>
      <c r="N7" s="33"/>
      <c r="O7" s="33"/>
      <c r="P7" s="33" t="s">
        <v>194</v>
      </c>
      <c r="Q7" s="33"/>
    </row>
    <row r="8" spans="1:26" ht="14.25" x14ac:dyDescent="0.2">
      <c r="B8" s="333"/>
      <c r="C8" s="33"/>
      <c r="D8" s="33"/>
      <c r="E8" s="33"/>
      <c r="F8" s="33"/>
      <c r="G8" s="66" t="s">
        <v>290</v>
      </c>
      <c r="H8" s="33"/>
      <c r="I8" s="33"/>
      <c r="J8" s="33"/>
      <c r="K8" s="33"/>
      <c r="L8" s="33"/>
      <c r="M8" s="33"/>
      <c r="N8" s="33"/>
      <c r="O8" s="33"/>
      <c r="P8" s="66" t="s">
        <v>290</v>
      </c>
      <c r="Q8" s="33"/>
    </row>
    <row r="9" spans="1:26" x14ac:dyDescent="0.2">
      <c r="A9" s="34"/>
      <c r="B9" s="34"/>
      <c r="D9" s="34"/>
      <c r="G9" s="34"/>
      <c r="J9" s="34"/>
      <c r="M9" s="34"/>
      <c r="P9" s="34"/>
      <c r="Z9" s="70"/>
    </row>
    <row r="11" spans="1:26" ht="15" x14ac:dyDescent="0.25">
      <c r="A11" s="343" t="s">
        <v>135</v>
      </c>
      <c r="B11" s="343"/>
      <c r="D11" s="473">
        <v>185824</v>
      </c>
      <c r="E11" s="94"/>
      <c r="F11" s="72"/>
      <c r="G11" s="662">
        <v>16.592926379336564</v>
      </c>
      <c r="H11" s="94"/>
      <c r="I11" s="72"/>
      <c r="J11" s="72"/>
      <c r="K11" s="94"/>
      <c r="L11" s="72"/>
      <c r="M11" s="72"/>
      <c r="N11" s="94"/>
      <c r="O11" s="72"/>
      <c r="P11" s="72"/>
      <c r="S11" s="495"/>
      <c r="T11" s="496"/>
      <c r="V11" s="53"/>
    </row>
    <row r="12" spans="1:26" x14ac:dyDescent="0.2">
      <c r="D12" s="72"/>
      <c r="E12" s="72"/>
      <c r="F12" s="72"/>
      <c r="G12" s="99"/>
      <c r="H12" s="72"/>
      <c r="I12" s="72"/>
      <c r="J12" s="72"/>
      <c r="K12" s="72"/>
      <c r="L12" s="72"/>
      <c r="M12" s="72"/>
      <c r="N12" s="72"/>
      <c r="O12" s="72"/>
      <c r="P12" s="72"/>
      <c r="S12"/>
      <c r="T12"/>
      <c r="U12"/>
      <c r="V12" s="53"/>
    </row>
    <row r="13" spans="1:26" ht="15" x14ac:dyDescent="0.25">
      <c r="B13" s="343" t="s">
        <v>138</v>
      </c>
      <c r="D13" s="72">
        <v>509</v>
      </c>
      <c r="E13" s="72"/>
      <c r="F13" s="72"/>
      <c r="G13" s="663">
        <v>0.82142747634563207</v>
      </c>
      <c r="H13" s="72"/>
      <c r="I13" s="72"/>
      <c r="J13" s="94" t="s">
        <v>114</v>
      </c>
      <c r="K13" s="72"/>
      <c r="L13" s="72"/>
      <c r="M13" s="473">
        <v>33366</v>
      </c>
      <c r="N13" s="72"/>
      <c r="O13" s="72"/>
      <c r="P13" s="242">
        <v>17.074868225781689</v>
      </c>
      <c r="S13"/>
      <c r="T13"/>
      <c r="U13"/>
      <c r="V13" s="53"/>
    </row>
    <row r="14" spans="1:26" x14ac:dyDescent="0.2">
      <c r="B14" s="343"/>
      <c r="D14" s="72"/>
      <c r="E14" s="72"/>
      <c r="F14" s="72"/>
      <c r="G14" s="242"/>
      <c r="H14" s="72"/>
      <c r="I14" s="72"/>
      <c r="J14" s="94"/>
      <c r="K14" s="72"/>
      <c r="L14" s="72"/>
      <c r="M14" s="493"/>
      <c r="N14" s="72"/>
      <c r="O14" s="72"/>
      <c r="P14" s="242"/>
      <c r="S14"/>
      <c r="T14"/>
      <c r="U14"/>
      <c r="V14" s="53"/>
    </row>
    <row r="15" spans="1:26" ht="15" x14ac:dyDescent="0.25">
      <c r="B15" s="353" t="s">
        <v>139</v>
      </c>
      <c r="C15" s="354"/>
      <c r="D15" s="493">
        <v>79</v>
      </c>
      <c r="E15" s="72"/>
      <c r="F15" s="72"/>
      <c r="G15" s="663">
        <v>0.25788087209435173</v>
      </c>
      <c r="H15" s="72"/>
      <c r="I15" s="664"/>
      <c r="J15" s="72">
        <v>30</v>
      </c>
      <c r="K15" s="72"/>
      <c r="L15" s="664"/>
      <c r="M15" s="493">
        <v>7654</v>
      </c>
      <c r="N15" s="72"/>
      <c r="O15" s="664"/>
      <c r="P15" s="494">
        <v>19.856949024145365</v>
      </c>
      <c r="R15" s="49"/>
      <c r="S15"/>
      <c r="T15"/>
      <c r="U15"/>
      <c r="V15" s="53"/>
    </row>
    <row r="16" spans="1:26" ht="15" x14ac:dyDescent="0.25">
      <c r="B16" s="50">
        <v>14</v>
      </c>
      <c r="C16" s="343"/>
      <c r="D16" s="493">
        <v>430</v>
      </c>
      <c r="E16" s="72"/>
      <c r="F16" s="72"/>
      <c r="G16" s="494">
        <v>1.3724426287063931</v>
      </c>
      <c r="H16" s="72"/>
      <c r="I16" s="94"/>
      <c r="J16" s="72">
        <v>31</v>
      </c>
      <c r="K16" s="72"/>
      <c r="L16" s="94"/>
      <c r="M16" s="493">
        <v>7055</v>
      </c>
      <c r="N16" s="72"/>
      <c r="O16" s="94"/>
      <c r="P16" s="494">
        <v>18.091738319866035</v>
      </c>
      <c r="R16" s="49"/>
      <c r="S16"/>
      <c r="T16"/>
      <c r="U16"/>
      <c r="V16" s="53"/>
    </row>
    <row r="17" spans="2:22" ht="15" x14ac:dyDescent="0.25">
      <c r="B17" s="355"/>
      <c r="C17" s="343"/>
      <c r="D17" s="493"/>
      <c r="E17" s="72"/>
      <c r="F17" s="72"/>
      <c r="G17" s="665"/>
      <c r="H17" s="666"/>
      <c r="I17" s="94"/>
      <c r="J17" s="72">
        <v>32</v>
      </c>
      <c r="K17" s="666"/>
      <c r="L17" s="94"/>
      <c r="M17" s="493">
        <v>6545</v>
      </c>
      <c r="N17" s="72"/>
      <c r="O17" s="94"/>
      <c r="P17" s="494">
        <v>16.749154225290841</v>
      </c>
      <c r="R17" s="49"/>
      <c r="S17"/>
      <c r="T17"/>
      <c r="U17"/>
      <c r="V17" s="53"/>
    </row>
    <row r="18" spans="2:22" ht="15" x14ac:dyDescent="0.25">
      <c r="B18" s="343" t="s">
        <v>207</v>
      </c>
      <c r="D18" s="493">
        <v>1853</v>
      </c>
      <c r="E18" s="72"/>
      <c r="F18" s="72"/>
      <c r="G18" s="494">
        <v>1.9653637779107109</v>
      </c>
      <c r="H18" s="72"/>
      <c r="I18" s="72"/>
      <c r="J18" s="72">
        <v>33</v>
      </c>
      <c r="K18" s="72"/>
      <c r="L18" s="72"/>
      <c r="M18" s="493">
        <v>6223</v>
      </c>
      <c r="N18" s="72"/>
      <c r="O18" s="72"/>
      <c r="P18" s="494">
        <v>15.80621072576999</v>
      </c>
      <c r="R18" s="49"/>
      <c r="S18"/>
      <c r="T18"/>
      <c r="U18"/>
      <c r="V18" s="53"/>
    </row>
    <row r="19" spans="2:22" ht="15" x14ac:dyDescent="0.25">
      <c r="B19" s="343" t="s">
        <v>131</v>
      </c>
      <c r="D19" s="493">
        <v>9821</v>
      </c>
      <c r="E19" s="72"/>
      <c r="F19" s="72"/>
      <c r="G19" s="494">
        <v>9.9492457780794439</v>
      </c>
      <c r="H19" s="72"/>
      <c r="I19" s="72"/>
      <c r="J19" s="72">
        <v>34</v>
      </c>
      <c r="K19" s="72"/>
      <c r="L19" s="72"/>
      <c r="M19" s="493">
        <v>5889</v>
      </c>
      <c r="N19" s="72"/>
      <c r="O19" s="72"/>
      <c r="P19" s="494">
        <v>14.938586655978732</v>
      </c>
      <c r="R19" s="49"/>
      <c r="S19"/>
      <c r="T19"/>
      <c r="U19"/>
      <c r="V19" s="53"/>
    </row>
    <row r="20" spans="2:22" x14ac:dyDescent="0.2">
      <c r="B20" s="48"/>
      <c r="D20" s="438"/>
      <c r="E20" s="72"/>
      <c r="F20" s="72"/>
      <c r="G20" s="667"/>
      <c r="H20" s="99"/>
      <c r="I20" s="72"/>
      <c r="J20" s="72"/>
      <c r="K20" s="99"/>
      <c r="L20" s="72"/>
      <c r="M20" s="241"/>
      <c r="N20" s="72"/>
      <c r="O20" s="72"/>
      <c r="P20" s="242"/>
      <c r="Q20" s="72"/>
      <c r="R20" s="256"/>
      <c r="S20"/>
      <c r="T20"/>
      <c r="U20"/>
      <c r="V20" s="53"/>
    </row>
    <row r="21" spans="2:22" ht="15" x14ac:dyDescent="0.25">
      <c r="B21" s="343" t="s">
        <v>140</v>
      </c>
      <c r="D21" s="438">
        <v>25653</v>
      </c>
      <c r="E21" s="72"/>
      <c r="F21" s="72"/>
      <c r="G21" s="663">
        <v>15.420720018322362</v>
      </c>
      <c r="H21" s="72"/>
      <c r="I21" s="72"/>
      <c r="J21" s="94" t="s">
        <v>141</v>
      </c>
      <c r="K21" s="72"/>
      <c r="L21" s="72"/>
      <c r="M21" s="473">
        <v>21002</v>
      </c>
      <c r="N21" s="72"/>
      <c r="O21" s="72"/>
      <c r="P21" s="603">
        <v>11.761312885531323</v>
      </c>
      <c r="Q21" s="72"/>
      <c r="R21" s="72"/>
      <c r="S21"/>
      <c r="T21"/>
      <c r="U21"/>
      <c r="V21" s="53"/>
    </row>
    <row r="22" spans="2:22" ht="15" x14ac:dyDescent="0.25">
      <c r="D22" s="493"/>
      <c r="E22" s="72"/>
      <c r="F22" s="72"/>
      <c r="G22" s="665"/>
      <c r="H22" s="72"/>
      <c r="I22" s="72"/>
      <c r="J22" s="72"/>
      <c r="K22" s="72"/>
      <c r="L22" s="72"/>
      <c r="M22" s="493"/>
      <c r="N22" s="72"/>
      <c r="O22" s="72"/>
      <c r="P22" s="242"/>
      <c r="Q22" s="72"/>
      <c r="R22" s="72"/>
      <c r="S22" s="493"/>
      <c r="T22" s="494"/>
      <c r="V22" s="53"/>
    </row>
    <row r="23" spans="2:22" ht="15" x14ac:dyDescent="0.25">
      <c r="B23" s="3">
        <v>15</v>
      </c>
      <c r="D23" s="493">
        <v>1344</v>
      </c>
      <c r="E23" s="72"/>
      <c r="F23" s="72"/>
      <c r="G23" s="494">
        <v>4.1587375261081458</v>
      </c>
      <c r="H23" s="72"/>
      <c r="I23" s="72"/>
      <c r="J23" s="72">
        <v>35</v>
      </c>
      <c r="K23" s="72"/>
      <c r="L23" s="72"/>
      <c r="M23" s="493">
        <v>5591</v>
      </c>
      <c r="N23" s="72"/>
      <c r="O23" s="72"/>
      <c r="P23" s="494">
        <v>14.837716621108781</v>
      </c>
      <c r="Q23" s="72"/>
      <c r="R23" s="72"/>
      <c r="S23" s="493"/>
      <c r="T23" s="494"/>
      <c r="V23" s="53"/>
    </row>
    <row r="24" spans="2:22" ht="15" x14ac:dyDescent="0.25">
      <c r="B24" s="3">
        <v>16</v>
      </c>
      <c r="D24" s="493">
        <v>2983</v>
      </c>
      <c r="E24" s="72"/>
      <c r="F24" s="72"/>
      <c r="G24" s="494">
        <v>9.1151045502186339</v>
      </c>
      <c r="H24" s="256"/>
      <c r="I24" s="72"/>
      <c r="J24" s="72">
        <v>36</v>
      </c>
      <c r="K24" s="72"/>
      <c r="L24" s="72"/>
      <c r="M24" s="493">
        <v>4768</v>
      </c>
      <c r="N24" s="72"/>
      <c r="O24" s="72"/>
      <c r="P24" s="494">
        <v>13.586406754450204</v>
      </c>
      <c r="Q24" s="72"/>
      <c r="R24" s="72"/>
      <c r="S24" s="493"/>
      <c r="T24" s="494"/>
      <c r="V24" s="53"/>
    </row>
    <row r="25" spans="2:22" ht="15" x14ac:dyDescent="0.25">
      <c r="B25" s="3">
        <v>17</v>
      </c>
      <c r="D25" s="493">
        <v>4985</v>
      </c>
      <c r="E25" s="72"/>
      <c r="F25" s="72"/>
      <c r="G25" s="494">
        <v>14.806520215281161</v>
      </c>
      <c r="H25" s="256"/>
      <c r="I25" s="72"/>
      <c r="J25" s="72">
        <v>37</v>
      </c>
      <c r="K25" s="72"/>
      <c r="L25" s="72"/>
      <c r="M25" s="493">
        <v>4134</v>
      </c>
      <c r="N25" s="72"/>
      <c r="O25" s="72"/>
      <c r="P25" s="494">
        <v>11.968004261466444</v>
      </c>
      <c r="Q25" s="72"/>
      <c r="R25" s="72"/>
      <c r="S25" s="493"/>
      <c r="T25" s="494"/>
      <c r="V25" s="53"/>
    </row>
    <row r="26" spans="2:22" ht="15" x14ac:dyDescent="0.25">
      <c r="B26" s="3">
        <v>18</v>
      </c>
      <c r="D26" s="493">
        <v>7434</v>
      </c>
      <c r="E26" s="72"/>
      <c r="F26" s="72"/>
      <c r="G26" s="494">
        <v>22.156454252018492</v>
      </c>
      <c r="H26" s="256"/>
      <c r="I26" s="72"/>
      <c r="J26" s="72">
        <v>38</v>
      </c>
      <c r="K26" s="72"/>
      <c r="L26" s="72"/>
      <c r="M26" s="493">
        <v>3467</v>
      </c>
      <c r="N26" s="72"/>
      <c r="O26" s="72"/>
      <c r="P26" s="494">
        <v>9.8301345937378617</v>
      </c>
      <c r="Q26" s="72"/>
      <c r="R26" s="72"/>
      <c r="S26" s="493"/>
      <c r="T26" s="494"/>
      <c r="V26" s="53"/>
    </row>
    <row r="27" spans="2:22" ht="15" x14ac:dyDescent="0.25">
      <c r="B27" s="3">
        <v>19</v>
      </c>
      <c r="D27" s="493">
        <v>8907</v>
      </c>
      <c r="E27" s="72"/>
      <c r="F27" s="72"/>
      <c r="G27" s="494">
        <v>26.127283607307543</v>
      </c>
      <c r="H27" s="256"/>
      <c r="I27" s="72"/>
      <c r="J27" s="72">
        <v>39</v>
      </c>
      <c r="K27" s="72"/>
      <c r="L27" s="72"/>
      <c r="M27" s="493">
        <v>3042</v>
      </c>
      <c r="N27" s="72"/>
      <c r="O27" s="72"/>
      <c r="P27" s="494">
        <v>8.4541331317533022</v>
      </c>
      <c r="Q27" s="72"/>
      <c r="R27" s="72"/>
      <c r="S27" s="493"/>
      <c r="T27" s="494"/>
      <c r="V27" s="53"/>
    </row>
    <row r="28" spans="2:22" ht="15" x14ac:dyDescent="0.25">
      <c r="D28" s="493"/>
      <c r="E28" s="72"/>
      <c r="F28" s="72"/>
      <c r="G28" s="665"/>
      <c r="H28" s="72"/>
      <c r="I28" s="72"/>
      <c r="J28" s="72"/>
      <c r="K28" s="72"/>
      <c r="L28" s="72"/>
      <c r="M28" s="241"/>
      <c r="N28" s="72"/>
      <c r="O28" s="72"/>
      <c r="P28" s="242"/>
      <c r="Q28" s="72"/>
      <c r="R28" s="72"/>
      <c r="S28" s="493"/>
      <c r="T28" s="494"/>
      <c r="V28" s="53"/>
    </row>
    <row r="29" spans="2:22" ht="15" x14ac:dyDescent="0.25">
      <c r="B29" s="343" t="s">
        <v>112</v>
      </c>
      <c r="D29" s="438">
        <v>51525</v>
      </c>
      <c r="E29" s="72"/>
      <c r="F29" s="72"/>
      <c r="G29" s="663">
        <v>27.485746353370946</v>
      </c>
      <c r="H29" s="72"/>
      <c r="I29" s="72"/>
      <c r="J29" s="94" t="s">
        <v>142</v>
      </c>
      <c r="K29" s="72"/>
      <c r="L29" s="72"/>
      <c r="M29" s="473">
        <v>7739</v>
      </c>
      <c r="N29" s="72"/>
      <c r="O29" s="72"/>
      <c r="P29" s="603">
        <v>3.9297928467512815</v>
      </c>
      <c r="Q29" s="72"/>
      <c r="R29" s="72"/>
      <c r="S29" s="493"/>
      <c r="T29" s="494"/>
      <c r="V29" s="53"/>
    </row>
    <row r="30" spans="2:22" ht="15" x14ac:dyDescent="0.25">
      <c r="D30" s="493"/>
      <c r="E30" s="72"/>
      <c r="F30" s="72"/>
      <c r="G30" s="665"/>
      <c r="H30" s="72"/>
      <c r="I30" s="72"/>
      <c r="J30" s="72"/>
      <c r="K30" s="72"/>
      <c r="L30" s="72"/>
      <c r="M30" s="493"/>
      <c r="N30" s="72"/>
      <c r="O30" s="72"/>
      <c r="P30" s="663"/>
      <c r="Q30" s="72"/>
      <c r="R30" s="72"/>
      <c r="S30" s="493"/>
      <c r="T30" s="494"/>
      <c r="V30" s="53"/>
    </row>
    <row r="31" spans="2:22" ht="15" x14ac:dyDescent="0.25">
      <c r="B31" s="3">
        <v>20</v>
      </c>
      <c r="D31" s="493">
        <v>9824</v>
      </c>
      <c r="E31" s="72"/>
      <c r="F31" s="72"/>
      <c r="G31" s="494">
        <v>27.546834385313588</v>
      </c>
      <c r="H31" s="72"/>
      <c r="I31" s="72"/>
      <c r="J31" s="72">
        <v>40</v>
      </c>
      <c r="K31" s="72"/>
      <c r="L31" s="72"/>
      <c r="M31" s="493">
        <v>2526</v>
      </c>
      <c r="N31" s="72"/>
      <c r="O31" s="72"/>
      <c r="P31" s="494">
        <v>6.8769686888294181</v>
      </c>
      <c r="Q31" s="72"/>
      <c r="R31" s="72"/>
      <c r="S31" s="493"/>
      <c r="T31" s="494"/>
      <c r="V31" s="53"/>
    </row>
    <row r="32" spans="2:22" ht="15" x14ac:dyDescent="0.25">
      <c r="B32" s="3">
        <v>21</v>
      </c>
      <c r="D32" s="493">
        <v>10396</v>
      </c>
      <c r="E32" s="72"/>
      <c r="F32" s="72"/>
      <c r="G32" s="494">
        <v>28.712838472331164</v>
      </c>
      <c r="H32" s="256"/>
      <c r="I32" s="72"/>
      <c r="J32" s="72">
        <v>41</v>
      </c>
      <c r="K32" s="72"/>
      <c r="L32" s="72"/>
      <c r="M32" s="493">
        <v>2061</v>
      </c>
      <c r="N32" s="72"/>
      <c r="O32" s="72"/>
      <c r="P32" s="494">
        <v>5.3844204498250914</v>
      </c>
      <c r="Q32" s="72"/>
      <c r="R32" s="72"/>
      <c r="S32" s="493"/>
      <c r="T32" s="494"/>
      <c r="V32" s="53"/>
    </row>
    <row r="33" spans="1:22" ht="15" x14ac:dyDescent="0.25">
      <c r="B33" s="3">
        <v>22</v>
      </c>
      <c r="D33" s="493">
        <v>10403</v>
      </c>
      <c r="E33" s="72"/>
      <c r="F33" s="72"/>
      <c r="G33" s="494">
        <v>27.334810038441628</v>
      </c>
      <c r="H33" s="256"/>
      <c r="I33" s="72"/>
      <c r="J33" s="72">
        <v>42</v>
      </c>
      <c r="K33" s="72"/>
      <c r="L33" s="72"/>
      <c r="M33" s="493">
        <v>1565</v>
      </c>
      <c r="N33" s="72"/>
      <c r="O33" s="72"/>
      <c r="P33" s="494">
        <v>3.9179459448633605</v>
      </c>
      <c r="Q33" s="72"/>
      <c r="R33" s="72"/>
      <c r="S33" s="493"/>
      <c r="T33" s="494"/>
      <c r="V33" s="53"/>
    </row>
    <row r="34" spans="1:22" ht="15" x14ac:dyDescent="0.25">
      <c r="B34" s="3">
        <v>23</v>
      </c>
      <c r="D34" s="493">
        <v>10440</v>
      </c>
      <c r="E34" s="72"/>
      <c r="F34" s="72"/>
      <c r="G34" s="494">
        <v>26.766897244855578</v>
      </c>
      <c r="H34" s="256"/>
      <c r="I34" s="72"/>
      <c r="J34" s="72">
        <v>43</v>
      </c>
      <c r="K34" s="72"/>
      <c r="L34" s="72"/>
      <c r="M34" s="493">
        <v>989</v>
      </c>
      <c r="N34" s="72"/>
      <c r="O34" s="72"/>
      <c r="P34" s="494">
        <v>2.381714979277394</v>
      </c>
      <c r="Q34" s="72"/>
      <c r="R34" s="72"/>
      <c r="S34" s="493"/>
      <c r="T34" s="494"/>
      <c r="V34" s="53"/>
    </row>
    <row r="35" spans="1:22" ht="15" x14ac:dyDescent="0.25">
      <c r="B35" s="3">
        <v>24</v>
      </c>
      <c r="D35" s="493">
        <v>10462</v>
      </c>
      <c r="E35" s="72"/>
      <c r="F35" s="72"/>
      <c r="G35" s="494">
        <v>27.152867895146638</v>
      </c>
      <c r="H35" s="256"/>
      <c r="I35" s="72"/>
      <c r="J35" s="72">
        <v>44</v>
      </c>
      <c r="K35" s="72"/>
      <c r="L35" s="72"/>
      <c r="M35" s="493">
        <v>598</v>
      </c>
      <c r="N35" s="72"/>
      <c r="O35" s="72"/>
      <c r="P35" s="494">
        <v>1.478222178276561</v>
      </c>
      <c r="Q35" s="72"/>
      <c r="R35" s="72"/>
      <c r="S35" s="493"/>
      <c r="T35" s="494"/>
      <c r="V35" s="53"/>
    </row>
    <row r="36" spans="1:22" ht="15" x14ac:dyDescent="0.25">
      <c r="D36" s="493"/>
      <c r="E36" s="72"/>
      <c r="F36" s="72"/>
      <c r="G36" s="665"/>
      <c r="H36" s="72"/>
      <c r="I36" s="72"/>
      <c r="J36" s="72"/>
      <c r="K36" s="72"/>
      <c r="L36" s="72"/>
      <c r="M36" s="241"/>
      <c r="N36" s="72"/>
      <c r="O36" s="72"/>
      <c r="P36" s="242"/>
      <c r="Q36" s="72"/>
      <c r="R36" s="72"/>
      <c r="S36" s="493"/>
      <c r="T36" s="494"/>
      <c r="V36" s="53"/>
    </row>
    <row r="37" spans="1:22" ht="15" x14ac:dyDescent="0.25">
      <c r="B37" s="343" t="s">
        <v>113</v>
      </c>
      <c r="D37" s="562">
        <v>45300</v>
      </c>
      <c r="E37" s="72"/>
      <c r="F37" s="72"/>
      <c r="G37" s="663">
        <v>23.210058716837281</v>
      </c>
      <c r="H37" s="72"/>
      <c r="I37" s="72"/>
      <c r="J37" s="94" t="s">
        <v>143</v>
      </c>
      <c r="K37" s="72"/>
      <c r="L37" s="72"/>
      <c r="M37" s="473">
        <v>707</v>
      </c>
      <c r="N37" s="72"/>
      <c r="O37" s="72"/>
      <c r="P37" s="494">
        <v>0.3375737756266004</v>
      </c>
      <c r="Q37" s="72"/>
      <c r="R37" s="72"/>
      <c r="S37" s="493"/>
      <c r="T37" s="494"/>
      <c r="V37" s="53"/>
    </row>
    <row r="38" spans="1:22" ht="15" x14ac:dyDescent="0.25">
      <c r="D38" s="493"/>
      <c r="E38" s="72"/>
      <c r="F38" s="72"/>
      <c r="G38" s="665"/>
      <c r="H38" s="72"/>
      <c r="I38" s="72"/>
      <c r="J38" s="72"/>
      <c r="K38" s="72"/>
      <c r="L38" s="72"/>
      <c r="M38" s="493"/>
      <c r="N38" s="72"/>
      <c r="O38" s="72"/>
      <c r="P38" s="242"/>
      <c r="Q38" s="72"/>
      <c r="R38" s="72"/>
      <c r="S38" s="493"/>
      <c r="T38" s="494"/>
      <c r="V38" s="53"/>
    </row>
    <row r="39" spans="1:22" ht="15" x14ac:dyDescent="0.25">
      <c r="B39" s="3">
        <v>25</v>
      </c>
      <c r="D39" s="493">
        <v>9991</v>
      </c>
      <c r="E39" s="72"/>
      <c r="F39" s="72"/>
      <c r="G39" s="494">
        <v>25.823076644731742</v>
      </c>
      <c r="H39" s="72"/>
      <c r="I39" s="72"/>
      <c r="J39" s="72">
        <v>45</v>
      </c>
      <c r="K39" s="72"/>
      <c r="L39" s="72"/>
      <c r="M39" s="493">
        <v>357</v>
      </c>
      <c r="N39" s="72"/>
      <c r="O39" s="72"/>
      <c r="P39" s="494">
        <v>0.85989907627088025</v>
      </c>
      <c r="Q39" s="72"/>
      <c r="R39" s="72"/>
      <c r="S39" s="493"/>
      <c r="T39" s="494"/>
      <c r="V39" s="53"/>
    </row>
    <row r="40" spans="1:22" ht="15" x14ac:dyDescent="0.25">
      <c r="B40" s="3">
        <v>26</v>
      </c>
      <c r="D40" s="493">
        <v>9648</v>
      </c>
      <c r="E40" s="72"/>
      <c r="F40" s="72"/>
      <c r="G40" s="494">
        <v>24.492220521373575</v>
      </c>
      <c r="H40" s="256"/>
      <c r="I40" s="72"/>
      <c r="J40" s="72">
        <v>46</v>
      </c>
      <c r="K40" s="72"/>
      <c r="L40" s="72"/>
      <c r="M40" s="493">
        <v>186</v>
      </c>
      <c r="N40" s="72"/>
      <c r="O40" s="72"/>
      <c r="P40" s="494">
        <v>0.44881787163808873</v>
      </c>
      <c r="Q40" s="72"/>
      <c r="R40" s="72"/>
      <c r="S40" s="493"/>
      <c r="T40" s="494"/>
      <c r="V40" s="53"/>
    </row>
    <row r="41" spans="1:22" ht="15" x14ac:dyDescent="0.25">
      <c r="B41" s="3">
        <v>27</v>
      </c>
      <c r="D41" s="493">
        <v>9186</v>
      </c>
      <c r="E41" s="72"/>
      <c r="F41" s="72"/>
      <c r="G41" s="494">
        <v>23.595107341556261</v>
      </c>
      <c r="H41" s="256"/>
      <c r="I41" s="72"/>
      <c r="J41" s="72">
        <v>47</v>
      </c>
      <c r="K41" s="72"/>
      <c r="L41" s="72"/>
      <c r="M41" s="493">
        <v>92</v>
      </c>
      <c r="N41" s="72"/>
      <c r="O41" s="72"/>
      <c r="P41" s="494">
        <v>0.21946826655852286</v>
      </c>
      <c r="Q41" s="72"/>
      <c r="R41" s="72"/>
      <c r="S41" s="493"/>
      <c r="T41" s="494"/>
      <c r="V41" s="53"/>
    </row>
    <row r="42" spans="1:22" ht="15" x14ac:dyDescent="0.25">
      <c r="B42" s="3">
        <v>28</v>
      </c>
      <c r="D42" s="493">
        <v>8583</v>
      </c>
      <c r="E42" s="72"/>
      <c r="F42" s="72"/>
      <c r="G42" s="494">
        <v>22.032210203149148</v>
      </c>
      <c r="H42" s="256"/>
      <c r="I42" s="72"/>
      <c r="J42" s="72">
        <v>48</v>
      </c>
      <c r="K42" s="72"/>
      <c r="L42" s="72"/>
      <c r="M42" s="493">
        <v>43</v>
      </c>
      <c r="N42" s="72"/>
      <c r="O42" s="72"/>
      <c r="P42" s="494">
        <v>0.10199579682437272</v>
      </c>
      <c r="Q42" s="72"/>
      <c r="R42" s="72"/>
      <c r="S42" s="493"/>
      <c r="T42" s="494"/>
      <c r="V42" s="53"/>
    </row>
    <row r="43" spans="1:22" ht="15" x14ac:dyDescent="0.25">
      <c r="B43" s="3">
        <v>29</v>
      </c>
      <c r="D43" s="493">
        <v>7892</v>
      </c>
      <c r="E43" s="72"/>
      <c r="F43" s="72"/>
      <c r="G43" s="494">
        <v>20.130958363199017</v>
      </c>
      <c r="H43" s="256"/>
      <c r="I43" s="72"/>
      <c r="J43" s="72">
        <v>49</v>
      </c>
      <c r="K43" s="72"/>
      <c r="L43" s="72"/>
      <c r="M43" s="493">
        <v>29</v>
      </c>
      <c r="N43" s="72"/>
      <c r="O43" s="72"/>
      <c r="P43" s="494">
        <v>6.839800089153257E-2</v>
      </c>
      <c r="Q43" s="72"/>
      <c r="R43" s="72"/>
      <c r="S43" s="493"/>
      <c r="T43" s="494"/>
      <c r="V43" s="53"/>
    </row>
    <row r="44" spans="1:22" ht="15" x14ac:dyDescent="0.25">
      <c r="D44" s="241"/>
      <c r="E44" s="72"/>
      <c r="F44" s="72"/>
      <c r="G44" s="241"/>
      <c r="H44" s="72"/>
      <c r="I44" s="72"/>
      <c r="J44" s="94"/>
      <c r="K44" s="72"/>
      <c r="L44" s="72"/>
      <c r="M44" s="298"/>
      <c r="N44" s="72"/>
      <c r="O44" s="72"/>
      <c r="P44" s="242"/>
      <c r="Q44" s="72"/>
      <c r="R44" s="72"/>
      <c r="S44" s="493"/>
      <c r="T44" s="494"/>
      <c r="V44" s="53"/>
    </row>
    <row r="45" spans="1:22" ht="15" x14ac:dyDescent="0.25">
      <c r="D45" s="241"/>
      <c r="E45" s="72"/>
      <c r="F45" s="72"/>
      <c r="G45" s="241"/>
      <c r="H45" s="72"/>
      <c r="I45" s="72"/>
      <c r="J45" s="94" t="s">
        <v>144</v>
      </c>
      <c r="K45" s="72"/>
      <c r="L45" s="72"/>
      <c r="M45" s="473">
        <v>23</v>
      </c>
      <c r="N45" s="72"/>
      <c r="O45" s="72"/>
      <c r="P45" s="668"/>
      <c r="Q45" s="72"/>
      <c r="R45" s="72"/>
      <c r="S45" s="493"/>
      <c r="T45" s="494"/>
      <c r="V45" s="53"/>
    </row>
    <row r="46" spans="1:22" ht="15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72"/>
      <c r="R46" s="72"/>
      <c r="S46" s="493"/>
      <c r="T46" s="494"/>
      <c r="V46" s="53"/>
    </row>
    <row r="47" spans="1:22" ht="11.25" customHeight="1" x14ac:dyDescent="0.25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72"/>
      <c r="R47" s="72"/>
      <c r="S47" s="493"/>
      <c r="T47" s="494"/>
    </row>
    <row r="48" spans="1:22" ht="15" x14ac:dyDescent="0.25">
      <c r="A48" s="277" t="s">
        <v>1542</v>
      </c>
      <c r="B48" s="356"/>
      <c r="Q48" s="72"/>
      <c r="R48" s="72"/>
      <c r="S48" s="493"/>
      <c r="T48" s="494"/>
    </row>
    <row r="49" spans="1:32" ht="15" x14ac:dyDescent="0.25">
      <c r="A49" s="20" t="s">
        <v>352</v>
      </c>
      <c r="B49" s="20"/>
      <c r="Q49" s="72"/>
      <c r="R49" s="72"/>
      <c r="S49" s="493"/>
      <c r="T49" s="494"/>
    </row>
    <row r="50" spans="1:32" x14ac:dyDescent="0.2">
      <c r="A50" s="45" t="s">
        <v>1363</v>
      </c>
    </row>
    <row r="51" spans="1:32" x14ac:dyDescent="0.2">
      <c r="A51" s="20" t="s">
        <v>1438</v>
      </c>
      <c r="B51" s="20"/>
    </row>
    <row r="53" spans="1:32" ht="92.25" customHeight="1" x14ac:dyDescent="0.25">
      <c r="A53" s="40" t="s">
        <v>1543</v>
      </c>
    </row>
    <row r="55" spans="1:32" x14ac:dyDescent="0.2">
      <c r="A55" s="352" t="s">
        <v>8</v>
      </c>
      <c r="W55" s="346" t="s">
        <v>271</v>
      </c>
    </row>
    <row r="56" spans="1:32" x14ac:dyDescent="0.2">
      <c r="A56" s="34"/>
      <c r="B56" s="357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Z56" s="31"/>
    </row>
    <row r="57" spans="1:32" ht="16.5" customHeight="1" x14ac:dyDescent="0.2">
      <c r="A57" s="358"/>
      <c r="B57" s="358" t="s">
        <v>281</v>
      </c>
      <c r="C57" s="33"/>
      <c r="D57" s="826" t="s">
        <v>2</v>
      </c>
      <c r="E57" s="826"/>
      <c r="F57" s="33"/>
      <c r="G57" s="826" t="s">
        <v>303</v>
      </c>
      <c r="H57" s="826"/>
      <c r="J57" s="826" t="s">
        <v>304</v>
      </c>
      <c r="K57" s="826"/>
      <c r="L57" s="33"/>
      <c r="M57" s="826" t="s">
        <v>305</v>
      </c>
      <c r="N57" s="826"/>
      <c r="O57" s="325"/>
      <c r="P57" s="826" t="s">
        <v>104</v>
      </c>
      <c r="Q57" s="826"/>
      <c r="S57" s="826" t="s">
        <v>105</v>
      </c>
      <c r="T57" s="826"/>
      <c r="U57" s="359"/>
      <c r="V57" s="826" t="s">
        <v>280</v>
      </c>
      <c r="W57" s="826"/>
      <c r="Z57" s="31"/>
    </row>
    <row r="58" spans="1:32" x14ac:dyDescent="0.2">
      <c r="A58" s="358"/>
      <c r="B58" s="358" t="s">
        <v>282</v>
      </c>
      <c r="C58" s="33"/>
      <c r="F58" s="33"/>
      <c r="G58" s="33"/>
      <c r="I58" s="33"/>
      <c r="J58" s="33"/>
      <c r="L58" s="33"/>
      <c r="M58" s="360"/>
      <c r="O58" s="33"/>
      <c r="P58" s="360"/>
      <c r="R58" s="33"/>
      <c r="S58" s="360"/>
      <c r="V58" s="360"/>
      <c r="Z58" s="31"/>
    </row>
    <row r="59" spans="1:32" x14ac:dyDescent="0.2">
      <c r="A59" s="358"/>
      <c r="B59" s="358" t="s">
        <v>110</v>
      </c>
      <c r="C59" s="33"/>
      <c r="D59" s="33" t="s">
        <v>272</v>
      </c>
      <c r="E59" s="361" t="s">
        <v>273</v>
      </c>
      <c r="F59" s="33"/>
      <c r="G59" s="33" t="s">
        <v>272</v>
      </c>
      <c r="H59" s="361" t="s">
        <v>273</v>
      </c>
      <c r="I59" s="33"/>
      <c r="J59" s="33" t="s">
        <v>272</v>
      </c>
      <c r="K59" s="361" t="s">
        <v>273</v>
      </c>
      <c r="L59" s="33"/>
      <c r="M59" s="33" t="s">
        <v>272</v>
      </c>
      <c r="N59" s="361" t="s">
        <v>273</v>
      </c>
      <c r="O59" s="33"/>
      <c r="P59" s="33" t="s">
        <v>272</v>
      </c>
      <c r="Q59" s="361" t="s">
        <v>273</v>
      </c>
      <c r="R59" s="33"/>
      <c r="S59" s="33" t="s">
        <v>272</v>
      </c>
      <c r="T59" s="361" t="s">
        <v>273</v>
      </c>
      <c r="U59" s="361"/>
      <c r="V59" s="33" t="s">
        <v>272</v>
      </c>
      <c r="W59" s="361" t="s">
        <v>273</v>
      </c>
      <c r="Z59" s="53"/>
    </row>
    <row r="60" spans="1:32" ht="8.25" customHeight="1" x14ac:dyDescent="0.2">
      <c r="A60" s="34"/>
      <c r="B60" s="362"/>
      <c r="D60" s="34"/>
      <c r="E60" s="34"/>
      <c r="G60" s="34"/>
      <c r="H60" s="363"/>
      <c r="J60" s="34"/>
      <c r="K60" s="34"/>
      <c r="M60" s="34"/>
      <c r="N60" s="34"/>
      <c r="P60" s="34"/>
      <c r="Q60" s="363"/>
      <c r="S60" s="34"/>
      <c r="T60" s="363"/>
      <c r="U60" s="327"/>
      <c r="V60" s="34"/>
      <c r="W60" s="363"/>
    </row>
    <row r="61" spans="1:32" ht="20.25" customHeight="1" x14ac:dyDescent="0.2">
      <c r="B61" s="364" t="s">
        <v>2</v>
      </c>
      <c r="C61" s="365"/>
      <c r="D61" s="669">
        <v>185824</v>
      </c>
      <c r="E61" s="669"/>
      <c r="F61" s="669">
        <f>SUM(F63:F71)</f>
        <v>0</v>
      </c>
      <c r="G61" s="669">
        <f>SUM(G63:G71)</f>
        <v>1853</v>
      </c>
      <c r="H61" s="669"/>
      <c r="I61" s="669"/>
      <c r="J61" s="669">
        <f>SUM(J63:J71)</f>
        <v>7968</v>
      </c>
      <c r="K61" s="669"/>
      <c r="L61" s="669">
        <f>SUM(L63:L71)</f>
        <v>0</v>
      </c>
      <c r="M61" s="669">
        <f>SUM(M62:M71)</f>
        <v>16341</v>
      </c>
      <c r="N61" s="669"/>
      <c r="O61" s="669">
        <f>SUM(O63:O71)</f>
        <v>0</v>
      </c>
      <c r="P61" s="669">
        <f>SUM(P63:P71)</f>
        <v>51525</v>
      </c>
      <c r="Q61" s="669"/>
      <c r="R61" s="669">
        <f>SUM(R63:R71)</f>
        <v>0</v>
      </c>
      <c r="S61" s="669">
        <f>SUM(S63:S71)</f>
        <v>45300</v>
      </c>
      <c r="T61" s="669"/>
      <c r="U61" s="669"/>
      <c r="V61" s="669">
        <f>SUM(V63:V71)</f>
        <v>62837</v>
      </c>
      <c r="W61" s="670"/>
    </row>
    <row r="62" spans="1:32" ht="8.25" customHeight="1" x14ac:dyDescent="0.2">
      <c r="A62" s="327"/>
      <c r="B62" s="366"/>
      <c r="D62" s="282"/>
      <c r="E62" s="282"/>
      <c r="F62" s="282"/>
      <c r="G62" s="74"/>
      <c r="H62" s="671"/>
      <c r="I62" s="74"/>
      <c r="J62" s="74"/>
      <c r="K62" s="74"/>
      <c r="L62" s="74"/>
      <c r="M62" s="74"/>
      <c r="N62" s="74"/>
      <c r="O62" s="74"/>
      <c r="P62" s="74"/>
      <c r="Q62" s="671"/>
      <c r="R62" s="74"/>
      <c r="S62" s="74"/>
      <c r="T62" s="671"/>
      <c r="U62" s="74"/>
      <c r="V62" s="74"/>
      <c r="W62" s="671"/>
    </row>
    <row r="63" spans="1:32" ht="15.75" customHeight="1" x14ac:dyDescent="0.2">
      <c r="B63" s="333">
        <v>0</v>
      </c>
      <c r="D63" s="672">
        <v>115530</v>
      </c>
      <c r="E63" s="673">
        <f>SUM(D63/$D$61*100)</f>
        <v>62.171732391940758</v>
      </c>
      <c r="F63" s="84"/>
      <c r="G63" s="674">
        <v>1812</v>
      </c>
      <c r="H63" s="673">
        <f>SUM(G63/$G$61*100)</f>
        <v>97.787371829465727</v>
      </c>
      <c r="I63" s="72"/>
      <c r="J63" s="674">
        <v>7321</v>
      </c>
      <c r="K63" s="673">
        <f>SUM(J63/$J$61*100)</f>
        <v>91.880020080321287</v>
      </c>
      <c r="L63" s="72"/>
      <c r="M63" s="674">
        <v>13670</v>
      </c>
      <c r="N63" s="673">
        <f>SUM(M63/$M$61*100)</f>
        <v>83.654611100911808</v>
      </c>
      <c r="O63" s="72"/>
      <c r="P63" s="674">
        <v>34474</v>
      </c>
      <c r="Q63" s="673">
        <f>SUM(P63/$P$61*100)</f>
        <v>66.907326540514305</v>
      </c>
      <c r="R63" s="72"/>
      <c r="S63" s="674">
        <v>24707</v>
      </c>
      <c r="T63" s="673">
        <f>SUM(S63/$S$61*100)</f>
        <v>54.540838852097131</v>
      </c>
      <c r="U63" s="675"/>
      <c r="V63" s="674">
        <v>33546</v>
      </c>
      <c r="W63" s="673">
        <f>SUM(V63/$V$61*100)</f>
        <v>53.385744067985421</v>
      </c>
      <c r="Y63"/>
      <c r="Z63"/>
      <c r="AA63"/>
      <c r="AB63"/>
      <c r="AC63">
        <f>SUM(AD63:AE63)</f>
        <v>33546</v>
      </c>
      <c r="AD63">
        <v>17580</v>
      </c>
      <c r="AE63">
        <v>15966</v>
      </c>
      <c r="AF63">
        <v>115530</v>
      </c>
    </row>
    <row r="64" spans="1:32" x14ac:dyDescent="0.2">
      <c r="B64" s="333">
        <v>1</v>
      </c>
      <c r="D64" s="672">
        <v>50690</v>
      </c>
      <c r="E64" s="673">
        <f t="shared" ref="E64:E71" si="0">SUM(D64/$D$61*100)</f>
        <v>27.27850008610298</v>
      </c>
      <c r="F64" s="84"/>
      <c r="G64" s="674">
        <v>41</v>
      </c>
      <c r="H64" s="673">
        <f t="shared" ref="H64:H71" si="1">SUM(G64/$G$61*100)</f>
        <v>2.212628170534269</v>
      </c>
      <c r="I64" s="72"/>
      <c r="J64" s="674">
        <v>604</v>
      </c>
      <c r="K64" s="673">
        <f t="shared" ref="K64:K71" si="2">SUM(J64/$J$61*100)</f>
        <v>7.5803212851405624</v>
      </c>
      <c r="L64" s="72"/>
      <c r="M64" s="674">
        <v>2361</v>
      </c>
      <c r="N64" s="673">
        <f t="shared" ref="N64:N71" si="3">SUM(M64/$M$61*100)</f>
        <v>14.448320176243804</v>
      </c>
      <c r="O64" s="72"/>
      <c r="P64" s="674">
        <v>13364</v>
      </c>
      <c r="Q64" s="673">
        <f t="shared" ref="Q64:Q71" si="4">SUM(P64/$P$61*100)</f>
        <v>25.936923823386703</v>
      </c>
      <c r="R64" s="72"/>
      <c r="S64" s="674">
        <v>14329</v>
      </c>
      <c r="T64" s="673">
        <f t="shared" ref="T64:T71" si="5">SUM(S64/$S$61*100)</f>
        <v>31.631346578366447</v>
      </c>
      <c r="U64" s="675"/>
      <c r="V64" s="674">
        <v>19991</v>
      </c>
      <c r="W64" s="673">
        <f t="shared" ref="W64:W71" si="6">SUM(V64/$V$61*100)</f>
        <v>31.814058596050099</v>
      </c>
      <c r="Y64"/>
      <c r="Z64"/>
      <c r="AA64"/>
      <c r="AB64"/>
      <c r="AC64">
        <f t="shared" ref="AC64:AC71" si="7">SUM(AD64:AE64)</f>
        <v>19991</v>
      </c>
      <c r="AD64">
        <v>10732</v>
      </c>
      <c r="AE64">
        <v>9259</v>
      </c>
      <c r="AF64">
        <v>50690</v>
      </c>
    </row>
    <row r="65" spans="1:32" x14ac:dyDescent="0.2">
      <c r="B65" s="333">
        <v>2</v>
      </c>
      <c r="D65" s="672">
        <v>14405</v>
      </c>
      <c r="E65" s="673">
        <f t="shared" si="0"/>
        <v>7.7519588427759603</v>
      </c>
      <c r="F65" s="84"/>
      <c r="G65" s="674">
        <v>0</v>
      </c>
      <c r="H65" s="673">
        <f t="shared" si="1"/>
        <v>0</v>
      </c>
      <c r="I65" s="72"/>
      <c r="J65" s="674">
        <v>40</v>
      </c>
      <c r="K65" s="673">
        <f t="shared" si="2"/>
        <v>0.50200803212851408</v>
      </c>
      <c r="L65" s="72"/>
      <c r="M65" s="674">
        <v>275</v>
      </c>
      <c r="N65" s="673">
        <f t="shared" si="3"/>
        <v>1.6828835444587236</v>
      </c>
      <c r="O65" s="72"/>
      <c r="P65" s="674">
        <v>2923</v>
      </c>
      <c r="Q65" s="673">
        <f t="shared" si="4"/>
        <v>5.6729742843279958</v>
      </c>
      <c r="R65" s="72"/>
      <c r="S65" s="674">
        <v>4598</v>
      </c>
      <c r="T65" s="673">
        <f t="shared" si="5"/>
        <v>10.150110375275938</v>
      </c>
      <c r="U65" s="675"/>
      <c r="V65" s="674">
        <v>6569</v>
      </c>
      <c r="W65" s="673">
        <f t="shared" si="6"/>
        <v>10.454031860209749</v>
      </c>
      <c r="Y65"/>
      <c r="Z65"/>
      <c r="AA65"/>
      <c r="AB65"/>
      <c r="AC65">
        <f t="shared" si="7"/>
        <v>6569</v>
      </c>
      <c r="AD65">
        <v>3573</v>
      </c>
      <c r="AE65">
        <v>2996</v>
      </c>
      <c r="AF65">
        <v>14405</v>
      </c>
    </row>
    <row r="66" spans="1:32" x14ac:dyDescent="0.2">
      <c r="B66" s="333">
        <v>3</v>
      </c>
      <c r="D66" s="672">
        <v>3644</v>
      </c>
      <c r="E66" s="673">
        <f t="shared" si="0"/>
        <v>1.9609953504391251</v>
      </c>
      <c r="F66" s="84"/>
      <c r="G66" s="674">
        <v>0</v>
      </c>
      <c r="H66" s="673">
        <f t="shared" si="1"/>
        <v>0</v>
      </c>
      <c r="I66" s="634"/>
      <c r="J66" s="674">
        <v>3</v>
      </c>
      <c r="K66" s="673">
        <f t="shared" si="2"/>
        <v>3.7650602409638557E-2</v>
      </c>
      <c r="L66" s="72"/>
      <c r="M66" s="674">
        <v>30</v>
      </c>
      <c r="N66" s="673">
        <f t="shared" si="3"/>
        <v>0.18358729575913346</v>
      </c>
      <c r="O66" s="72"/>
      <c r="P66" s="674">
        <v>578</v>
      </c>
      <c r="Q66" s="673">
        <f t="shared" si="4"/>
        <v>1.1217855409995148</v>
      </c>
      <c r="R66" s="72"/>
      <c r="S66" s="674">
        <v>1180</v>
      </c>
      <c r="T66" s="673">
        <f t="shared" si="5"/>
        <v>2.6048565121412803</v>
      </c>
      <c r="U66" s="675"/>
      <c r="V66" s="674">
        <v>1853</v>
      </c>
      <c r="W66" s="673">
        <f t="shared" si="6"/>
        <v>2.9488995337142132</v>
      </c>
      <c r="Y66"/>
      <c r="Z66"/>
      <c r="AA66"/>
      <c r="AB66"/>
      <c r="AC66">
        <f t="shared" si="7"/>
        <v>1853</v>
      </c>
      <c r="AD66">
        <v>996</v>
      </c>
      <c r="AE66">
        <v>857</v>
      </c>
      <c r="AF66">
        <v>3644</v>
      </c>
    </row>
    <row r="67" spans="1:32" x14ac:dyDescent="0.2">
      <c r="B67" s="333">
        <v>4</v>
      </c>
      <c r="D67" s="672">
        <v>1030</v>
      </c>
      <c r="E67" s="673">
        <f t="shared" si="0"/>
        <v>0.55428792836232132</v>
      </c>
      <c r="F67" s="84"/>
      <c r="G67" s="674">
        <v>0</v>
      </c>
      <c r="H67" s="673">
        <f t="shared" si="1"/>
        <v>0</v>
      </c>
      <c r="I67" s="634"/>
      <c r="J67" s="674">
        <v>0</v>
      </c>
      <c r="K67" s="673">
        <f t="shared" si="2"/>
        <v>0</v>
      </c>
      <c r="L67" s="72"/>
      <c r="M67" s="674">
        <v>2</v>
      </c>
      <c r="N67" s="673">
        <f t="shared" si="3"/>
        <v>1.2239153050608896E-2</v>
      </c>
      <c r="O67" s="72"/>
      <c r="P67" s="674">
        <v>142</v>
      </c>
      <c r="Q67" s="673">
        <f t="shared" si="4"/>
        <v>0.27559437166424067</v>
      </c>
      <c r="R67" s="72"/>
      <c r="S67" s="674">
        <v>332</v>
      </c>
      <c r="T67" s="673">
        <f t="shared" si="5"/>
        <v>0.73289183222958054</v>
      </c>
      <c r="U67" s="675"/>
      <c r="V67" s="674">
        <v>554</v>
      </c>
      <c r="W67" s="673">
        <f t="shared" si="6"/>
        <v>0.88164616388433559</v>
      </c>
      <c r="Y67"/>
      <c r="Z67"/>
      <c r="AA67"/>
      <c r="AB67"/>
      <c r="AC67">
        <f t="shared" si="7"/>
        <v>554</v>
      </c>
      <c r="AD67">
        <v>299</v>
      </c>
      <c r="AE67">
        <v>255</v>
      </c>
      <c r="AF67">
        <v>1030</v>
      </c>
    </row>
    <row r="68" spans="1:32" x14ac:dyDescent="0.2">
      <c r="B68" s="333">
        <v>5</v>
      </c>
      <c r="D68" s="672">
        <v>322</v>
      </c>
      <c r="E68" s="673">
        <f t="shared" si="0"/>
        <v>0.17328224556569657</v>
      </c>
      <c r="F68" s="84"/>
      <c r="G68" s="674">
        <v>0</v>
      </c>
      <c r="H68" s="673">
        <f t="shared" si="1"/>
        <v>0</v>
      </c>
      <c r="I68" s="634"/>
      <c r="J68" s="674">
        <v>0</v>
      </c>
      <c r="K68" s="673">
        <f t="shared" si="2"/>
        <v>0</v>
      </c>
      <c r="L68" s="72"/>
      <c r="M68" s="674">
        <v>1</v>
      </c>
      <c r="N68" s="673">
        <f t="shared" si="3"/>
        <v>6.1195765253044482E-3</v>
      </c>
      <c r="O68" s="72"/>
      <c r="P68" s="674">
        <v>32</v>
      </c>
      <c r="Q68" s="744">
        <f t="shared" si="4"/>
        <v>6.2105773896166915E-2</v>
      </c>
      <c r="S68" s="334">
        <v>95</v>
      </c>
      <c r="T68" s="673">
        <f t="shared" si="5"/>
        <v>0.20971302428256072</v>
      </c>
      <c r="U68" s="675"/>
      <c r="V68" s="674">
        <v>194</v>
      </c>
      <c r="W68" s="673">
        <f t="shared" si="6"/>
        <v>0.30873529926635579</v>
      </c>
      <c r="Y68"/>
      <c r="Z68"/>
      <c r="AA68"/>
      <c r="AB68"/>
      <c r="AC68">
        <f t="shared" si="7"/>
        <v>194</v>
      </c>
      <c r="AD68">
        <v>109</v>
      </c>
      <c r="AE68">
        <v>85</v>
      </c>
      <c r="AF68">
        <v>322</v>
      </c>
    </row>
    <row r="69" spans="1:32" x14ac:dyDescent="0.2">
      <c r="B69" s="333">
        <v>6</v>
      </c>
      <c r="D69" s="672">
        <v>108</v>
      </c>
      <c r="E69" s="673">
        <f t="shared" si="0"/>
        <v>5.8119510935078361E-2</v>
      </c>
      <c r="F69" s="84"/>
      <c r="G69" s="674">
        <v>0</v>
      </c>
      <c r="H69" s="673">
        <f t="shared" si="1"/>
        <v>0</v>
      </c>
      <c r="I69" s="634"/>
      <c r="J69" s="674">
        <v>0</v>
      </c>
      <c r="K69" s="673">
        <f t="shared" si="2"/>
        <v>0</v>
      </c>
      <c r="L69" s="72"/>
      <c r="M69" s="674">
        <v>2</v>
      </c>
      <c r="N69" s="673">
        <f t="shared" si="3"/>
        <v>1.2239153050608896E-2</v>
      </c>
      <c r="O69" s="72"/>
      <c r="P69" s="674">
        <v>8</v>
      </c>
      <c r="Q69" s="744">
        <f t="shared" si="4"/>
        <v>1.5526443474041729E-2</v>
      </c>
      <c r="S69" s="334">
        <v>32</v>
      </c>
      <c r="T69" s="673">
        <f t="shared" si="5"/>
        <v>7.0640176600441501E-2</v>
      </c>
      <c r="U69" s="675"/>
      <c r="V69" s="674">
        <v>66</v>
      </c>
      <c r="W69" s="673">
        <f t="shared" si="6"/>
        <v>0.10503365851329631</v>
      </c>
      <c r="Y69"/>
      <c r="Z69"/>
      <c r="AA69"/>
      <c r="AB69"/>
      <c r="AC69">
        <f t="shared" si="7"/>
        <v>66</v>
      </c>
      <c r="AD69">
        <v>38</v>
      </c>
      <c r="AE69">
        <v>28</v>
      </c>
      <c r="AF69">
        <v>108</v>
      </c>
    </row>
    <row r="70" spans="1:32" x14ac:dyDescent="0.2">
      <c r="B70" s="333">
        <v>7</v>
      </c>
      <c r="D70" s="672">
        <v>45</v>
      </c>
      <c r="E70" s="673">
        <f t="shared" si="0"/>
        <v>2.4216462889615983E-2</v>
      </c>
      <c r="F70" s="84"/>
      <c r="G70" s="674">
        <v>0</v>
      </c>
      <c r="H70" s="673">
        <f t="shared" si="1"/>
        <v>0</v>
      </c>
      <c r="I70" s="634"/>
      <c r="J70" s="674">
        <v>0</v>
      </c>
      <c r="K70" s="673">
        <f t="shared" si="2"/>
        <v>0</v>
      </c>
      <c r="L70" s="72"/>
      <c r="M70" s="674">
        <v>0</v>
      </c>
      <c r="N70" s="673">
        <f t="shared" si="3"/>
        <v>0</v>
      </c>
      <c r="O70" s="72"/>
      <c r="P70" s="674">
        <v>1</v>
      </c>
      <c r="Q70" s="744">
        <f t="shared" si="4"/>
        <v>1.9408054342552161E-3</v>
      </c>
      <c r="S70" s="334">
        <v>15</v>
      </c>
      <c r="T70" s="673">
        <f t="shared" si="5"/>
        <v>3.3112582781456956E-2</v>
      </c>
      <c r="U70" s="675"/>
      <c r="V70" s="674">
        <v>29</v>
      </c>
      <c r="W70" s="673">
        <f t="shared" si="6"/>
        <v>4.6151152983115042E-2</v>
      </c>
      <c r="Y70"/>
      <c r="Z70"/>
      <c r="AA70"/>
      <c r="AB70"/>
      <c r="AC70">
        <f t="shared" si="7"/>
        <v>29</v>
      </c>
      <c r="AD70">
        <v>16</v>
      </c>
      <c r="AE70">
        <v>13</v>
      </c>
      <c r="AF70">
        <v>45</v>
      </c>
    </row>
    <row r="71" spans="1:32" x14ac:dyDescent="0.2">
      <c r="B71" s="98" t="s">
        <v>370</v>
      </c>
      <c r="D71" s="672">
        <v>50</v>
      </c>
      <c r="E71" s="673">
        <f t="shared" si="0"/>
        <v>2.69071809884622E-2</v>
      </c>
      <c r="F71" s="84"/>
      <c r="G71" s="674">
        <v>0</v>
      </c>
      <c r="H71" s="673">
        <f t="shared" si="1"/>
        <v>0</v>
      </c>
      <c r="I71" s="634"/>
      <c r="J71" s="674">
        <v>0</v>
      </c>
      <c r="K71" s="673">
        <f t="shared" si="2"/>
        <v>0</v>
      </c>
      <c r="L71" s="72"/>
      <c r="M71" s="334">
        <v>0</v>
      </c>
      <c r="N71" s="744">
        <f t="shared" si="3"/>
        <v>0</v>
      </c>
      <c r="P71" s="334">
        <v>3</v>
      </c>
      <c r="Q71" s="744">
        <f t="shared" si="4"/>
        <v>5.8224163027656472E-3</v>
      </c>
      <c r="S71" s="334">
        <v>12</v>
      </c>
      <c r="T71" s="673">
        <f t="shared" si="5"/>
        <v>2.6490066225165563E-2</v>
      </c>
      <c r="U71" s="675"/>
      <c r="V71" s="674">
        <v>35</v>
      </c>
      <c r="W71" s="673">
        <f t="shared" si="6"/>
        <v>5.5699667393414712E-2</v>
      </c>
      <c r="X71" s="19"/>
      <c r="Y71"/>
      <c r="Z71"/>
      <c r="AA71"/>
      <c r="AB71"/>
      <c r="AC71">
        <f t="shared" si="7"/>
        <v>35</v>
      </c>
      <c r="AD71">
        <v>23</v>
      </c>
      <c r="AE71">
        <v>12</v>
      </c>
      <c r="AF71">
        <v>50</v>
      </c>
    </row>
    <row r="72" spans="1:32" ht="6.75" customHeight="1" x14ac:dyDescent="0.2">
      <c r="A72" s="34"/>
      <c r="B72" s="34"/>
      <c r="C72" s="367"/>
      <c r="D72" s="34"/>
      <c r="E72" s="34"/>
      <c r="F72" s="367"/>
      <c r="G72" s="367"/>
      <c r="H72" s="34"/>
      <c r="I72" s="367"/>
      <c r="J72" s="367"/>
      <c r="K72" s="34"/>
      <c r="L72" s="367"/>
      <c r="M72" s="367"/>
      <c r="N72" s="34"/>
      <c r="O72" s="367"/>
      <c r="P72" s="367"/>
      <c r="Q72" s="34"/>
      <c r="R72" s="367"/>
      <c r="S72" s="367"/>
      <c r="T72" s="34"/>
      <c r="U72" s="34"/>
      <c r="V72" s="367"/>
      <c r="W72" s="34"/>
    </row>
    <row r="73" spans="1:32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32" x14ac:dyDescent="0.2">
      <c r="A74" s="20" t="s">
        <v>202</v>
      </c>
    </row>
  </sheetData>
  <mergeCells count="7">
    <mergeCell ref="V57:W57"/>
    <mergeCell ref="P57:Q57"/>
    <mergeCell ref="D57:E57"/>
    <mergeCell ref="J57:K57"/>
    <mergeCell ref="M57:N57"/>
    <mergeCell ref="S57:T57"/>
    <mergeCell ref="G57:H5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>
    <oddFooter>&amp;R22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6"/>
  <sheetViews>
    <sheetView showGridLines="0" zoomScaleNormal="100" workbookViewId="0"/>
  </sheetViews>
  <sheetFormatPr defaultColWidth="8.85546875" defaultRowHeight="14.25" x14ac:dyDescent="0.2"/>
  <cols>
    <col min="1" max="1" width="10.42578125" style="44" customWidth="1"/>
    <col min="2" max="2" width="15.7109375" style="44" customWidth="1"/>
    <col min="3" max="3" width="1.7109375" style="44" customWidth="1"/>
    <col min="4" max="4" width="13.5703125" style="44" customWidth="1"/>
    <col min="5" max="5" width="5.28515625" style="44" customWidth="1"/>
    <col min="6" max="6" width="10.140625" style="44" customWidth="1"/>
    <col min="7" max="7" width="2.140625" style="44" customWidth="1"/>
    <col min="8" max="8" width="11.28515625" style="44" customWidth="1"/>
    <col min="9" max="9" width="2.28515625" style="44" customWidth="1"/>
    <col min="10" max="10" width="11.140625" style="44" customWidth="1"/>
    <col min="11" max="11" width="7.28515625" style="44" customWidth="1"/>
    <col min="12" max="12" width="9.140625" style="44"/>
    <col min="13" max="13" width="1.42578125" style="44" customWidth="1"/>
    <col min="14" max="14" width="8.85546875" style="44"/>
    <col min="15" max="15" width="1" style="44" customWidth="1"/>
    <col min="16" max="16" width="3.85546875" style="44" customWidth="1"/>
    <col min="17" max="18" width="7.7109375" style="44" customWidth="1"/>
    <col min="19" max="16384" width="8.85546875" style="44"/>
  </cols>
  <sheetData>
    <row r="1" spans="1:21" s="143" customFormat="1" ht="15.75" x14ac:dyDescent="0.25">
      <c r="A1" s="40" t="s">
        <v>1130</v>
      </c>
    </row>
    <row r="2" spans="1:21" s="143" customFormat="1" ht="15.75" x14ac:dyDescent="0.25">
      <c r="A2" s="40" t="s">
        <v>1544</v>
      </c>
    </row>
    <row r="3" spans="1:21" ht="8.25" customHeight="1" x14ac:dyDescent="0.2">
      <c r="F3" s="61"/>
      <c r="G3" s="61"/>
    </row>
    <row r="4" spans="1:21" ht="16.5" customHeight="1" x14ac:dyDescent="0.2">
      <c r="A4" s="62" t="s">
        <v>8</v>
      </c>
      <c r="B4" s="62"/>
      <c r="F4" s="61"/>
      <c r="G4" s="61"/>
      <c r="H4" s="61"/>
      <c r="J4" s="147"/>
      <c r="N4" s="80" t="s">
        <v>36</v>
      </c>
    </row>
    <row r="5" spans="1:21" ht="6.75" customHeight="1" x14ac:dyDescent="0.2">
      <c r="A5" s="62"/>
      <c r="B5" s="62"/>
      <c r="C5" s="145"/>
      <c r="E5" s="145"/>
      <c r="G5" s="61"/>
      <c r="I5" s="61"/>
      <c r="J5" s="61"/>
      <c r="K5" s="145"/>
      <c r="L5" s="145"/>
      <c r="M5" s="145"/>
      <c r="N5" s="145"/>
    </row>
    <row r="6" spans="1:21" x14ac:dyDescent="0.2">
      <c r="A6" s="368"/>
      <c r="B6" s="369"/>
      <c r="C6" s="61"/>
      <c r="D6" s="369"/>
      <c r="E6" s="61"/>
      <c r="F6" s="369"/>
      <c r="G6" s="369"/>
      <c r="H6" s="369"/>
      <c r="I6" s="369"/>
      <c r="J6" s="370"/>
    </row>
    <row r="7" spans="1:21" x14ac:dyDescent="0.2">
      <c r="A7" s="61" t="s">
        <v>47</v>
      </c>
      <c r="D7" s="147" t="s">
        <v>46</v>
      </c>
      <c r="E7" s="61"/>
      <c r="F7" s="61"/>
      <c r="G7" s="61"/>
      <c r="H7" s="147" t="s">
        <v>45</v>
      </c>
      <c r="I7" s="61"/>
      <c r="J7" s="147"/>
      <c r="L7" s="44" t="s">
        <v>195</v>
      </c>
    </row>
    <row r="8" spans="1:21" ht="12.75" customHeight="1" x14ac:dyDescent="0.2">
      <c r="D8" s="147" t="s">
        <v>48</v>
      </c>
      <c r="E8" s="61"/>
      <c r="F8" s="145"/>
      <c r="G8" s="145"/>
      <c r="H8" s="145"/>
      <c r="I8" s="145"/>
      <c r="J8" s="145"/>
      <c r="K8" s="61"/>
      <c r="L8" s="145"/>
      <c r="M8" s="145"/>
      <c r="N8" s="145"/>
    </row>
    <row r="9" spans="1:21" ht="6" customHeight="1" x14ac:dyDescent="0.2">
      <c r="F9" s="61"/>
      <c r="G9" s="61"/>
      <c r="H9" s="61"/>
      <c r="J9" s="147"/>
    </row>
    <row r="10" spans="1:21" ht="14.25" customHeight="1" x14ac:dyDescent="0.2">
      <c r="F10" s="827" t="s">
        <v>251</v>
      </c>
      <c r="G10" s="827"/>
      <c r="H10" s="827"/>
      <c r="J10" s="147" t="s">
        <v>252</v>
      </c>
    </row>
    <row r="11" spans="1:21" ht="15" customHeight="1" x14ac:dyDescent="0.2">
      <c r="F11" s="145"/>
      <c r="G11" s="145"/>
      <c r="H11" s="145"/>
      <c r="J11" s="80" t="s">
        <v>253</v>
      </c>
      <c r="L11" s="147" t="s">
        <v>26</v>
      </c>
      <c r="M11" s="147"/>
      <c r="N11" s="147" t="s">
        <v>25</v>
      </c>
    </row>
    <row r="12" spans="1:21" ht="18" customHeight="1" x14ac:dyDescent="0.2">
      <c r="F12" s="80" t="s">
        <v>5</v>
      </c>
      <c r="G12" s="147"/>
      <c r="H12" s="147" t="s">
        <v>247</v>
      </c>
      <c r="J12" s="65"/>
    </row>
    <row r="13" spans="1:21" x14ac:dyDescent="0.2">
      <c r="B13" s="61"/>
      <c r="C13" s="61"/>
      <c r="F13" s="80" t="s">
        <v>257</v>
      </c>
      <c r="G13" s="80"/>
      <c r="H13" s="147" t="s">
        <v>256</v>
      </c>
      <c r="I13" s="80"/>
    </row>
    <row r="14" spans="1:21" ht="7.5" customHeight="1" x14ac:dyDescent="0.2">
      <c r="A14" s="145"/>
      <c r="B14" s="145"/>
      <c r="C14" s="61"/>
      <c r="D14" s="145"/>
      <c r="F14" s="347"/>
      <c r="G14" s="80"/>
      <c r="H14" s="347"/>
      <c r="I14" s="80"/>
      <c r="J14" s="145"/>
      <c r="L14" s="145"/>
      <c r="N14" s="145"/>
    </row>
    <row r="15" spans="1:21" ht="6" customHeight="1" x14ac:dyDescent="0.2"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21" ht="16.5" customHeight="1" x14ac:dyDescent="0.25">
      <c r="A16" s="177" t="s">
        <v>2</v>
      </c>
      <c r="B16" s="177"/>
      <c r="C16" s="177"/>
      <c r="D16" s="184">
        <v>185824</v>
      </c>
      <c r="E16" s="184"/>
      <c r="F16" s="676">
        <v>30</v>
      </c>
      <c r="G16" s="677"/>
      <c r="H16" s="676">
        <v>68</v>
      </c>
      <c r="I16" s="677"/>
      <c r="J16" s="676">
        <v>1.9769527080838889</v>
      </c>
      <c r="K16" s="258"/>
      <c r="L16" s="676">
        <v>55</v>
      </c>
      <c r="M16" s="676"/>
      <c r="N16" s="676">
        <v>45</v>
      </c>
      <c r="O16" s="59"/>
      <c r="Q16"/>
      <c r="R16"/>
      <c r="S16"/>
      <c r="T16" s="3"/>
      <c r="U16" s="3"/>
    </row>
    <row r="17" spans="1:21" ht="11.25" customHeight="1" x14ac:dyDescent="0.2">
      <c r="D17" s="678"/>
      <c r="E17" s="678"/>
      <c r="F17" s="258"/>
      <c r="G17" s="554"/>
      <c r="H17" s="258"/>
      <c r="I17" s="554"/>
      <c r="J17" s="258"/>
      <c r="K17" s="258"/>
      <c r="L17" s="258"/>
      <c r="M17" s="258"/>
      <c r="N17" s="258"/>
      <c r="O17" s="59"/>
      <c r="P17" s="3"/>
      <c r="Q17" s="17"/>
      <c r="R17" s="17"/>
      <c r="S17" s="17"/>
      <c r="T17" s="3"/>
      <c r="U17" s="3"/>
    </row>
    <row r="18" spans="1:21" ht="12.75" customHeight="1" x14ac:dyDescent="0.2">
      <c r="A18" s="80" t="s">
        <v>206</v>
      </c>
      <c r="B18" s="272"/>
      <c r="D18" s="643">
        <v>1193</v>
      </c>
      <c r="E18" s="156"/>
      <c r="F18" s="258">
        <v>22.883487007544005</v>
      </c>
      <c r="G18" s="554"/>
      <c r="H18" s="258">
        <v>74.518021793797146</v>
      </c>
      <c r="I18" s="554"/>
      <c r="J18" s="258">
        <v>2.5984911986588433</v>
      </c>
      <c r="K18" s="258"/>
      <c r="L18" s="242">
        <v>85.834031852472762</v>
      </c>
      <c r="M18" s="554"/>
      <c r="N18" s="242">
        <v>14.165968147527241</v>
      </c>
      <c r="O18" s="59"/>
      <c r="P18" s="333"/>
      <c r="Q18" s="17"/>
      <c r="R18" s="17"/>
      <c r="S18" s="17"/>
      <c r="T18" s="302"/>
      <c r="U18" s="302"/>
    </row>
    <row r="19" spans="1:21" ht="12.75" customHeight="1" x14ac:dyDescent="0.2">
      <c r="A19" s="44">
        <v>5</v>
      </c>
      <c r="D19" s="643">
        <v>22402</v>
      </c>
      <c r="E19" s="156"/>
      <c r="F19" s="258">
        <v>23.265779841085617</v>
      </c>
      <c r="G19" s="554"/>
      <c r="H19" s="258">
        <v>74.038032318542989</v>
      </c>
      <c r="I19" s="554"/>
      <c r="J19" s="258">
        <v>2.6961878403713953</v>
      </c>
      <c r="K19" s="258"/>
      <c r="L19" s="242">
        <v>77.506472636371754</v>
      </c>
      <c r="M19" s="554"/>
      <c r="N19" s="242">
        <v>22.493527363628246</v>
      </c>
      <c r="O19" s="59"/>
      <c r="P19" s="333"/>
      <c r="Q19" s="17"/>
      <c r="R19" s="17"/>
      <c r="S19" s="17"/>
      <c r="T19" s="302"/>
      <c r="U19" s="302"/>
    </row>
    <row r="20" spans="1:21" ht="12.75" customHeight="1" x14ac:dyDescent="0.2">
      <c r="A20" s="44">
        <v>6</v>
      </c>
      <c r="D20" s="643">
        <v>45676</v>
      </c>
      <c r="E20" s="156"/>
      <c r="F20" s="258">
        <v>22.460373062439793</v>
      </c>
      <c r="G20" s="554"/>
      <c r="H20" s="258">
        <v>74.864261318854545</v>
      </c>
      <c r="I20" s="554"/>
      <c r="J20" s="258">
        <v>2.675365618705666</v>
      </c>
      <c r="K20" s="258"/>
      <c r="L20" s="242">
        <v>69.012172694631758</v>
      </c>
      <c r="M20" s="554"/>
      <c r="N20" s="242">
        <v>30.987827305368249</v>
      </c>
      <c r="O20" s="59"/>
      <c r="P20" s="333"/>
      <c r="Q20" s="17"/>
      <c r="R20" s="17"/>
      <c r="S20" s="17"/>
      <c r="T20" s="302"/>
      <c r="U20" s="302"/>
    </row>
    <row r="21" spans="1:21" ht="12.75" customHeight="1" x14ac:dyDescent="0.2">
      <c r="A21" s="371">
        <v>7</v>
      </c>
      <c r="D21" s="643">
        <v>36821</v>
      </c>
      <c r="E21" s="156"/>
      <c r="F21" s="258">
        <v>29.143695173949645</v>
      </c>
      <c r="G21" s="554"/>
      <c r="H21" s="258">
        <v>69.129029629830811</v>
      </c>
      <c r="I21" s="554"/>
      <c r="J21" s="258">
        <v>1.7272751962195485</v>
      </c>
      <c r="K21" s="258"/>
      <c r="L21" s="242">
        <v>62.570272398902802</v>
      </c>
      <c r="M21" s="554"/>
      <c r="N21" s="242">
        <v>37.429727601097198</v>
      </c>
      <c r="O21" s="59"/>
      <c r="P21" s="333"/>
      <c r="Q21" s="17"/>
      <c r="R21" s="17"/>
      <c r="S21" s="17"/>
      <c r="T21" s="302"/>
      <c r="U21" s="302"/>
    </row>
    <row r="22" spans="1:21" ht="12.75" customHeight="1" x14ac:dyDescent="0.2">
      <c r="A22" s="371"/>
      <c r="D22" s="643"/>
      <c r="E22" s="156"/>
      <c r="F22" s="104"/>
      <c r="G22" s="104"/>
      <c r="H22" s="104"/>
      <c r="I22" s="104"/>
      <c r="J22" s="104"/>
      <c r="K22" s="258"/>
      <c r="L22" s="554"/>
      <c r="M22" s="554"/>
      <c r="N22" s="554"/>
      <c r="O22" s="59"/>
      <c r="P22" s="333"/>
      <c r="Q22" s="17"/>
      <c r="R22" s="17"/>
      <c r="S22" s="17"/>
      <c r="T22" s="302"/>
      <c r="U22" s="302"/>
    </row>
    <row r="23" spans="1:21" ht="12.75" customHeight="1" x14ac:dyDescent="0.2">
      <c r="A23" s="371">
        <v>8</v>
      </c>
      <c r="D23" s="643">
        <v>27762</v>
      </c>
      <c r="E23" s="156"/>
      <c r="F23" s="258">
        <v>34.323895972912617</v>
      </c>
      <c r="G23" s="554"/>
      <c r="H23" s="258">
        <v>64.249693826093221</v>
      </c>
      <c r="I23" s="554"/>
      <c r="J23" s="258">
        <v>1.4264102009941648</v>
      </c>
      <c r="K23" s="258"/>
      <c r="L23" s="242">
        <v>57.510265830992005</v>
      </c>
      <c r="M23" s="554"/>
      <c r="N23" s="242">
        <v>42.489734169007995</v>
      </c>
      <c r="O23" s="59"/>
      <c r="P23" s="333"/>
      <c r="Q23" s="17"/>
      <c r="R23" s="17"/>
      <c r="S23" s="17"/>
      <c r="T23" s="302"/>
      <c r="U23" s="302"/>
    </row>
    <row r="24" spans="1:21" ht="12.75" customHeight="1" x14ac:dyDescent="0.2">
      <c r="A24" s="371">
        <v>9</v>
      </c>
      <c r="D24" s="643">
        <v>15180</v>
      </c>
      <c r="E24" s="156"/>
      <c r="F24" s="258">
        <v>36.930171277997367</v>
      </c>
      <c r="G24" s="554"/>
      <c r="H24" s="258">
        <v>61.791831357048743</v>
      </c>
      <c r="I24" s="554"/>
      <c r="J24" s="258">
        <v>1.2779973649538867</v>
      </c>
      <c r="K24" s="258"/>
      <c r="L24" s="242">
        <v>36.699604743083</v>
      </c>
      <c r="M24" s="554"/>
      <c r="N24" s="242">
        <v>63.300395256917</v>
      </c>
      <c r="O24" s="59"/>
      <c r="P24" s="333"/>
      <c r="Q24" s="17"/>
      <c r="R24" s="17"/>
      <c r="S24" s="17"/>
      <c r="T24" s="302"/>
      <c r="U24" s="302"/>
    </row>
    <row r="25" spans="1:21" ht="12.75" customHeight="1" x14ac:dyDescent="0.2">
      <c r="A25" s="371">
        <v>10</v>
      </c>
      <c r="B25" s="372"/>
      <c r="C25" s="372"/>
      <c r="D25" s="643">
        <v>9716</v>
      </c>
      <c r="E25" s="156"/>
      <c r="F25" s="258">
        <v>41.344174557431039</v>
      </c>
      <c r="G25" s="554"/>
      <c r="H25" s="258">
        <v>57.719226018937832</v>
      </c>
      <c r="I25" s="554"/>
      <c r="J25" s="258">
        <v>0.93659942363112392</v>
      </c>
      <c r="K25" s="258"/>
      <c r="L25" s="242">
        <v>15.953067105804857</v>
      </c>
      <c r="M25" s="554"/>
      <c r="N25" s="242">
        <v>84.046932894195137</v>
      </c>
      <c r="O25" s="59"/>
      <c r="P25" s="333"/>
      <c r="Q25" s="17"/>
      <c r="R25" s="17"/>
      <c r="S25" s="17"/>
      <c r="T25" s="302"/>
      <c r="U25" s="302"/>
    </row>
    <row r="26" spans="1:21" ht="12.75" customHeight="1" x14ac:dyDescent="0.2">
      <c r="A26" s="371">
        <v>11</v>
      </c>
      <c r="B26" s="372"/>
      <c r="C26" s="372"/>
      <c r="D26" s="643">
        <v>6770</v>
      </c>
      <c r="E26" s="156"/>
      <c r="F26" s="258">
        <v>36.041358936484492</v>
      </c>
      <c r="G26" s="554"/>
      <c r="H26" s="258">
        <v>62.422451994091574</v>
      </c>
      <c r="I26" s="554"/>
      <c r="J26" s="258">
        <v>1.5361890694239291</v>
      </c>
      <c r="K26" s="258"/>
      <c r="L26" s="242">
        <v>13.412112259970458</v>
      </c>
      <c r="M26" s="554"/>
      <c r="N26" s="242">
        <v>86.587887740029544</v>
      </c>
      <c r="O26" s="59"/>
      <c r="P26" s="333"/>
      <c r="Q26" s="17"/>
      <c r="R26" s="17"/>
      <c r="S26" s="17"/>
      <c r="T26" s="302"/>
      <c r="U26" s="302"/>
    </row>
    <row r="27" spans="1:21" ht="12.75" customHeight="1" x14ac:dyDescent="0.2">
      <c r="A27" s="371"/>
      <c r="B27" s="372"/>
      <c r="C27" s="372"/>
      <c r="D27" s="643"/>
      <c r="E27" s="156"/>
      <c r="F27" s="104"/>
      <c r="G27" s="104"/>
      <c r="H27" s="104"/>
      <c r="I27" s="104"/>
      <c r="J27" s="104"/>
      <c r="K27" s="258"/>
      <c r="L27" s="554"/>
      <c r="M27" s="554"/>
      <c r="N27" s="554"/>
      <c r="O27" s="59"/>
      <c r="P27" s="333"/>
      <c r="Q27" s="17"/>
      <c r="R27" s="17"/>
      <c r="S27" s="17"/>
      <c r="T27" s="302"/>
      <c r="U27" s="302"/>
    </row>
    <row r="28" spans="1:21" ht="12.75" customHeight="1" x14ac:dyDescent="0.2">
      <c r="A28" s="371">
        <v>12</v>
      </c>
      <c r="B28" s="372"/>
      <c r="C28" s="372"/>
      <c r="D28" s="643">
        <v>4762</v>
      </c>
      <c r="E28" s="156"/>
      <c r="F28" s="258">
        <v>42.209155816883666</v>
      </c>
      <c r="G28" s="554"/>
      <c r="H28" s="258">
        <v>56.215875682486349</v>
      </c>
      <c r="I28" s="554"/>
      <c r="J28" s="258">
        <v>1.5749685006299874</v>
      </c>
      <c r="K28" s="258"/>
      <c r="L28" s="242">
        <v>19.172616547669048</v>
      </c>
      <c r="M28" s="554"/>
      <c r="N28" s="242">
        <v>80.827383452330963</v>
      </c>
      <c r="O28" s="59"/>
      <c r="P28" s="333"/>
      <c r="Q28" s="17"/>
      <c r="R28" s="17"/>
      <c r="S28" s="17"/>
      <c r="T28" s="302"/>
      <c r="U28" s="302"/>
    </row>
    <row r="29" spans="1:21" ht="12.75" customHeight="1" x14ac:dyDescent="0.2">
      <c r="A29" s="371">
        <v>13</v>
      </c>
      <c r="D29" s="643">
        <v>3696</v>
      </c>
      <c r="E29" s="156"/>
      <c r="F29" s="258">
        <v>37.202380952380956</v>
      </c>
      <c r="G29" s="554"/>
      <c r="H29" s="258">
        <v>61.363636363636367</v>
      </c>
      <c r="I29" s="554"/>
      <c r="J29" s="258">
        <v>1.4339826839826839</v>
      </c>
      <c r="K29" s="258"/>
      <c r="L29" s="242">
        <v>23.403679653679653</v>
      </c>
      <c r="M29" s="554"/>
      <c r="N29" s="242">
        <v>76.59632034632034</v>
      </c>
      <c r="O29" s="59"/>
      <c r="P29" s="333"/>
      <c r="Q29" s="17"/>
      <c r="R29" s="17"/>
      <c r="S29" s="17"/>
      <c r="T29" s="302"/>
      <c r="U29" s="302"/>
    </row>
    <row r="30" spans="1:21" ht="12.75" customHeight="1" x14ac:dyDescent="0.2">
      <c r="A30" s="371">
        <v>14</v>
      </c>
      <c r="D30" s="643">
        <v>2543</v>
      </c>
      <c r="E30" s="156"/>
      <c r="F30" s="258">
        <v>37.200157294534016</v>
      </c>
      <c r="G30" s="554"/>
      <c r="H30" s="258">
        <v>61.502162799842708</v>
      </c>
      <c r="I30" s="554"/>
      <c r="J30" s="258">
        <v>1.2976799056232795</v>
      </c>
      <c r="K30" s="258"/>
      <c r="L30" s="242">
        <v>26.81871804954778</v>
      </c>
      <c r="M30" s="554"/>
      <c r="N30" s="242">
        <v>73.181281950452231</v>
      </c>
      <c r="O30" s="59"/>
      <c r="P30" s="333"/>
      <c r="Q30" s="17"/>
      <c r="R30" s="17"/>
      <c r="S30" s="17"/>
      <c r="T30" s="302"/>
      <c r="U30" s="302"/>
    </row>
    <row r="31" spans="1:21" ht="12.75" customHeight="1" x14ac:dyDescent="0.2">
      <c r="A31" s="371">
        <v>15</v>
      </c>
      <c r="D31" s="643">
        <v>1896</v>
      </c>
      <c r="E31" s="156"/>
      <c r="F31" s="258">
        <v>31.170886075949365</v>
      </c>
      <c r="G31" s="554"/>
      <c r="H31" s="258">
        <v>67.194092827004212</v>
      </c>
      <c r="I31" s="554"/>
      <c r="J31" s="258">
        <v>1.6350210970464136</v>
      </c>
      <c r="K31" s="258"/>
      <c r="L31" s="242">
        <v>25.052742616033758</v>
      </c>
      <c r="M31" s="554"/>
      <c r="N31" s="242">
        <v>74.947257383966246</v>
      </c>
      <c r="O31" s="59"/>
      <c r="P31" s="333"/>
      <c r="Q31" s="17"/>
      <c r="R31" s="17"/>
      <c r="S31" s="17"/>
      <c r="T31" s="302"/>
      <c r="U31" s="302"/>
    </row>
    <row r="32" spans="1:21" ht="12.75" customHeight="1" x14ac:dyDescent="0.2">
      <c r="A32" s="371"/>
      <c r="D32" s="643"/>
      <c r="E32" s="156"/>
      <c r="F32" s="104"/>
      <c r="G32" s="104"/>
      <c r="H32" s="104"/>
      <c r="I32" s="104"/>
      <c r="J32" s="104"/>
      <c r="K32" s="258"/>
      <c r="L32" s="554"/>
      <c r="M32" s="554"/>
      <c r="N32" s="554"/>
      <c r="O32" s="59"/>
      <c r="P32" s="333"/>
      <c r="Q32" s="17"/>
      <c r="R32" s="17"/>
      <c r="S32" s="17"/>
      <c r="T32" s="302"/>
      <c r="U32" s="302"/>
    </row>
    <row r="33" spans="1:21" ht="12.75" customHeight="1" x14ac:dyDescent="0.2">
      <c r="A33" s="371">
        <v>16</v>
      </c>
      <c r="D33" s="643">
        <v>1650</v>
      </c>
      <c r="E33" s="156"/>
      <c r="F33" s="258">
        <v>30.727272727272727</v>
      </c>
      <c r="G33" s="554"/>
      <c r="H33" s="258">
        <v>67.757575757575765</v>
      </c>
      <c r="I33" s="554"/>
      <c r="J33" s="258">
        <v>1.5151515151515151</v>
      </c>
      <c r="K33" s="258"/>
      <c r="L33" s="242">
        <v>26.90909090909091</v>
      </c>
      <c r="M33" s="554"/>
      <c r="N33" s="242">
        <v>73.090909090909093</v>
      </c>
      <c r="O33" s="59"/>
      <c r="P33" s="333"/>
      <c r="Q33" s="17"/>
      <c r="R33" s="17"/>
      <c r="S33" s="17"/>
      <c r="T33" s="302"/>
      <c r="U33" s="302"/>
    </row>
    <row r="34" spans="1:21" ht="12.75" customHeight="1" x14ac:dyDescent="0.2">
      <c r="A34" s="44">
        <v>17</v>
      </c>
      <c r="D34" s="643">
        <v>1243</v>
      </c>
      <c r="E34" s="156"/>
      <c r="F34" s="258">
        <v>27.192276749798872</v>
      </c>
      <c r="G34" s="554"/>
      <c r="H34" s="258">
        <v>70.635559131134357</v>
      </c>
      <c r="I34" s="554"/>
      <c r="J34" s="258">
        <v>2.1721641190667738</v>
      </c>
      <c r="K34" s="258"/>
      <c r="L34" s="242">
        <v>24.054706355591314</v>
      </c>
      <c r="M34" s="554"/>
      <c r="N34" s="242">
        <v>75.945293644408679</v>
      </c>
      <c r="O34" s="59"/>
      <c r="P34" s="333"/>
      <c r="Q34" s="17"/>
      <c r="R34" s="17"/>
      <c r="S34" s="17"/>
      <c r="T34" s="302"/>
      <c r="U34" s="302"/>
    </row>
    <row r="35" spans="1:21" ht="12.75" customHeight="1" x14ac:dyDescent="0.2">
      <c r="A35" s="44">
        <v>18</v>
      </c>
      <c r="D35" s="643">
        <v>957</v>
      </c>
      <c r="E35" s="156"/>
      <c r="F35" s="258">
        <v>22.570532915360502</v>
      </c>
      <c r="G35" s="554"/>
      <c r="H35" s="258">
        <v>76.071055381400214</v>
      </c>
      <c r="I35" s="554"/>
      <c r="J35" s="258">
        <v>1.3584117032392893</v>
      </c>
      <c r="K35" s="258"/>
      <c r="L35" s="242">
        <v>19.540229885057471</v>
      </c>
      <c r="M35" s="554"/>
      <c r="N35" s="242">
        <v>80.459770114942529</v>
      </c>
      <c r="O35" s="59"/>
      <c r="P35" s="333"/>
      <c r="Q35" s="17"/>
      <c r="R35" s="17"/>
      <c r="S35" s="17"/>
      <c r="T35" s="302"/>
      <c r="U35" s="302"/>
    </row>
    <row r="36" spans="1:21" ht="12.75" customHeight="1" x14ac:dyDescent="0.2">
      <c r="A36" s="44">
        <v>19</v>
      </c>
      <c r="D36" s="643">
        <v>680</v>
      </c>
      <c r="E36" s="156"/>
      <c r="F36" s="258">
        <v>23.97058823529412</v>
      </c>
      <c r="G36" s="554"/>
      <c r="H36" s="258">
        <v>75.441176470588232</v>
      </c>
      <c r="I36" s="554"/>
      <c r="J36" s="258">
        <v>0.58823529411764708</v>
      </c>
      <c r="K36" s="258"/>
      <c r="L36" s="242">
        <v>21.029411764705884</v>
      </c>
      <c r="M36" s="554"/>
      <c r="N36" s="242">
        <v>78.970588235294116</v>
      </c>
      <c r="O36" s="59"/>
      <c r="P36" s="333"/>
      <c r="Q36" s="17"/>
      <c r="R36" s="17"/>
      <c r="S36" s="17"/>
      <c r="T36" s="302"/>
      <c r="U36" s="302"/>
    </row>
    <row r="37" spans="1:21" ht="12.75" customHeight="1" x14ac:dyDescent="0.2">
      <c r="D37" s="643"/>
      <c r="E37" s="156"/>
      <c r="F37" s="104"/>
      <c r="G37" s="104"/>
      <c r="H37" s="104"/>
      <c r="I37" s="104"/>
      <c r="J37" s="104"/>
      <c r="K37" s="258"/>
      <c r="L37" s="554"/>
      <c r="M37" s="554"/>
      <c r="N37" s="554"/>
      <c r="O37" s="59"/>
      <c r="P37" s="333"/>
      <c r="Q37" s="17"/>
      <c r="R37" s="17"/>
      <c r="S37" s="17"/>
      <c r="T37" s="302"/>
      <c r="U37" s="302"/>
    </row>
    <row r="38" spans="1:21" ht="12.75" customHeight="1" x14ac:dyDescent="0.2">
      <c r="A38" s="44">
        <v>20</v>
      </c>
      <c r="D38" s="643">
        <v>747</v>
      </c>
      <c r="E38" s="156"/>
      <c r="F38" s="258">
        <v>34.136546184738961</v>
      </c>
      <c r="G38" s="554"/>
      <c r="H38" s="258">
        <v>65.060240963855421</v>
      </c>
      <c r="I38" s="554"/>
      <c r="J38" s="258">
        <v>0.80321285140562237</v>
      </c>
      <c r="K38" s="258"/>
      <c r="L38" s="242">
        <v>34.939759036144579</v>
      </c>
      <c r="M38" s="554"/>
      <c r="N38" s="242">
        <v>65.060240963855421</v>
      </c>
      <c r="O38" s="59"/>
      <c r="P38" s="333"/>
      <c r="Q38" s="17"/>
      <c r="R38" s="17"/>
      <c r="S38" s="17"/>
      <c r="T38" s="302"/>
      <c r="U38" s="302"/>
    </row>
    <row r="39" spans="1:21" ht="12.75" customHeight="1" x14ac:dyDescent="0.2">
      <c r="A39" s="44">
        <v>21</v>
      </c>
      <c r="D39" s="643">
        <v>846</v>
      </c>
      <c r="E39" s="156"/>
      <c r="F39" s="258">
        <v>40.070921985815602</v>
      </c>
      <c r="G39" s="554"/>
      <c r="H39" s="258">
        <v>58.747044917257682</v>
      </c>
      <c r="I39" s="554"/>
      <c r="J39" s="258">
        <v>1.1820330969267139</v>
      </c>
      <c r="K39" s="258"/>
      <c r="L39" s="242">
        <v>38.061465721040186</v>
      </c>
      <c r="M39" s="554"/>
      <c r="N39" s="242">
        <v>61.938534278959814</v>
      </c>
      <c r="O39" s="59"/>
      <c r="P39" s="333"/>
      <c r="Q39" s="17"/>
      <c r="R39" s="17"/>
      <c r="S39" s="17"/>
      <c r="T39" s="302"/>
      <c r="U39" s="302"/>
    </row>
    <row r="40" spans="1:21" ht="12.75" customHeight="1" x14ac:dyDescent="0.2">
      <c r="A40" s="44">
        <v>22</v>
      </c>
      <c r="D40" s="643">
        <v>524</v>
      </c>
      <c r="E40" s="156"/>
      <c r="F40" s="258">
        <v>35.496183206106871</v>
      </c>
      <c r="G40" s="554"/>
      <c r="H40" s="258">
        <v>61.832061068702295</v>
      </c>
      <c r="I40" s="554"/>
      <c r="J40" s="258">
        <v>2.6717557251908395</v>
      </c>
      <c r="K40" s="258"/>
      <c r="L40" s="242">
        <v>35.68702290076336</v>
      </c>
      <c r="M40" s="554"/>
      <c r="N40" s="242">
        <v>64.312977099236647</v>
      </c>
      <c r="O40" s="59"/>
      <c r="P40" s="333"/>
      <c r="Q40" s="17"/>
      <c r="R40" s="17"/>
      <c r="S40" s="17"/>
      <c r="T40" s="302"/>
      <c r="U40" s="302"/>
    </row>
    <row r="41" spans="1:21" ht="12.75" customHeight="1" x14ac:dyDescent="0.2">
      <c r="A41" s="80">
        <v>23</v>
      </c>
      <c r="B41" s="373"/>
      <c r="C41" s="60"/>
      <c r="D41" s="643">
        <v>530</v>
      </c>
      <c r="E41" s="156"/>
      <c r="F41" s="258">
        <v>26.60377358490566</v>
      </c>
      <c r="G41" s="554"/>
      <c r="H41" s="258">
        <v>72.075471698113205</v>
      </c>
      <c r="I41" s="554"/>
      <c r="J41" s="258">
        <v>1.3207547169811322</v>
      </c>
      <c r="K41" s="258"/>
      <c r="L41" s="242">
        <v>28.679245283018869</v>
      </c>
      <c r="M41" s="554"/>
      <c r="N41" s="242">
        <v>71.320754716981128</v>
      </c>
      <c r="O41" s="59"/>
      <c r="P41" s="333"/>
      <c r="Q41" s="17"/>
      <c r="R41" s="17"/>
      <c r="S41" s="17"/>
      <c r="T41" s="302"/>
      <c r="U41" s="302"/>
    </row>
    <row r="42" spans="1:21" ht="14.25" customHeight="1" x14ac:dyDescent="0.2">
      <c r="A42" s="80">
        <v>24</v>
      </c>
      <c r="B42" s="373"/>
      <c r="C42" s="60"/>
      <c r="D42" s="643">
        <v>53</v>
      </c>
      <c r="E42" s="156"/>
      <c r="F42" s="258">
        <v>100</v>
      </c>
      <c r="G42" s="679"/>
      <c r="H42" s="113"/>
      <c r="I42" s="679"/>
      <c r="J42" s="113"/>
      <c r="K42" s="258"/>
      <c r="L42" s="242">
        <v>96.226415094339629</v>
      </c>
      <c r="M42" s="554"/>
      <c r="N42" s="242">
        <v>3.7735849056603774</v>
      </c>
      <c r="O42" s="59"/>
      <c r="P42" s="333"/>
      <c r="Q42" s="17"/>
      <c r="R42" s="17"/>
      <c r="S42" s="17"/>
      <c r="T42" s="302"/>
      <c r="U42" s="302"/>
    </row>
    <row r="43" spans="1:21" ht="14.25" customHeight="1" x14ac:dyDescent="0.2">
      <c r="A43" s="80">
        <v>25</v>
      </c>
      <c r="B43" s="60"/>
      <c r="C43" s="60"/>
      <c r="D43" s="643">
        <v>27</v>
      </c>
      <c r="E43" s="156"/>
      <c r="F43" s="258">
        <v>100</v>
      </c>
      <c r="G43" s="679"/>
      <c r="H43" s="113"/>
      <c r="I43" s="679"/>
      <c r="J43" s="113"/>
      <c r="K43" s="258"/>
      <c r="L43" s="242">
        <v>96.296296296296291</v>
      </c>
      <c r="M43" s="554"/>
      <c r="N43" s="242">
        <v>3.7037037037037033</v>
      </c>
      <c r="O43" s="59"/>
      <c r="P43" s="333"/>
      <c r="T43" s="302"/>
      <c r="U43" s="302"/>
    </row>
    <row r="44" spans="1:21" ht="14.25" customHeight="1" x14ac:dyDescent="0.2">
      <c r="A44" s="80" t="s">
        <v>233</v>
      </c>
      <c r="B44" s="60"/>
      <c r="C44" s="60"/>
      <c r="D44" s="643">
        <v>47</v>
      </c>
      <c r="E44" s="156"/>
      <c r="F44" s="258">
        <v>100</v>
      </c>
      <c r="G44" s="679"/>
      <c r="H44" s="113"/>
      <c r="I44" s="679"/>
      <c r="J44" s="113"/>
      <c r="K44" s="258"/>
      <c r="L44" s="242">
        <v>100</v>
      </c>
      <c r="M44" s="554"/>
      <c r="N44" s="242">
        <v>0</v>
      </c>
      <c r="O44" s="59"/>
    </row>
    <row r="45" spans="1:21" ht="12.75" customHeight="1" x14ac:dyDescent="0.2">
      <c r="A45" s="80" t="s">
        <v>49</v>
      </c>
      <c r="B45" s="60"/>
      <c r="C45" s="60"/>
      <c r="D45" s="643">
        <v>51</v>
      </c>
      <c r="E45" s="156"/>
      <c r="F45" s="258">
        <v>100</v>
      </c>
      <c r="G45" s="679"/>
      <c r="H45" s="113"/>
      <c r="I45" s="679"/>
      <c r="J45" s="113"/>
      <c r="K45" s="258"/>
      <c r="L45" s="242">
        <v>90.196078431372555</v>
      </c>
      <c r="M45" s="554"/>
      <c r="N45" s="242">
        <v>9.8039215686274517</v>
      </c>
      <c r="O45" s="59"/>
      <c r="P45" s="333"/>
      <c r="T45" s="302"/>
      <c r="U45" s="302"/>
    </row>
    <row r="46" spans="1:21" ht="15" customHeight="1" x14ac:dyDescent="0.2">
      <c r="A46" s="60" t="s">
        <v>50</v>
      </c>
      <c r="B46" s="60"/>
      <c r="C46" s="60"/>
      <c r="D46" s="643">
        <v>52</v>
      </c>
      <c r="E46" s="156"/>
      <c r="F46" s="258">
        <v>100</v>
      </c>
      <c r="G46" s="680"/>
      <c r="H46" s="124"/>
      <c r="I46" s="680"/>
      <c r="J46" s="124"/>
      <c r="K46" s="258"/>
      <c r="L46" s="242">
        <v>67.307692307692307</v>
      </c>
      <c r="M46" s="554"/>
      <c r="N46" s="242">
        <v>32.692307692307693</v>
      </c>
      <c r="O46" s="59"/>
      <c r="P46" s="333"/>
      <c r="T46" s="302"/>
      <c r="U46" s="302"/>
    </row>
    <row r="47" spans="1:21" ht="9.75" customHeight="1" x14ac:dyDescent="0.2">
      <c r="A47" s="145"/>
      <c r="B47" s="145"/>
      <c r="C47" s="61"/>
      <c r="D47" s="169"/>
      <c r="E47" s="156"/>
      <c r="F47" s="108"/>
      <c r="G47" s="108"/>
      <c r="H47" s="108"/>
      <c r="I47" s="108"/>
      <c r="J47" s="108"/>
      <c r="K47" s="258"/>
      <c r="L47" s="651"/>
      <c r="M47" s="651"/>
      <c r="N47" s="651"/>
      <c r="O47" s="59"/>
      <c r="P47" s="333"/>
      <c r="T47" s="302"/>
      <c r="U47" s="302"/>
    </row>
    <row r="48" spans="1:21" ht="12" customHeight="1" x14ac:dyDescent="0.25">
      <c r="D48" s="643"/>
      <c r="E48" s="156"/>
      <c r="F48" s="114"/>
      <c r="G48" s="681"/>
      <c r="H48" s="111"/>
      <c r="I48" s="111"/>
      <c r="J48" s="111"/>
      <c r="K48" s="258"/>
      <c r="L48" s="258"/>
      <c r="M48" s="258"/>
      <c r="N48" s="258"/>
      <c r="O48" s="59"/>
      <c r="P48" s="333"/>
      <c r="T48" s="302"/>
      <c r="U48" s="302"/>
    </row>
    <row r="49" spans="1:21" ht="18" customHeight="1" x14ac:dyDescent="0.25">
      <c r="A49" s="177" t="s">
        <v>2</v>
      </c>
      <c r="B49" s="177"/>
      <c r="C49" s="177"/>
      <c r="D49" s="184">
        <f>SUM(D51:D59)</f>
        <v>185824</v>
      </c>
      <c r="E49" s="184"/>
      <c r="F49" s="682">
        <v>30</v>
      </c>
      <c r="G49" s="677"/>
      <c r="H49" s="682">
        <v>68</v>
      </c>
      <c r="I49" s="677"/>
      <c r="J49" s="682">
        <v>2</v>
      </c>
      <c r="K49" s="258"/>
      <c r="L49" s="663">
        <v>55</v>
      </c>
      <c r="M49" s="676"/>
      <c r="N49" s="663">
        <v>45</v>
      </c>
      <c r="O49" s="59"/>
      <c r="Q49" s="272"/>
      <c r="R49" s="272"/>
      <c r="S49" s="272"/>
      <c r="T49" s="302"/>
      <c r="U49" s="302"/>
    </row>
    <row r="50" spans="1:21" ht="17.25" customHeight="1" x14ac:dyDescent="0.25">
      <c r="A50" s="177"/>
      <c r="B50" s="177"/>
      <c r="C50" s="177"/>
      <c r="D50" s="643"/>
      <c r="E50" s="643"/>
      <c r="F50" s="104"/>
      <c r="G50" s="554"/>
      <c r="H50" s="104"/>
      <c r="I50" s="554"/>
      <c r="J50" s="104"/>
      <c r="K50" s="258"/>
      <c r="L50" s="554"/>
      <c r="M50" s="258"/>
      <c r="N50" s="554"/>
      <c r="O50" s="59"/>
      <c r="Q50" s="499"/>
      <c r="R50" s="499"/>
      <c r="S50" s="499"/>
      <c r="T50" s="302"/>
      <c r="U50" s="302"/>
    </row>
    <row r="51" spans="1:21" x14ac:dyDescent="0.2">
      <c r="A51" s="77"/>
      <c r="B51" s="374" t="s">
        <v>227</v>
      </c>
      <c r="C51" s="77"/>
      <c r="D51" s="156">
        <f>SUM(D18:D23)</f>
        <v>133854</v>
      </c>
      <c r="E51" s="156"/>
      <c r="F51" s="256">
        <v>27</v>
      </c>
      <c r="G51" s="683"/>
      <c r="H51" s="256">
        <v>71</v>
      </c>
      <c r="I51" s="683"/>
      <c r="J51" s="256">
        <v>2</v>
      </c>
      <c r="K51" s="258"/>
      <c r="L51" s="242">
        <v>66</v>
      </c>
      <c r="M51" s="258"/>
      <c r="N51" s="242">
        <v>34</v>
      </c>
      <c r="O51" s="59"/>
      <c r="P51" s="333"/>
      <c r="Q51" s="272"/>
      <c r="R51" s="272"/>
      <c r="S51" s="272"/>
      <c r="T51" s="302"/>
      <c r="U51" s="302"/>
    </row>
    <row r="52" spans="1:21" ht="6.75" customHeight="1" x14ac:dyDescent="0.2">
      <c r="A52" s="77"/>
      <c r="B52" s="77"/>
      <c r="C52" s="77"/>
      <c r="D52" s="156"/>
      <c r="E52" s="156"/>
      <c r="F52" s="256"/>
      <c r="G52" s="683"/>
      <c r="H52" s="256"/>
      <c r="I52" s="683"/>
      <c r="J52" s="256"/>
      <c r="K52" s="258"/>
      <c r="L52" s="242"/>
      <c r="M52" s="258"/>
      <c r="N52" s="242"/>
      <c r="O52" s="59"/>
      <c r="P52" s="333"/>
      <c r="Q52" s="272"/>
      <c r="R52" s="272"/>
      <c r="S52" s="272"/>
      <c r="T52" s="302"/>
      <c r="U52" s="302"/>
    </row>
    <row r="53" spans="1:21" x14ac:dyDescent="0.2">
      <c r="A53" s="77"/>
      <c r="B53" s="374" t="s">
        <v>165</v>
      </c>
      <c r="C53" s="77"/>
      <c r="D53" s="156">
        <f>SUM(D24:D28)</f>
        <v>36428</v>
      </c>
      <c r="E53" s="156"/>
      <c r="F53" s="256">
        <v>39</v>
      </c>
      <c r="G53" s="683"/>
      <c r="H53" s="256">
        <v>60</v>
      </c>
      <c r="I53" s="683"/>
      <c r="J53" s="256">
        <v>1</v>
      </c>
      <c r="K53" s="258"/>
      <c r="L53" s="242">
        <v>25</v>
      </c>
      <c r="M53" s="258"/>
      <c r="N53" s="242">
        <v>75</v>
      </c>
      <c r="O53" s="59"/>
      <c r="P53" s="333"/>
      <c r="Q53" s="272"/>
      <c r="R53" s="272"/>
      <c r="S53" s="272"/>
      <c r="T53" s="302"/>
      <c r="U53" s="302"/>
    </row>
    <row r="54" spans="1:21" ht="6.75" customHeight="1" x14ac:dyDescent="0.2">
      <c r="A54" s="77"/>
      <c r="B54" s="77"/>
      <c r="C54" s="77"/>
      <c r="D54" s="156"/>
      <c r="E54" s="156"/>
      <c r="F54" s="256"/>
      <c r="G54" s="683"/>
      <c r="H54" s="256"/>
      <c r="I54" s="683"/>
      <c r="J54" s="256"/>
      <c r="K54" s="258"/>
      <c r="L54" s="242"/>
      <c r="M54" s="258"/>
      <c r="N54" s="242"/>
      <c r="O54" s="59"/>
      <c r="P54" s="333"/>
      <c r="Q54" s="272"/>
      <c r="R54" s="272"/>
      <c r="S54" s="272"/>
      <c r="T54" s="302"/>
      <c r="U54" s="302"/>
    </row>
    <row r="55" spans="1:21" x14ac:dyDescent="0.2">
      <c r="A55" s="77"/>
      <c r="B55" s="77" t="s">
        <v>40</v>
      </c>
      <c r="C55" s="77"/>
      <c r="D55" s="156">
        <f>SUM(D29:D36)</f>
        <v>12665</v>
      </c>
      <c r="E55" s="156"/>
      <c r="F55" s="256">
        <v>33</v>
      </c>
      <c r="G55" s="683"/>
      <c r="H55" s="256">
        <v>66</v>
      </c>
      <c r="I55" s="683"/>
      <c r="J55" s="256">
        <v>1</v>
      </c>
      <c r="K55" s="258"/>
      <c r="L55" s="242">
        <v>24</v>
      </c>
      <c r="M55" s="258"/>
      <c r="N55" s="242">
        <v>76</v>
      </c>
      <c r="O55" s="59"/>
      <c r="P55" s="333"/>
      <c r="Q55" s="272"/>
      <c r="R55" s="272"/>
      <c r="S55" s="272"/>
      <c r="T55" s="302"/>
      <c r="U55" s="302"/>
    </row>
    <row r="56" spans="1:21" ht="6.75" customHeight="1" x14ac:dyDescent="0.2">
      <c r="A56" s="77"/>
      <c r="B56" s="77"/>
      <c r="C56" s="77"/>
      <c r="D56" s="156"/>
      <c r="E56" s="156"/>
      <c r="F56" s="256"/>
      <c r="G56" s="683"/>
      <c r="H56" s="256"/>
      <c r="I56" s="683"/>
      <c r="J56" s="256"/>
      <c r="K56" s="258"/>
      <c r="L56" s="242"/>
      <c r="M56" s="258"/>
      <c r="N56" s="242"/>
      <c r="O56" s="59"/>
      <c r="P56" s="333"/>
      <c r="Q56" s="272"/>
      <c r="R56" s="272"/>
      <c r="S56" s="272"/>
      <c r="T56" s="302"/>
      <c r="U56" s="302"/>
    </row>
    <row r="57" spans="1:21" x14ac:dyDescent="0.2">
      <c r="A57" s="77"/>
      <c r="B57" s="77" t="s">
        <v>1472</v>
      </c>
      <c r="C57" s="77"/>
      <c r="D57" s="156">
        <f>SUM(D38:D41)</f>
        <v>2647</v>
      </c>
      <c r="E57" s="156"/>
      <c r="F57" s="256">
        <v>35</v>
      </c>
      <c r="G57" s="683"/>
      <c r="H57" s="256">
        <v>64</v>
      </c>
      <c r="I57" s="683"/>
      <c r="J57" s="256">
        <v>1</v>
      </c>
      <c r="K57" s="258"/>
      <c r="L57" s="242">
        <v>35</v>
      </c>
      <c r="M57" s="258"/>
      <c r="N57" s="242">
        <v>65</v>
      </c>
      <c r="O57" s="59"/>
      <c r="P57" s="333"/>
      <c r="Q57" s="272"/>
      <c r="R57" s="272"/>
      <c r="S57" s="272"/>
      <c r="T57" s="302"/>
      <c r="U57" s="302"/>
    </row>
    <row r="58" spans="1:21" ht="6.75" customHeight="1" x14ac:dyDescent="0.2">
      <c r="A58" s="77"/>
      <c r="B58" s="77"/>
      <c r="C58" s="77"/>
      <c r="D58" s="156"/>
      <c r="E58" s="156"/>
      <c r="F58" s="256"/>
      <c r="G58" s="683"/>
      <c r="H58" s="256"/>
      <c r="I58" s="683"/>
      <c r="J58" s="256"/>
      <c r="K58" s="258"/>
      <c r="L58" s="242"/>
      <c r="M58" s="258"/>
      <c r="N58" s="242"/>
      <c r="O58" s="59"/>
      <c r="P58" s="333"/>
      <c r="Q58" s="272"/>
      <c r="R58" s="272"/>
      <c r="S58" s="272"/>
    </row>
    <row r="59" spans="1:21" x14ac:dyDescent="0.2">
      <c r="A59" s="77"/>
      <c r="B59" s="77" t="s">
        <v>1473</v>
      </c>
      <c r="C59" s="77"/>
      <c r="D59" s="156">
        <f>SUM(D42:D46)</f>
        <v>230</v>
      </c>
      <c r="E59" s="156"/>
      <c r="F59" s="256">
        <v>100</v>
      </c>
      <c r="G59" s="683"/>
      <c r="H59" s="256">
        <v>0</v>
      </c>
      <c r="I59" s="683"/>
      <c r="J59" s="256">
        <v>0</v>
      </c>
      <c r="K59" s="258"/>
      <c r="L59" s="242">
        <v>89</v>
      </c>
      <c r="M59" s="258"/>
      <c r="N59" s="242">
        <v>11</v>
      </c>
      <c r="O59" s="59"/>
      <c r="P59" s="333"/>
      <c r="Q59" s="272"/>
      <c r="R59" s="272"/>
      <c r="S59" s="272"/>
    </row>
    <row r="60" spans="1:21" ht="9.75" customHeight="1" x14ac:dyDescent="0.2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Q60" s="272"/>
      <c r="S60" s="272"/>
      <c r="T60" s="272"/>
    </row>
    <row r="61" spans="1:21" ht="7.5" customHeight="1" x14ac:dyDescent="0.2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P61" s="272"/>
      <c r="Q61" s="272"/>
      <c r="S61" s="272"/>
      <c r="T61" s="272"/>
    </row>
    <row r="62" spans="1:21" ht="12.75" customHeight="1" x14ac:dyDescent="0.2">
      <c r="A62" s="44" t="s">
        <v>1471</v>
      </c>
    </row>
    <row r="63" spans="1:21" x14ac:dyDescent="0.2">
      <c r="A63" s="44" t="s">
        <v>1367</v>
      </c>
      <c r="P63" s="272"/>
    </row>
    <row r="64" spans="1:21" ht="6.75" customHeight="1" x14ac:dyDescent="0.2">
      <c r="A64" s="61"/>
      <c r="B64" s="61"/>
      <c r="C64" s="61"/>
      <c r="D64" s="61"/>
      <c r="E64" s="61"/>
      <c r="F64" s="65"/>
      <c r="G64" s="61"/>
      <c r="P64" s="272"/>
    </row>
    <row r="65" spans="1:14" x14ac:dyDescent="0.2">
      <c r="A65" s="104" t="s">
        <v>1891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1:14" x14ac:dyDescent="0.2">
      <c r="A66" s="104" t="s">
        <v>1894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</sheetData>
  <mergeCells count="1">
    <mergeCell ref="F10:H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&amp;R23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66"/>
  <sheetViews>
    <sheetView showGridLines="0" zoomScaleNormal="100" workbookViewId="0"/>
  </sheetViews>
  <sheetFormatPr defaultColWidth="9.140625" defaultRowHeight="12.75" x14ac:dyDescent="0.2"/>
  <cols>
    <col min="1" max="1" width="2" style="3" customWidth="1"/>
    <col min="2" max="2" width="28.28515625" style="3" customWidth="1"/>
    <col min="3" max="3" width="0.7109375" style="3" customWidth="1"/>
    <col min="4" max="4" width="19.42578125" style="3" customWidth="1"/>
    <col min="5" max="5" width="0.7109375" style="3" customWidth="1"/>
    <col min="6" max="6" width="9.7109375" style="49" customWidth="1"/>
    <col min="7" max="7" width="0.7109375" style="49" customWidth="1"/>
    <col min="8" max="8" width="8.28515625" style="49" customWidth="1"/>
    <col min="9" max="9" width="0.7109375" style="49" customWidth="1"/>
    <col min="10" max="10" width="8.28515625" style="49" customWidth="1"/>
    <col min="11" max="11" width="0.7109375" style="49" customWidth="1"/>
    <col min="12" max="12" width="8.28515625" style="49" customWidth="1"/>
    <col min="13" max="13" width="9.140625" style="3"/>
    <col min="14" max="14" width="0.85546875" style="3" customWidth="1"/>
    <col min="15" max="15" width="8.7109375" style="3" customWidth="1"/>
    <col min="16" max="16" width="0.7109375" style="3" customWidth="1"/>
    <col min="17" max="17" width="9.140625" style="3"/>
    <col min="18" max="18" width="0.85546875" style="3" customWidth="1"/>
    <col min="19" max="19" width="8.7109375" style="3" customWidth="1"/>
    <col min="20" max="20" width="6.28515625" style="3" customWidth="1"/>
    <col min="21" max="21" width="0.7109375" style="3" customWidth="1"/>
    <col min="22" max="22" width="9.140625" style="3"/>
    <col min="23" max="23" width="1.140625" style="3" customWidth="1"/>
    <col min="24" max="24" width="10.140625" style="3" customWidth="1"/>
    <col min="25" max="16384" width="9.140625" style="3"/>
  </cols>
  <sheetData>
    <row r="1" spans="1:24" ht="15.75" x14ac:dyDescent="0.25">
      <c r="A1" s="40" t="s">
        <v>1129</v>
      </c>
      <c r="B1" s="19"/>
    </row>
    <row r="2" spans="1:24" ht="15.75" x14ac:dyDescent="0.25">
      <c r="A2" s="40" t="s">
        <v>1544</v>
      </c>
      <c r="B2" s="19"/>
    </row>
    <row r="3" spans="1:24" ht="7.5" customHeight="1" x14ac:dyDescent="0.2"/>
    <row r="4" spans="1:24" s="44" customFormat="1" ht="14.25" x14ac:dyDescent="0.2">
      <c r="A4" s="62" t="s">
        <v>8</v>
      </c>
      <c r="B4" s="62"/>
      <c r="C4" s="62"/>
      <c r="D4" s="61"/>
      <c r="E4" s="61"/>
      <c r="F4" s="375"/>
      <c r="G4" s="375"/>
      <c r="H4" s="375"/>
      <c r="I4" s="375"/>
      <c r="J4" s="375"/>
      <c r="K4" s="375"/>
      <c r="L4" s="376" t="s">
        <v>36</v>
      </c>
    </row>
    <row r="5" spans="1:24" s="44" customFormat="1" ht="9" customHeight="1" x14ac:dyDescent="0.2">
      <c r="A5" s="145"/>
      <c r="B5" s="145"/>
      <c r="C5" s="145"/>
      <c r="D5" s="145"/>
      <c r="E5" s="145"/>
      <c r="F5" s="377"/>
      <c r="G5" s="377"/>
      <c r="H5" s="377"/>
      <c r="I5" s="377"/>
      <c r="J5" s="377"/>
      <c r="K5" s="377"/>
      <c r="L5" s="377"/>
    </row>
    <row r="6" spans="1:24" s="44" customFormat="1" ht="6" customHeight="1" x14ac:dyDescent="0.2">
      <c r="A6" s="61"/>
      <c r="B6" s="61"/>
      <c r="C6" s="61"/>
      <c r="D6" s="61"/>
      <c r="E6" s="61"/>
      <c r="F6" s="375"/>
      <c r="G6" s="375"/>
      <c r="H6" s="375"/>
      <c r="I6" s="375"/>
      <c r="J6" s="375"/>
      <c r="K6" s="375"/>
      <c r="L6" s="375"/>
    </row>
    <row r="7" spans="1:24" s="44" customFormat="1" ht="25.5" customHeight="1" x14ac:dyDescent="0.2">
      <c r="A7" s="375" t="s">
        <v>51</v>
      </c>
      <c r="B7" s="375"/>
      <c r="D7" s="378" t="s">
        <v>47</v>
      </c>
      <c r="F7" s="379" t="s">
        <v>1450</v>
      </c>
      <c r="G7" s="57"/>
      <c r="H7" s="380" t="s">
        <v>11</v>
      </c>
      <c r="I7" s="380"/>
      <c r="J7" s="380" t="s">
        <v>12</v>
      </c>
      <c r="K7" s="381"/>
      <c r="L7" s="381" t="s">
        <v>52</v>
      </c>
    </row>
    <row r="8" spans="1:24" s="44" customFormat="1" ht="6" customHeight="1" x14ac:dyDescent="0.2">
      <c r="A8" s="145"/>
      <c r="B8" s="145"/>
      <c r="C8" s="61"/>
      <c r="D8" s="145"/>
      <c r="F8" s="377"/>
      <c r="G8" s="272"/>
      <c r="H8" s="382"/>
      <c r="I8" s="383"/>
      <c r="J8" s="382"/>
      <c r="K8" s="383"/>
      <c r="L8" s="382"/>
    </row>
    <row r="9" spans="1:24" s="44" customFormat="1" ht="26.25" customHeight="1" x14ac:dyDescent="0.2">
      <c r="F9" s="376"/>
      <c r="G9" s="376"/>
      <c r="H9" s="376"/>
      <c r="I9" s="376"/>
      <c r="J9" s="376"/>
      <c r="K9" s="376"/>
      <c r="L9" s="376"/>
    </row>
    <row r="10" spans="1:24" s="44" customFormat="1" ht="15" x14ac:dyDescent="0.25">
      <c r="A10" s="177" t="s">
        <v>2</v>
      </c>
      <c r="B10" s="177"/>
      <c r="C10" s="177"/>
      <c r="D10" s="384" t="s">
        <v>46</v>
      </c>
      <c r="E10" s="372"/>
      <c r="F10" s="344">
        <v>185824</v>
      </c>
      <c r="G10" s="344"/>
      <c r="H10" s="344">
        <v>26162</v>
      </c>
      <c r="I10" s="344"/>
      <c r="J10" s="344">
        <v>130191</v>
      </c>
      <c r="K10" s="344"/>
      <c r="L10" s="344">
        <v>29471</v>
      </c>
      <c r="M10"/>
      <c r="N10"/>
      <c r="O10"/>
      <c r="P10"/>
      <c r="Q10"/>
      <c r="R10"/>
      <c r="S10"/>
    </row>
    <row r="11" spans="1:24" s="44" customFormat="1" ht="15" x14ac:dyDescent="0.25">
      <c r="A11" s="177"/>
      <c r="B11" s="177"/>
      <c r="C11" s="177"/>
      <c r="D11" s="385" t="s">
        <v>291</v>
      </c>
      <c r="E11" s="372"/>
      <c r="F11" s="59">
        <v>100</v>
      </c>
      <c r="G11" s="59"/>
      <c r="H11" s="59">
        <f>SUM(H10/F10*100)</f>
        <v>14.078913380402962</v>
      </c>
      <c r="I11" s="59"/>
      <c r="J11" s="59">
        <f>SUM(J10/F10*100)</f>
        <v>70.061456001377636</v>
      </c>
      <c r="K11" s="59"/>
      <c r="L11" s="59">
        <f>SUM(L10/F10*100)</f>
        <v>15.85963061821939</v>
      </c>
    </row>
    <row r="12" spans="1:24" s="44" customFormat="1" ht="14.25" x14ac:dyDescent="0.2">
      <c r="D12" s="372"/>
      <c r="E12" s="372"/>
      <c r="F12" s="59"/>
      <c r="G12" s="59"/>
      <c r="H12" s="59"/>
      <c r="I12" s="59"/>
      <c r="J12" s="59"/>
      <c r="K12" s="59"/>
      <c r="L12" s="59"/>
    </row>
    <row r="13" spans="1:24" s="44" customFormat="1" ht="14.25" x14ac:dyDescent="0.2">
      <c r="D13" s="385" t="s">
        <v>292</v>
      </c>
      <c r="E13" s="372"/>
      <c r="F13" s="684">
        <v>100</v>
      </c>
      <c r="G13" s="684"/>
      <c r="H13" s="684">
        <v>100</v>
      </c>
      <c r="I13" s="684"/>
      <c r="J13" s="684">
        <v>100</v>
      </c>
      <c r="K13" s="684"/>
      <c r="L13" s="684">
        <v>100</v>
      </c>
    </row>
    <row r="14" spans="1:24" s="44" customFormat="1" ht="14.25" x14ac:dyDescent="0.2">
      <c r="D14" s="371" t="s">
        <v>208</v>
      </c>
      <c r="F14" s="59">
        <v>80.201696228689514</v>
      </c>
      <c r="G14" s="59"/>
      <c r="H14" s="59">
        <v>75.250363122085474</v>
      </c>
      <c r="I14" s="59"/>
      <c r="J14" s="59">
        <v>81.126191518614959</v>
      </c>
      <c r="K14" s="59"/>
      <c r="L14" s="59">
        <v>80.513046723898071</v>
      </c>
      <c r="Q14" s="272"/>
      <c r="R14" s="272"/>
      <c r="S14" s="272"/>
      <c r="T14" s="272"/>
      <c r="U14" s="272"/>
      <c r="V14" s="272"/>
      <c r="W14" s="272"/>
      <c r="X14" s="272"/>
    </row>
    <row r="15" spans="1:24" s="44" customFormat="1" ht="14.25" x14ac:dyDescent="0.2">
      <c r="D15" s="44" t="s">
        <v>39</v>
      </c>
      <c r="F15" s="59">
        <v>11.434475632856897</v>
      </c>
      <c r="G15" s="59"/>
      <c r="H15" s="59">
        <v>13.901842366791531</v>
      </c>
      <c r="I15" s="59"/>
      <c r="J15" s="59">
        <v>11.18971357467106</v>
      </c>
      <c r="K15" s="59"/>
      <c r="L15" s="59">
        <v>10.325404635064979</v>
      </c>
      <c r="Q15" s="272"/>
      <c r="R15" s="272"/>
      <c r="S15" s="272"/>
      <c r="T15" s="272"/>
      <c r="U15" s="272"/>
      <c r="V15" s="272"/>
      <c r="W15" s="272"/>
      <c r="X15" s="272"/>
    </row>
    <row r="16" spans="1:24" s="44" customFormat="1" ht="14.25" x14ac:dyDescent="0.2">
      <c r="D16" s="44" t="s">
        <v>40</v>
      </c>
      <c r="F16" s="59">
        <v>6.8155889443774749</v>
      </c>
      <c r="G16" s="59"/>
      <c r="H16" s="59">
        <v>8.9366256402415711</v>
      </c>
      <c r="I16" s="59"/>
      <c r="J16" s="59">
        <v>6.2400626771435812</v>
      </c>
      <c r="K16" s="59"/>
      <c r="L16" s="59">
        <v>7.4751450578534833</v>
      </c>
      <c r="Q16" s="272"/>
      <c r="R16" s="272"/>
      <c r="S16" s="272"/>
      <c r="T16" s="272"/>
      <c r="U16" s="272"/>
      <c r="V16" s="272"/>
      <c r="W16" s="272"/>
      <c r="X16" s="272"/>
    </row>
    <row r="17" spans="1:24" s="44" customFormat="1" ht="14.25" x14ac:dyDescent="0.2">
      <c r="D17" s="44" t="s">
        <v>23</v>
      </c>
      <c r="F17" s="59">
        <v>1.5482391940761151</v>
      </c>
      <c r="G17" s="59"/>
      <c r="H17" s="59">
        <v>1.9111688708814312</v>
      </c>
      <c r="I17" s="59"/>
      <c r="J17" s="59">
        <v>1.4440322295704004</v>
      </c>
      <c r="K17" s="59"/>
      <c r="L17" s="59">
        <v>1.6864035831834685</v>
      </c>
      <c r="Q17" s="272"/>
      <c r="R17" s="272"/>
      <c r="S17" s="272"/>
      <c r="T17" s="272"/>
      <c r="U17" s="272"/>
      <c r="V17" s="272"/>
      <c r="W17" s="272"/>
      <c r="X17" s="272"/>
    </row>
    <row r="18" spans="1:24" s="44" customFormat="1" ht="14.25" x14ac:dyDescent="0.2">
      <c r="F18" s="59"/>
      <c r="G18" s="59"/>
      <c r="H18" s="59"/>
      <c r="I18" s="59"/>
      <c r="J18" s="59"/>
      <c r="K18" s="59"/>
      <c r="L18" s="59"/>
      <c r="Q18" s="272"/>
      <c r="R18" s="272"/>
      <c r="S18" s="272"/>
      <c r="T18" s="272"/>
      <c r="U18" s="272"/>
      <c r="V18" s="272"/>
      <c r="W18" s="272"/>
      <c r="X18" s="272"/>
    </row>
    <row r="19" spans="1:24" s="44" customFormat="1" ht="4.5" customHeight="1" x14ac:dyDescent="0.2">
      <c r="F19" s="59"/>
      <c r="G19" s="59"/>
      <c r="H19" s="59"/>
      <c r="I19" s="59"/>
      <c r="J19" s="59"/>
      <c r="K19" s="59"/>
      <c r="L19" s="59"/>
      <c r="Q19" s="272"/>
      <c r="R19" s="272"/>
      <c r="S19" s="272"/>
      <c r="T19" s="272"/>
      <c r="U19" s="272"/>
      <c r="V19" s="272"/>
      <c r="W19" s="272"/>
      <c r="X19" s="272"/>
    </row>
    <row r="20" spans="1:24" s="44" customFormat="1" ht="15" x14ac:dyDescent="0.25">
      <c r="A20" s="44" t="s">
        <v>259</v>
      </c>
      <c r="C20" s="177"/>
      <c r="D20" s="384" t="s">
        <v>46</v>
      </c>
      <c r="E20" s="372"/>
      <c r="F20" s="344">
        <v>55359</v>
      </c>
      <c r="G20" s="344"/>
      <c r="H20" s="344">
        <v>8601</v>
      </c>
      <c r="I20" s="344"/>
      <c r="J20" s="344">
        <v>38452</v>
      </c>
      <c r="K20" s="344"/>
      <c r="L20" s="344">
        <v>8306</v>
      </c>
      <c r="Q20" s="272"/>
      <c r="R20" s="272"/>
      <c r="S20" s="272"/>
      <c r="T20" s="272"/>
      <c r="U20" s="272"/>
      <c r="V20" s="272"/>
      <c r="W20" s="272"/>
      <c r="X20" s="272"/>
    </row>
    <row r="21" spans="1:24" s="44" customFormat="1" ht="15" x14ac:dyDescent="0.25">
      <c r="C21" s="177"/>
      <c r="D21" s="385" t="s">
        <v>291</v>
      </c>
      <c r="E21" s="372"/>
      <c r="F21" s="59">
        <v>100</v>
      </c>
      <c r="G21" s="59"/>
      <c r="H21" s="59">
        <f>SUM(H20/55359*100)</f>
        <v>15.536769089037014</v>
      </c>
      <c r="I21" s="59"/>
      <c r="J21" s="59">
        <f t="shared" ref="J21:L21" si="0">SUM(J20/55359*100)</f>
        <v>69.459347170288481</v>
      </c>
      <c r="K21" s="59"/>
      <c r="L21" s="59">
        <f t="shared" si="0"/>
        <v>15.003883740674507</v>
      </c>
      <c r="Q21" s="272"/>
      <c r="R21" s="272"/>
      <c r="S21" s="272"/>
      <c r="T21" s="272"/>
      <c r="U21" s="272"/>
      <c r="V21" s="272"/>
      <c r="W21" s="272"/>
      <c r="X21" s="272"/>
    </row>
    <row r="22" spans="1:24" s="44" customFormat="1" ht="14.25" x14ac:dyDescent="0.2">
      <c r="D22" s="372"/>
      <c r="E22" s="372"/>
      <c r="F22" s="59"/>
      <c r="G22" s="59"/>
      <c r="H22" s="59"/>
      <c r="I22" s="59"/>
      <c r="J22" s="59"/>
      <c r="K22" s="59"/>
      <c r="L22" s="59"/>
      <c r="Q22" s="272"/>
      <c r="R22" s="272"/>
      <c r="S22" s="272"/>
      <c r="T22" s="272"/>
      <c r="U22" s="272"/>
      <c r="V22" s="272"/>
      <c r="W22" s="272"/>
      <c r="X22" s="272"/>
    </row>
    <row r="23" spans="1:24" s="44" customFormat="1" ht="14.25" x14ac:dyDescent="0.2">
      <c r="D23" s="385" t="s">
        <v>292</v>
      </c>
      <c r="E23" s="372"/>
      <c r="F23" s="684">
        <v>100</v>
      </c>
      <c r="G23" s="684"/>
      <c r="H23" s="684">
        <v>100</v>
      </c>
      <c r="I23" s="684"/>
      <c r="J23" s="684">
        <v>100</v>
      </c>
      <c r="K23" s="684"/>
      <c r="L23" s="684">
        <v>100</v>
      </c>
      <c r="M23" s="69"/>
      <c r="Q23" s="272"/>
      <c r="R23" s="272"/>
      <c r="S23" s="272"/>
      <c r="T23" s="272"/>
      <c r="U23" s="272"/>
      <c r="V23" s="272"/>
      <c r="W23" s="272"/>
      <c r="X23" s="272"/>
    </row>
    <row r="24" spans="1:24" s="44" customFormat="1" ht="14.25" x14ac:dyDescent="0.2">
      <c r="D24" s="371" t="s">
        <v>208</v>
      </c>
      <c r="F24" s="59">
        <v>75.163929984284394</v>
      </c>
      <c r="G24" s="59"/>
      <c r="H24" s="59">
        <v>75.595860946401586</v>
      </c>
      <c r="I24" s="59"/>
      <c r="J24" s="59">
        <v>76.328929574534484</v>
      </c>
      <c r="K24" s="59"/>
      <c r="L24" s="59">
        <v>69.323380688658801</v>
      </c>
      <c r="M24" s="69"/>
      <c r="Q24" s="272"/>
      <c r="R24" s="272"/>
      <c r="S24" s="272"/>
      <c r="T24" s="272"/>
      <c r="U24" s="272"/>
      <c r="V24" s="272"/>
      <c r="W24" s="272"/>
      <c r="X24" s="272"/>
    </row>
    <row r="25" spans="1:24" s="44" customFormat="1" ht="14.25" x14ac:dyDescent="0.2">
      <c r="D25" s="44" t="s">
        <v>39</v>
      </c>
      <c r="F25" s="59">
        <v>15.294712693509638</v>
      </c>
      <c r="G25" s="59"/>
      <c r="H25" s="59">
        <v>17.160795256365539</v>
      </c>
      <c r="I25" s="59"/>
      <c r="J25" s="59">
        <v>14.974513679392491</v>
      </c>
      <c r="K25" s="59"/>
      <c r="L25" s="59">
        <v>14.844690585119192</v>
      </c>
      <c r="M25" s="69"/>
      <c r="Q25" s="272"/>
      <c r="R25" s="272"/>
      <c r="S25" s="272"/>
      <c r="T25" s="272"/>
      <c r="U25" s="272"/>
      <c r="V25" s="272"/>
      <c r="W25" s="272"/>
      <c r="X25" s="272"/>
    </row>
    <row r="26" spans="1:24" s="44" customFormat="1" ht="14.25" x14ac:dyDescent="0.2">
      <c r="D26" s="44" t="s">
        <v>40</v>
      </c>
      <c r="F26" s="59">
        <v>7.4712332231434821</v>
      </c>
      <c r="G26" s="59"/>
      <c r="H26" s="59">
        <v>6.5341239390768511</v>
      </c>
      <c r="I26" s="59"/>
      <c r="J26" s="59">
        <v>6.6524498075522729</v>
      </c>
      <c r="K26" s="59"/>
      <c r="L26" s="59">
        <v>12.232121358054417</v>
      </c>
      <c r="M26" s="69"/>
      <c r="Q26" s="272"/>
      <c r="R26" s="272"/>
      <c r="S26" s="272"/>
      <c r="T26" s="272"/>
      <c r="U26" s="272"/>
      <c r="V26" s="272"/>
      <c r="W26" s="272"/>
      <c r="X26" s="272"/>
    </row>
    <row r="27" spans="1:24" s="44" customFormat="1" ht="14.25" x14ac:dyDescent="0.2">
      <c r="D27" s="44" t="s">
        <v>23</v>
      </c>
      <c r="F27" s="59">
        <v>2.070124099062483</v>
      </c>
      <c r="G27" s="59"/>
      <c r="H27" s="59">
        <v>0.70921985815602839</v>
      </c>
      <c r="I27" s="59"/>
      <c r="J27" s="59">
        <v>2.0441069385207533</v>
      </c>
      <c r="K27" s="59"/>
      <c r="L27" s="59">
        <v>3.5998073681675895</v>
      </c>
      <c r="M27" s="69"/>
      <c r="Q27" s="272"/>
      <c r="R27" s="272"/>
      <c r="S27" s="272"/>
      <c r="T27" s="272"/>
      <c r="U27" s="272"/>
      <c r="V27" s="272"/>
      <c r="W27" s="272"/>
      <c r="X27" s="272"/>
    </row>
    <row r="28" spans="1:24" s="44" customFormat="1" ht="14.25" x14ac:dyDescent="0.2">
      <c r="F28" s="59"/>
      <c r="G28" s="59"/>
      <c r="H28" s="59"/>
      <c r="I28" s="59"/>
      <c r="J28" s="59"/>
      <c r="K28" s="59"/>
      <c r="L28" s="59"/>
      <c r="Q28" s="272"/>
      <c r="R28" s="272"/>
      <c r="S28" s="272"/>
      <c r="T28" s="272"/>
      <c r="U28" s="272"/>
      <c r="V28" s="272"/>
      <c r="W28" s="272"/>
      <c r="X28" s="272"/>
    </row>
    <row r="29" spans="1:24" s="44" customFormat="1" ht="14.25" x14ac:dyDescent="0.2">
      <c r="F29" s="59"/>
      <c r="G29" s="59"/>
      <c r="H29" s="59"/>
      <c r="I29" s="59"/>
      <c r="J29" s="59"/>
      <c r="K29" s="59"/>
      <c r="L29" s="59"/>
      <c r="Q29" s="272"/>
      <c r="R29" s="272"/>
      <c r="S29" s="272"/>
      <c r="T29" s="272"/>
      <c r="U29" s="272"/>
      <c r="V29" s="272"/>
      <c r="W29" s="272"/>
      <c r="X29" s="272"/>
    </row>
    <row r="30" spans="1:24" s="44" customFormat="1" ht="15" x14ac:dyDescent="0.25">
      <c r="A30" s="44" t="s">
        <v>1456</v>
      </c>
      <c r="B30" s="177"/>
      <c r="C30" s="177"/>
      <c r="D30" s="384" t="s">
        <v>46</v>
      </c>
      <c r="E30" s="372"/>
      <c r="F30" s="344">
        <v>126884</v>
      </c>
      <c r="G30" s="344"/>
      <c r="H30" s="344">
        <v>17394</v>
      </c>
      <c r="I30" s="344"/>
      <c r="J30" s="344">
        <v>89357</v>
      </c>
      <c r="K30" s="344"/>
      <c r="L30" s="344">
        <v>20133</v>
      </c>
      <c r="Q30" s="272"/>
      <c r="R30" s="272"/>
      <c r="S30" s="272"/>
      <c r="T30" s="272"/>
      <c r="U30" s="272"/>
      <c r="V30" s="272"/>
      <c r="W30" s="272"/>
      <c r="X30" s="272"/>
    </row>
    <row r="31" spans="1:24" s="44" customFormat="1" ht="15" x14ac:dyDescent="0.25">
      <c r="A31" s="44" t="s">
        <v>248</v>
      </c>
      <c r="B31" s="177"/>
      <c r="C31" s="177"/>
      <c r="D31" s="385" t="s">
        <v>291</v>
      </c>
      <c r="E31" s="372"/>
      <c r="F31" s="59">
        <v>100</v>
      </c>
      <c r="G31" s="59"/>
      <c r="H31" s="59">
        <f>SUM(H30/126884*100)</f>
        <v>13.70858421865641</v>
      </c>
      <c r="I31" s="59"/>
      <c r="J31" s="59">
        <f t="shared" ref="J31:L31" si="1">SUM(J30/126884*100)</f>
        <v>70.424166955644523</v>
      </c>
      <c r="K31" s="59"/>
      <c r="L31" s="59">
        <f t="shared" si="1"/>
        <v>15.867248825699063</v>
      </c>
      <c r="Q31" s="272"/>
      <c r="R31" s="272"/>
      <c r="S31" s="272"/>
      <c r="T31" s="272"/>
      <c r="U31" s="272"/>
      <c r="V31" s="272"/>
      <c r="W31" s="272"/>
      <c r="X31" s="272"/>
    </row>
    <row r="32" spans="1:24" s="44" customFormat="1" ht="15" x14ac:dyDescent="0.25">
      <c r="B32" s="177"/>
      <c r="C32" s="177"/>
      <c r="D32" s="384"/>
      <c r="E32" s="372"/>
      <c r="F32" s="59"/>
      <c r="G32" s="59"/>
      <c r="H32" s="684"/>
      <c r="I32" s="684"/>
      <c r="J32" s="684"/>
      <c r="K32" s="684"/>
      <c r="L32" s="684"/>
      <c r="Q32" s="272"/>
      <c r="R32" s="272"/>
      <c r="S32" s="272"/>
      <c r="T32" s="272"/>
      <c r="U32" s="272"/>
      <c r="V32" s="272"/>
      <c r="W32" s="272"/>
      <c r="X32" s="272"/>
    </row>
    <row r="33" spans="1:24" s="44" customFormat="1" ht="14.25" x14ac:dyDescent="0.2">
      <c r="D33" s="385" t="s">
        <v>292</v>
      </c>
      <c r="E33" s="372"/>
      <c r="F33" s="684">
        <v>100</v>
      </c>
      <c r="G33" s="684"/>
      <c r="H33" s="684">
        <v>100</v>
      </c>
      <c r="I33" s="684"/>
      <c r="J33" s="684">
        <v>100</v>
      </c>
      <c r="K33" s="684"/>
      <c r="L33" s="684">
        <v>100</v>
      </c>
      <c r="Q33" s="272"/>
      <c r="R33" s="272"/>
      <c r="S33" s="272"/>
      <c r="T33" s="272"/>
      <c r="U33" s="272"/>
      <c r="V33" s="272"/>
      <c r="W33" s="272"/>
      <c r="X33" s="272"/>
    </row>
    <row r="34" spans="1:24" s="44" customFormat="1" ht="14.25" x14ac:dyDescent="0.2">
      <c r="D34" s="371" t="s">
        <v>208</v>
      </c>
      <c r="F34" s="59">
        <v>82.233378518962198</v>
      </c>
      <c r="G34" s="59"/>
      <c r="H34" s="59">
        <v>75.002874554444062</v>
      </c>
      <c r="I34" s="59"/>
      <c r="J34" s="59">
        <v>83.035464485155046</v>
      </c>
      <c r="K34" s="59"/>
      <c r="L34" s="59">
        <v>84.920280137088369</v>
      </c>
      <c r="Q34" s="272"/>
      <c r="R34" s="272"/>
      <c r="S34" s="272"/>
      <c r="T34" s="272"/>
      <c r="U34" s="272"/>
      <c r="V34" s="272"/>
      <c r="W34" s="272"/>
      <c r="X34" s="272"/>
    </row>
    <row r="35" spans="1:24" s="44" customFormat="1" ht="14.25" x14ac:dyDescent="0.2">
      <c r="D35" s="44" t="s">
        <v>39</v>
      </c>
      <c r="F35" s="59">
        <v>9.8601872576526599</v>
      </c>
      <c r="G35" s="59"/>
      <c r="H35" s="59">
        <v>12.35483500057491</v>
      </c>
      <c r="I35" s="59"/>
      <c r="J35" s="59">
        <v>9.6713184193739714</v>
      </c>
      <c r="K35" s="59"/>
      <c r="L35" s="59">
        <v>8.5431878011225351</v>
      </c>
      <c r="Q35" s="272"/>
      <c r="R35" s="272"/>
      <c r="S35" s="272"/>
      <c r="T35" s="272"/>
      <c r="U35" s="272"/>
      <c r="V35" s="272"/>
      <c r="W35" s="272"/>
      <c r="X35" s="272"/>
    </row>
    <row r="36" spans="1:24" s="44" customFormat="1" ht="14.25" x14ac:dyDescent="0.2">
      <c r="D36" s="44" t="s">
        <v>40</v>
      </c>
      <c r="F36" s="59">
        <v>6.5752971217805243</v>
      </c>
      <c r="G36" s="59"/>
      <c r="H36" s="59">
        <v>10.141428078647809</v>
      </c>
      <c r="I36" s="59"/>
      <c r="J36" s="59">
        <v>6.0968922412345989</v>
      </c>
      <c r="K36" s="59"/>
      <c r="L36" s="59">
        <v>5.617642676203249</v>
      </c>
      <c r="Q36" s="272"/>
      <c r="R36" s="272"/>
      <c r="S36" s="272"/>
      <c r="T36" s="272"/>
      <c r="U36" s="272"/>
      <c r="V36" s="272"/>
      <c r="W36" s="272"/>
      <c r="X36" s="272"/>
    </row>
    <row r="37" spans="1:24" s="44" customFormat="1" ht="14.25" x14ac:dyDescent="0.2">
      <c r="D37" s="44" t="s">
        <v>23</v>
      </c>
      <c r="F37" s="59">
        <v>1.3311371016046154</v>
      </c>
      <c r="G37" s="59"/>
      <c r="H37" s="59">
        <v>2.5008623663332186</v>
      </c>
      <c r="I37" s="59"/>
      <c r="J37" s="59">
        <v>1.1963248542363776</v>
      </c>
      <c r="K37" s="59"/>
      <c r="L37" s="59">
        <v>0.91888938558585398</v>
      </c>
      <c r="Q37" s="272"/>
      <c r="R37" s="272"/>
      <c r="S37" s="272"/>
      <c r="T37" s="272"/>
      <c r="U37" s="272"/>
      <c r="V37" s="272"/>
      <c r="W37" s="272"/>
      <c r="X37" s="272"/>
    </row>
    <row r="38" spans="1:24" s="44" customFormat="1" ht="14.25" x14ac:dyDescent="0.2">
      <c r="F38" s="59"/>
      <c r="G38" s="59"/>
      <c r="H38" s="59"/>
      <c r="I38" s="59"/>
      <c r="J38" s="59"/>
      <c r="K38" s="59"/>
      <c r="L38" s="59"/>
    </row>
    <row r="39" spans="1:24" s="44" customFormat="1" ht="14.25" x14ac:dyDescent="0.2">
      <c r="F39" s="59"/>
      <c r="G39" s="59"/>
      <c r="H39" s="59"/>
      <c r="I39" s="59"/>
      <c r="J39" s="59"/>
      <c r="K39" s="59"/>
      <c r="L39" s="59"/>
    </row>
    <row r="40" spans="1:24" s="44" customFormat="1" ht="15" x14ac:dyDescent="0.25">
      <c r="A40" s="44" t="s">
        <v>254</v>
      </c>
      <c r="C40" s="177"/>
      <c r="D40" s="384" t="s">
        <v>46</v>
      </c>
      <c r="E40" s="372"/>
      <c r="F40" s="344">
        <v>3581</v>
      </c>
      <c r="G40" s="344"/>
      <c r="H40" s="344">
        <v>167</v>
      </c>
      <c r="I40" s="344"/>
      <c r="J40" s="344">
        <v>2382</v>
      </c>
      <c r="K40" s="344"/>
      <c r="L40" s="344">
        <v>1032</v>
      </c>
    </row>
    <row r="41" spans="1:24" s="44" customFormat="1" ht="15" x14ac:dyDescent="0.25">
      <c r="C41" s="177"/>
      <c r="D41" s="385" t="s">
        <v>291</v>
      </c>
      <c r="E41" s="372"/>
      <c r="F41" s="59">
        <v>100</v>
      </c>
      <c r="G41" s="59"/>
      <c r="H41" s="59">
        <f>SUM(H40/F40*100)</f>
        <v>4.6635018151354366</v>
      </c>
      <c r="I41" s="59"/>
      <c r="J41" s="59">
        <f>SUM(J40/F40*100)</f>
        <v>66.51773247696174</v>
      </c>
      <c r="K41" s="59"/>
      <c r="L41" s="59">
        <f>SUM(L40/F40*100)</f>
        <v>28.81876570790282</v>
      </c>
    </row>
    <row r="42" spans="1:24" s="44" customFormat="1" ht="14.25" x14ac:dyDescent="0.2">
      <c r="D42" s="372"/>
      <c r="E42" s="372"/>
      <c r="F42" s="59"/>
      <c r="G42" s="59"/>
      <c r="H42" s="684"/>
      <c r="I42" s="684"/>
      <c r="J42" s="684"/>
      <c r="K42" s="684"/>
      <c r="L42" s="684"/>
    </row>
    <row r="43" spans="1:24" s="44" customFormat="1" ht="14.25" x14ac:dyDescent="0.2">
      <c r="D43" s="385" t="s">
        <v>292</v>
      </c>
      <c r="E43" s="372"/>
      <c r="F43" s="684">
        <v>100</v>
      </c>
      <c r="G43" s="684"/>
      <c r="H43" s="684">
        <v>100</v>
      </c>
      <c r="I43" s="684"/>
      <c r="J43" s="684">
        <v>100</v>
      </c>
      <c r="K43" s="684"/>
      <c r="L43" s="684">
        <v>100</v>
      </c>
    </row>
    <row r="44" spans="1:24" s="44" customFormat="1" ht="14.25" x14ac:dyDescent="0.2">
      <c r="D44" s="371" t="s">
        <v>208</v>
      </c>
      <c r="F44" s="59">
        <v>86.093270036302698</v>
      </c>
      <c r="G44" s="59"/>
      <c r="H44" s="59">
        <v>83.233532934131745</v>
      </c>
      <c r="I44" s="59"/>
      <c r="J44" s="59">
        <v>86.943744752308987</v>
      </c>
      <c r="K44" s="59"/>
      <c r="L44" s="59">
        <v>84.593023255813947</v>
      </c>
    </row>
    <row r="45" spans="1:24" s="44" customFormat="1" ht="14.25" x14ac:dyDescent="0.2">
      <c r="D45" s="44" t="s">
        <v>39</v>
      </c>
      <c r="F45" s="59">
        <v>7.5397933538117838</v>
      </c>
      <c r="G45" s="59"/>
      <c r="H45" s="59">
        <v>7.1856287425149699</v>
      </c>
      <c r="I45" s="59"/>
      <c r="J45" s="59">
        <v>7.0528967254408066</v>
      </c>
      <c r="K45" s="59"/>
      <c r="L45" s="59">
        <v>8.720930232558139</v>
      </c>
    </row>
    <row r="46" spans="1:24" s="44" customFormat="1" ht="14.25" x14ac:dyDescent="0.2">
      <c r="D46" s="44" t="s">
        <v>40</v>
      </c>
      <c r="F46" s="59">
        <v>5.1940798659592291</v>
      </c>
      <c r="G46" s="59"/>
      <c r="H46" s="59">
        <v>7.1856287425149699</v>
      </c>
      <c r="I46" s="59"/>
      <c r="J46" s="59">
        <v>4.9538203190596137</v>
      </c>
      <c r="K46" s="59"/>
      <c r="L46" s="59">
        <v>5.4263565891472867</v>
      </c>
    </row>
    <row r="47" spans="1:24" s="44" customFormat="1" ht="14.25" x14ac:dyDescent="0.2">
      <c r="D47" s="44" t="s">
        <v>23</v>
      </c>
      <c r="F47" s="59">
        <v>1.1728567439262776</v>
      </c>
      <c r="G47" s="59"/>
      <c r="H47" s="59">
        <v>2.3952095808383236</v>
      </c>
      <c r="I47" s="59"/>
      <c r="J47" s="59">
        <v>1.0495382031905962</v>
      </c>
      <c r="K47" s="59"/>
      <c r="L47" s="59">
        <v>1.2596899224806202</v>
      </c>
    </row>
    <row r="48" spans="1:24" s="44" customFormat="1" ht="14.25" x14ac:dyDescent="0.2">
      <c r="A48" s="145"/>
      <c r="B48" s="145"/>
      <c r="C48" s="145"/>
      <c r="D48" s="145"/>
      <c r="E48" s="145"/>
      <c r="F48" s="377"/>
      <c r="G48" s="377"/>
      <c r="H48" s="377"/>
      <c r="I48" s="377"/>
      <c r="J48" s="377"/>
      <c r="K48" s="377"/>
      <c r="L48" s="377"/>
      <c r="M48" s="69"/>
      <c r="N48" s="69"/>
    </row>
    <row r="49" spans="1:25" s="44" customFormat="1" ht="14.25" x14ac:dyDescent="0.2">
      <c r="F49" s="59"/>
      <c r="G49" s="59"/>
      <c r="H49" s="59"/>
      <c r="I49" s="59"/>
      <c r="J49" s="59"/>
      <c r="K49" s="59"/>
      <c r="L49" s="59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</row>
    <row r="50" spans="1:25" s="44" customFormat="1" ht="16.5" x14ac:dyDescent="0.2">
      <c r="A50" s="274" t="s">
        <v>1451</v>
      </c>
      <c r="B50" s="274"/>
      <c r="F50" s="59"/>
      <c r="G50" s="59"/>
      <c r="H50" s="59"/>
      <c r="I50" s="59"/>
      <c r="J50" s="59"/>
      <c r="K50" s="59"/>
      <c r="L50" s="59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</row>
    <row r="51" spans="1:25" s="44" customFormat="1" ht="14.25" x14ac:dyDescent="0.2">
      <c r="D51" s="59"/>
      <c r="E51" s="59"/>
      <c r="F51" s="59"/>
      <c r="G51" s="59"/>
      <c r="H51" s="59"/>
      <c r="I51" s="59"/>
      <c r="J51" s="59"/>
      <c r="K51" s="59"/>
      <c r="L51" s="59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</row>
    <row r="52" spans="1:25" s="44" customFormat="1" ht="14.25" x14ac:dyDescent="0.2"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</row>
    <row r="53" spans="1:25" ht="14.25" x14ac:dyDescent="0.2"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</row>
    <row r="54" spans="1:25" ht="14.25" x14ac:dyDescent="0.2"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:25" ht="14.25" x14ac:dyDescent="0.2"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:25" ht="14.25" x14ac:dyDescent="0.2"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:25" ht="14.25" x14ac:dyDescent="0.2"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:25" ht="14.25" x14ac:dyDescent="0.2"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:25" ht="14.25" x14ac:dyDescent="0.2"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:25" ht="14.25" x14ac:dyDescent="0.2">
      <c r="M60" s="272"/>
      <c r="N60" s="272"/>
      <c r="O60" s="44"/>
      <c r="P60" s="44"/>
      <c r="Q60" s="272"/>
      <c r="R60" s="272"/>
      <c r="S60" s="272"/>
      <c r="T60" s="44"/>
      <c r="U60" s="44"/>
      <c r="V60" s="272"/>
      <c r="W60" s="272"/>
      <c r="X60" s="44"/>
      <c r="Y60" s="44"/>
    </row>
    <row r="61" spans="1:25" ht="14.25" x14ac:dyDescent="0.2"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:25" ht="14.25" x14ac:dyDescent="0.2"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:25" ht="14.25" x14ac:dyDescent="0.2">
      <c r="M63" s="272"/>
      <c r="N63" s="272"/>
      <c r="O63" s="44"/>
      <c r="P63" s="44"/>
      <c r="Q63" s="272"/>
      <c r="R63" s="272"/>
      <c r="S63" s="272"/>
      <c r="T63" s="44"/>
      <c r="U63" s="44"/>
      <c r="V63" s="272"/>
      <c r="W63" s="272"/>
      <c r="X63" s="44"/>
      <c r="Y63" s="44"/>
    </row>
    <row r="64" spans="1:25" x14ac:dyDescent="0.2">
      <c r="M64" s="49"/>
      <c r="N64" s="49"/>
      <c r="Q64" s="49"/>
      <c r="R64" s="49"/>
      <c r="S64" s="49"/>
      <c r="V64" s="49"/>
      <c r="W64" s="49"/>
    </row>
    <row r="65" spans="13:23" x14ac:dyDescent="0.2">
      <c r="M65" s="49"/>
      <c r="N65" s="49"/>
      <c r="Q65" s="49"/>
      <c r="R65" s="49"/>
      <c r="S65" s="49"/>
      <c r="V65" s="49"/>
      <c r="W65" s="49"/>
    </row>
    <row r="66" spans="13:23" x14ac:dyDescent="0.2">
      <c r="M66" s="49"/>
      <c r="N66" s="49"/>
      <c r="Q66" s="49"/>
      <c r="R66" s="49"/>
      <c r="S66" s="49"/>
      <c r="V66" s="49"/>
      <c r="W66" s="4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&amp;R24</oddFooter>
  </headerFooter>
  <ignoredErrors>
    <ignoredError sqref="J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4"/>
  <sheetViews>
    <sheetView showGridLines="0" workbookViewId="0"/>
  </sheetViews>
  <sheetFormatPr defaultColWidth="9.140625" defaultRowHeight="12.75" x14ac:dyDescent="0.2"/>
  <cols>
    <col min="1" max="1" width="38.7109375" style="281" customWidth="1"/>
    <col min="2" max="2" width="5.85546875" style="281" customWidth="1"/>
    <col min="3" max="3" width="10.28515625" style="281" customWidth="1"/>
    <col min="4" max="4" width="3" style="281" customWidth="1"/>
    <col min="5" max="5" width="10.42578125" style="281" customWidth="1"/>
    <col min="6" max="6" width="3" style="281" customWidth="1"/>
    <col min="7" max="7" width="8.7109375" style="281" customWidth="1"/>
    <col min="8" max="8" width="3" style="281" customWidth="1"/>
    <col min="9" max="9" width="9" style="281" customWidth="1"/>
    <col min="10" max="10" width="3" style="281" customWidth="1"/>
    <col min="11" max="11" width="10.85546875" style="281" customWidth="1"/>
    <col min="12" max="12" width="3" style="281" customWidth="1"/>
    <col min="13" max="13" width="11.140625" style="281" customWidth="1"/>
    <col min="14" max="14" width="7.7109375" style="18" customWidth="1"/>
    <col min="15" max="15" width="9.140625" style="18"/>
    <col min="16" max="16" width="8.7109375" style="18" customWidth="1"/>
    <col min="17" max="16384" width="9.140625" style="18"/>
  </cols>
  <sheetData>
    <row r="1" spans="1:21" ht="15.75" x14ac:dyDescent="0.25">
      <c r="A1" s="386" t="s">
        <v>1545</v>
      </c>
    </row>
    <row r="2" spans="1:21" s="264" customFormat="1" ht="3.75" customHeight="1" x14ac:dyDescent="0.25">
      <c r="A2" s="387"/>
    </row>
    <row r="3" spans="1:21" s="264" customFormat="1" ht="15" customHeight="1" x14ac:dyDescent="0.2">
      <c r="A3" s="388" t="s">
        <v>8</v>
      </c>
      <c r="M3" s="389" t="s">
        <v>36</v>
      </c>
    </row>
    <row r="4" spans="1:21" s="264" customFormat="1" ht="6" customHeight="1" x14ac:dyDescent="0.2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</row>
    <row r="5" spans="1:21" s="264" customFormat="1" ht="6" customHeight="1" x14ac:dyDescent="0.2"/>
    <row r="6" spans="1:21" s="264" customFormat="1" ht="14.25" x14ac:dyDescent="0.2">
      <c r="A6" s="264" t="s">
        <v>53</v>
      </c>
      <c r="G6" s="264" t="s">
        <v>47</v>
      </c>
    </row>
    <row r="7" spans="1:21" s="264" customFormat="1" ht="6" customHeight="1" x14ac:dyDescent="0.2"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</row>
    <row r="8" spans="1:21" s="264" customFormat="1" ht="6" customHeight="1" x14ac:dyDescent="0.2"/>
    <row r="9" spans="1:21" s="389" customFormat="1" ht="14.25" x14ac:dyDescent="0.2">
      <c r="C9" s="389" t="s">
        <v>2</v>
      </c>
      <c r="E9" s="391" t="s">
        <v>205</v>
      </c>
      <c r="F9" s="392"/>
      <c r="G9" s="392" t="s">
        <v>21</v>
      </c>
      <c r="H9" s="392"/>
      <c r="I9" s="389" t="s">
        <v>54</v>
      </c>
      <c r="J9" s="392"/>
      <c r="K9" s="389" t="s">
        <v>55</v>
      </c>
      <c r="M9" s="389" t="s">
        <v>23</v>
      </c>
    </row>
    <row r="10" spans="1:21" s="264" customFormat="1" ht="6" customHeight="1" x14ac:dyDescent="0.2">
      <c r="A10" s="390"/>
      <c r="C10" s="390"/>
      <c r="D10" s="393"/>
      <c r="E10" s="390"/>
      <c r="F10" s="393"/>
      <c r="G10" s="390"/>
      <c r="H10" s="393"/>
      <c r="I10" s="390"/>
      <c r="J10" s="393"/>
      <c r="K10" s="390"/>
      <c r="L10" s="393"/>
      <c r="M10" s="390"/>
    </row>
    <row r="11" spans="1:21" s="264" customFormat="1" ht="6" customHeight="1" x14ac:dyDescent="0.2"/>
    <row r="12" spans="1:21" s="268" customFormat="1" ht="12.75" customHeight="1" x14ac:dyDescent="0.25">
      <c r="A12" s="268" t="s">
        <v>356</v>
      </c>
      <c r="C12" s="685">
        <v>185824</v>
      </c>
      <c r="D12" s="685"/>
      <c r="E12" s="685">
        <v>149034</v>
      </c>
      <c r="F12" s="685"/>
      <c r="G12" s="685">
        <v>21248</v>
      </c>
      <c r="H12" s="685"/>
      <c r="I12" s="685">
        <v>6239</v>
      </c>
      <c r="J12" s="685"/>
      <c r="K12" s="685">
        <v>6426</v>
      </c>
      <c r="L12" s="685"/>
      <c r="M12" s="685">
        <v>2877</v>
      </c>
      <c r="T12" s="395"/>
      <c r="U12" s="395"/>
    </row>
    <row r="13" spans="1:21" s="264" customFormat="1" ht="6" customHeight="1" x14ac:dyDescent="0.25">
      <c r="C13" s="44"/>
      <c r="D13" s="268"/>
      <c r="E13" s="44"/>
      <c r="F13" s="268"/>
      <c r="G13" s="44"/>
      <c r="H13" s="268"/>
      <c r="I13" s="44"/>
      <c r="J13" s="268"/>
      <c r="K13" s="44"/>
      <c r="L13" s="268"/>
      <c r="M13" s="44"/>
    </row>
    <row r="14" spans="1:21" s="268" customFormat="1" ht="14.25" customHeight="1" x14ac:dyDescent="0.25">
      <c r="A14" s="268" t="s">
        <v>25</v>
      </c>
      <c r="C14" s="515">
        <v>45</v>
      </c>
      <c r="D14" s="686"/>
      <c r="E14" s="515">
        <v>37</v>
      </c>
      <c r="F14" s="686"/>
      <c r="G14" s="687">
        <v>84</v>
      </c>
      <c r="H14" s="686"/>
      <c r="I14" s="515">
        <v>75</v>
      </c>
      <c r="J14" s="686"/>
      <c r="K14" s="687">
        <v>76</v>
      </c>
      <c r="L14" s="686"/>
      <c r="M14" s="515">
        <v>61</v>
      </c>
      <c r="N14" s="266"/>
      <c r="O14" s="266"/>
      <c r="P14" s="266"/>
      <c r="Q14" s="266"/>
      <c r="R14" s="266"/>
      <c r="S14" s="266"/>
      <c r="T14" s="266"/>
    </row>
    <row r="15" spans="1:21" s="264" customFormat="1" ht="6" customHeight="1" x14ac:dyDescent="0.25">
      <c r="A15" s="393"/>
      <c r="C15" s="44"/>
      <c r="D15" s="268"/>
      <c r="E15" s="44"/>
      <c r="F15" s="268"/>
      <c r="G15" s="44"/>
      <c r="H15" s="268"/>
      <c r="I15" s="44"/>
      <c r="J15" s="268"/>
      <c r="K15" s="44"/>
      <c r="L15" s="268"/>
      <c r="M15" s="44"/>
      <c r="N15" s="266"/>
      <c r="O15" s="266"/>
      <c r="P15" s="266"/>
      <c r="Q15" s="266"/>
      <c r="R15" s="266"/>
      <c r="S15" s="266"/>
      <c r="T15" s="266"/>
    </row>
    <row r="16" spans="1:21" s="264" customFormat="1" ht="15" x14ac:dyDescent="0.25">
      <c r="A16" s="393" t="s">
        <v>41</v>
      </c>
      <c r="C16" s="688">
        <v>40</v>
      </c>
      <c r="D16" s="689"/>
      <c r="E16" s="689">
        <v>36</v>
      </c>
      <c r="F16" s="689"/>
      <c r="G16" s="689">
        <v>81</v>
      </c>
      <c r="H16" s="689"/>
      <c r="I16" s="689">
        <v>56</v>
      </c>
      <c r="J16" s="689"/>
      <c r="K16" s="689">
        <v>4</v>
      </c>
      <c r="L16" s="689"/>
      <c r="M16" s="689">
        <v>0</v>
      </c>
      <c r="N16" s="267"/>
      <c r="O16" s="534"/>
      <c r="P16" s="266"/>
      <c r="Q16" s="266"/>
      <c r="R16" s="266"/>
      <c r="S16" s="266"/>
      <c r="T16" s="266"/>
    </row>
    <row r="17" spans="1:20" s="264" customFormat="1" ht="14.45" customHeight="1" x14ac:dyDescent="0.2">
      <c r="A17" s="264" t="s">
        <v>42</v>
      </c>
      <c r="C17" s="688">
        <v>5</v>
      </c>
      <c r="D17" s="689"/>
      <c r="E17" s="689">
        <v>0</v>
      </c>
      <c r="F17" s="689"/>
      <c r="G17" s="689">
        <v>3</v>
      </c>
      <c r="H17" s="689"/>
      <c r="I17" s="689">
        <v>18</v>
      </c>
      <c r="J17" s="689"/>
      <c r="K17" s="689">
        <v>72</v>
      </c>
      <c r="L17" s="689"/>
      <c r="M17" s="689">
        <v>35</v>
      </c>
      <c r="N17" s="266"/>
      <c r="O17" s="266"/>
      <c r="P17" s="266"/>
      <c r="Q17" s="266"/>
      <c r="R17" s="266"/>
      <c r="S17" s="266"/>
      <c r="T17" s="266"/>
    </row>
    <row r="18" spans="1:20" s="264" customFormat="1" ht="14.45" customHeight="1" x14ac:dyDescent="0.2">
      <c r="A18" s="396" t="s">
        <v>1453</v>
      </c>
      <c r="C18" s="349">
        <v>0</v>
      </c>
      <c r="D18" s="59"/>
      <c r="E18" s="59">
        <v>0</v>
      </c>
      <c r="F18" s="59"/>
      <c r="G18" s="59">
        <v>0</v>
      </c>
      <c r="H18" s="59"/>
      <c r="I18" s="59">
        <v>0</v>
      </c>
      <c r="J18" s="59"/>
      <c r="K18" s="59">
        <v>0</v>
      </c>
      <c r="L18" s="59"/>
      <c r="M18" s="59">
        <v>26</v>
      </c>
      <c r="N18" s="266"/>
      <c r="O18" s="266"/>
      <c r="P18" s="266"/>
      <c r="Q18" s="266"/>
      <c r="R18" s="266"/>
      <c r="S18" s="266"/>
      <c r="T18" s="266"/>
    </row>
    <row r="19" spans="1:20" s="264" customFormat="1" ht="6" customHeight="1" x14ac:dyDescent="0.2">
      <c r="A19" s="396"/>
      <c r="C19" s="34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266"/>
      <c r="O19" s="266"/>
      <c r="P19" s="266"/>
      <c r="Q19" s="266"/>
      <c r="R19" s="266"/>
      <c r="S19" s="266"/>
      <c r="T19" s="266"/>
    </row>
    <row r="20" spans="1:20" s="268" customFormat="1" ht="19.5" customHeight="1" x14ac:dyDescent="0.25">
      <c r="A20" s="397" t="s">
        <v>26</v>
      </c>
      <c r="C20" s="349">
        <v>55</v>
      </c>
      <c r="D20" s="349"/>
      <c r="E20" s="349">
        <v>63</v>
      </c>
      <c r="F20" s="349"/>
      <c r="G20" s="349">
        <v>16</v>
      </c>
      <c r="H20" s="349"/>
      <c r="I20" s="349">
        <v>25</v>
      </c>
      <c r="J20" s="349"/>
      <c r="K20" s="349">
        <v>24</v>
      </c>
      <c r="L20" s="349"/>
      <c r="M20" s="349">
        <v>39</v>
      </c>
      <c r="N20" s="266"/>
      <c r="O20" s="266"/>
      <c r="P20" s="266"/>
      <c r="Q20" s="266"/>
      <c r="R20" s="266"/>
      <c r="S20" s="266"/>
      <c r="T20" s="266"/>
    </row>
    <row r="21" spans="1:20" s="264" customFormat="1" ht="6" customHeight="1" x14ac:dyDescent="0.2">
      <c r="A21" s="396"/>
      <c r="C21" s="688"/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266"/>
      <c r="O21" s="266"/>
      <c r="P21" s="266"/>
      <c r="Q21" s="266"/>
      <c r="R21" s="266"/>
      <c r="S21" s="266"/>
      <c r="T21" s="266"/>
    </row>
    <row r="22" spans="1:20" s="264" customFormat="1" ht="14.25" x14ac:dyDescent="0.2">
      <c r="A22" s="396" t="s">
        <v>365</v>
      </c>
      <c r="C22" s="688"/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266"/>
      <c r="O22" s="266"/>
      <c r="P22" s="266"/>
      <c r="Q22" s="266"/>
      <c r="R22" s="266"/>
      <c r="S22" s="266"/>
      <c r="T22" s="266"/>
    </row>
    <row r="23" spans="1:20" s="264" customFormat="1" ht="15" x14ac:dyDescent="0.25">
      <c r="A23" s="396" t="s">
        <v>58</v>
      </c>
      <c r="C23" s="688">
        <v>55</v>
      </c>
      <c r="D23" s="689"/>
      <c r="E23" s="689">
        <v>63</v>
      </c>
      <c r="F23" s="689"/>
      <c r="G23" s="689">
        <v>16</v>
      </c>
      <c r="H23" s="689"/>
      <c r="I23" s="689">
        <v>25</v>
      </c>
      <c r="J23" s="689"/>
      <c r="K23" s="689">
        <v>24</v>
      </c>
      <c r="L23" s="689"/>
      <c r="M23" s="689">
        <v>19</v>
      </c>
      <c r="N23" s="266"/>
      <c r="O23" s="267"/>
      <c r="P23" s="266"/>
      <c r="Q23" s="266"/>
      <c r="R23" s="266"/>
      <c r="S23" s="266"/>
      <c r="T23" s="266"/>
    </row>
    <row r="24" spans="1:20" s="264" customFormat="1" ht="15.6" customHeight="1" x14ac:dyDescent="0.25">
      <c r="A24" s="396" t="s">
        <v>176</v>
      </c>
      <c r="C24" s="688">
        <v>0</v>
      </c>
      <c r="D24" s="689"/>
      <c r="E24" s="689">
        <v>0</v>
      </c>
      <c r="F24" s="689"/>
      <c r="G24" s="689">
        <v>0</v>
      </c>
      <c r="H24" s="689"/>
      <c r="I24" s="689">
        <v>0</v>
      </c>
      <c r="J24" s="689"/>
      <c r="K24" s="689">
        <v>1</v>
      </c>
      <c r="L24" s="689"/>
      <c r="M24" s="689">
        <v>1</v>
      </c>
      <c r="N24" s="267"/>
      <c r="O24" s="266"/>
      <c r="P24" s="266"/>
      <c r="Q24" s="266"/>
      <c r="R24" s="266"/>
      <c r="S24" s="266"/>
      <c r="T24" s="266"/>
    </row>
    <row r="25" spans="1:20" s="268" customFormat="1" ht="15" customHeight="1" x14ac:dyDescent="0.25">
      <c r="A25" s="396" t="s">
        <v>1506</v>
      </c>
      <c r="C25" s="688">
        <v>0</v>
      </c>
      <c r="D25" s="689"/>
      <c r="E25" s="689">
        <v>0</v>
      </c>
      <c r="F25" s="689"/>
      <c r="G25" s="689">
        <v>0</v>
      </c>
      <c r="H25" s="689"/>
      <c r="I25" s="689">
        <v>0</v>
      </c>
      <c r="J25" s="689"/>
      <c r="K25" s="689">
        <v>0</v>
      </c>
      <c r="L25" s="689"/>
      <c r="M25" s="689">
        <v>20</v>
      </c>
      <c r="N25" s="266"/>
      <c r="O25" s="266"/>
      <c r="P25" s="266"/>
      <c r="Q25" s="266"/>
      <c r="R25" s="266"/>
      <c r="S25" s="266"/>
      <c r="T25" s="266"/>
    </row>
    <row r="26" spans="1:20" ht="6" customHeight="1" x14ac:dyDescent="0.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20" ht="6" customHeight="1" x14ac:dyDescent="0.2"/>
    <row r="28" spans="1:20" ht="14.25" x14ac:dyDescent="0.2">
      <c r="A28" s="398" t="s">
        <v>224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</row>
    <row r="29" spans="1:20" s="400" customFormat="1" ht="14.25" x14ac:dyDescent="0.2">
      <c r="A29" s="773" t="s">
        <v>1918</v>
      </c>
      <c r="B29" s="92"/>
      <c r="C29" s="774"/>
      <c r="D29" s="774"/>
      <c r="E29" s="774"/>
      <c r="F29" s="399"/>
      <c r="G29" s="399"/>
      <c r="H29" s="399"/>
      <c r="I29" s="399"/>
      <c r="J29" s="399"/>
      <c r="K29" s="399"/>
      <c r="L29" s="399"/>
      <c r="M29" s="399"/>
    </row>
    <row r="30" spans="1:20" s="400" customFormat="1" x14ac:dyDescent="0.2">
      <c r="A30" s="19" t="s">
        <v>193</v>
      </c>
      <c r="B30" s="23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</row>
    <row r="31" spans="1:20" s="400" customFormat="1" x14ac:dyDescent="0.2">
      <c r="A31" s="138"/>
      <c r="B31" s="23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20" s="400" customFormat="1" x14ac:dyDescent="0.2">
      <c r="A32" s="138"/>
      <c r="B32" s="23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</row>
    <row r="33" spans="1:13" s="400" customFormat="1" x14ac:dyDescent="0.2">
      <c r="A33" s="138"/>
      <c r="B33" s="23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</row>
    <row r="34" spans="1:13" s="400" customFormat="1" x14ac:dyDescent="0.2">
      <c r="A34" s="138"/>
      <c r="B34" s="23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</row>
    <row r="35" spans="1:13" ht="15.75" x14ac:dyDescent="0.25">
      <c r="A35" s="40" t="s">
        <v>1546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99"/>
      <c r="M35" s="399"/>
    </row>
    <row r="36" spans="1:13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 s="264" customFormat="1" ht="14.25" x14ac:dyDescent="0.2">
      <c r="A37" s="44" t="s">
        <v>8</v>
      </c>
      <c r="B37" s="44"/>
      <c r="C37" s="44"/>
      <c r="D37" s="44"/>
      <c r="E37" s="44"/>
      <c r="F37" s="44"/>
      <c r="G37" s="44"/>
      <c r="H37" s="44"/>
      <c r="I37" s="44"/>
      <c r="J37" s="44"/>
      <c r="K37" s="80" t="s">
        <v>9</v>
      </c>
    </row>
    <row r="38" spans="1:13" s="264" customFormat="1" ht="6.75" customHeight="1" x14ac:dyDescent="0.2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</row>
    <row r="39" spans="1:13" s="264" customFormat="1" ht="6.75" customHeight="1" x14ac:dyDescent="0.2">
      <c r="A39" s="44"/>
      <c r="B39" s="44"/>
      <c r="C39" s="61"/>
      <c r="D39" s="61"/>
      <c r="E39" s="61"/>
      <c r="F39" s="61"/>
      <c r="G39" s="61"/>
      <c r="H39" s="61"/>
      <c r="I39" s="61"/>
      <c r="J39" s="61"/>
      <c r="K39" s="61"/>
    </row>
    <row r="40" spans="1:13" s="264" customFormat="1" ht="14.25" x14ac:dyDescent="0.2">
      <c r="A40" s="44"/>
      <c r="B40" s="44"/>
      <c r="D40" s="44"/>
      <c r="E40" s="44" t="s">
        <v>47</v>
      </c>
      <c r="F40" s="44"/>
      <c r="G40" s="44"/>
      <c r="H40" s="44"/>
      <c r="I40" s="44"/>
      <c r="J40" s="44"/>
      <c r="K40" s="44"/>
    </row>
    <row r="41" spans="1:13" s="264" customFormat="1" ht="6.75" customHeight="1" x14ac:dyDescent="0.2">
      <c r="A41" s="44"/>
      <c r="B41" s="44"/>
      <c r="C41" s="145"/>
      <c r="D41" s="145"/>
      <c r="E41" s="145"/>
      <c r="F41" s="145"/>
      <c r="G41" s="145"/>
      <c r="H41" s="145"/>
      <c r="I41" s="145"/>
      <c r="J41" s="145"/>
      <c r="K41" s="145"/>
    </row>
    <row r="42" spans="1:13" s="264" customFormat="1" ht="6.75" customHeight="1" x14ac:dyDescent="0.2">
      <c r="A42" s="61"/>
      <c r="B42" s="44"/>
      <c r="C42" s="61"/>
      <c r="D42" s="61"/>
      <c r="E42" s="61"/>
      <c r="F42" s="61"/>
      <c r="G42" s="61"/>
      <c r="H42" s="61"/>
      <c r="I42" s="61"/>
      <c r="J42" s="61"/>
      <c r="K42" s="61"/>
    </row>
    <row r="43" spans="1:13" s="264" customFormat="1" ht="14.25" x14ac:dyDescent="0.2">
      <c r="A43" s="44" t="s">
        <v>218</v>
      </c>
      <c r="B43" s="44"/>
      <c r="C43" s="401" t="s">
        <v>2</v>
      </c>
      <c r="D43" s="44"/>
      <c r="E43" s="402" t="s">
        <v>205</v>
      </c>
      <c r="F43" s="402"/>
      <c r="G43" s="402" t="s">
        <v>21</v>
      </c>
      <c r="H43" s="402"/>
      <c r="I43" s="402" t="s">
        <v>137</v>
      </c>
      <c r="J43" s="402"/>
      <c r="K43" s="402" t="s">
        <v>23</v>
      </c>
    </row>
    <row r="44" spans="1:13" s="264" customFormat="1" ht="6.75" customHeight="1" x14ac:dyDescent="0.2">
      <c r="A44" s="403"/>
      <c r="B44" s="44"/>
      <c r="C44" s="403"/>
      <c r="D44" s="44"/>
      <c r="E44" s="403"/>
      <c r="F44" s="374"/>
      <c r="G44" s="403"/>
      <c r="H44" s="374"/>
      <c r="I44" s="403"/>
      <c r="J44" s="374"/>
      <c r="K44" s="403"/>
    </row>
    <row r="45" spans="1:13" s="264" customFormat="1" ht="6.75" customHeight="1" x14ac:dyDescent="0.2">
      <c r="A45" s="44"/>
      <c r="B45" s="44"/>
      <c r="C45" s="404"/>
      <c r="D45" s="44"/>
      <c r="E45" s="404"/>
      <c r="F45" s="374"/>
      <c r="G45" s="404"/>
      <c r="H45" s="374"/>
      <c r="I45" s="404"/>
      <c r="J45" s="374"/>
      <c r="K45" s="404"/>
    </row>
    <row r="46" spans="1:13" s="264" customFormat="1" ht="14.25" customHeight="1" x14ac:dyDescent="0.25">
      <c r="A46" s="177" t="s">
        <v>1462</v>
      </c>
      <c r="B46" s="177"/>
      <c r="C46" s="448">
        <f>SUM(C49:C53)</f>
        <v>185824</v>
      </c>
      <c r="D46" s="448"/>
      <c r="E46" s="448">
        <f t="shared" ref="E46:K46" si="0">SUM(E49:E53)</f>
        <v>149034</v>
      </c>
      <c r="F46" s="448"/>
      <c r="G46" s="448">
        <f t="shared" si="0"/>
        <v>21248</v>
      </c>
      <c r="H46" s="448"/>
      <c r="I46" s="448">
        <f t="shared" si="0"/>
        <v>12665</v>
      </c>
      <c r="J46" s="448"/>
      <c r="K46" s="448">
        <f t="shared" si="0"/>
        <v>2877</v>
      </c>
      <c r="L46" s="281"/>
    </row>
    <row r="47" spans="1:13" s="264" customFormat="1" ht="6.75" customHeight="1" x14ac:dyDescent="0.2">
      <c r="A47" s="145"/>
      <c r="B47" s="44"/>
      <c r="C47" s="691"/>
      <c r="D47" s="104"/>
      <c r="E47" s="691"/>
      <c r="F47" s="692"/>
      <c r="G47" s="691"/>
      <c r="H47" s="692"/>
      <c r="I47" s="691"/>
      <c r="J47" s="692"/>
      <c r="K47" s="691"/>
    </row>
    <row r="48" spans="1:13" s="264" customFormat="1" ht="6.75" customHeight="1" x14ac:dyDescent="0.25">
      <c r="A48" s="61"/>
      <c r="B48" s="44"/>
      <c r="C48" s="681"/>
      <c r="D48" s="257"/>
      <c r="E48" s="475"/>
      <c r="F48" s="257"/>
      <c r="G48" s="475"/>
      <c r="H48" s="257"/>
      <c r="I48" s="475"/>
      <c r="J48" s="257"/>
      <c r="K48" s="475"/>
    </row>
    <row r="49" spans="1:16" s="264" customFormat="1" ht="15" customHeight="1" x14ac:dyDescent="0.25">
      <c r="A49" s="44" t="s">
        <v>1452</v>
      </c>
      <c r="B49" s="44"/>
      <c r="C49" s="448">
        <f>SUM(E49:K49)</f>
        <v>91</v>
      </c>
      <c r="D49" s="257"/>
      <c r="E49" s="257">
        <v>18</v>
      </c>
      <c r="F49" s="257"/>
      <c r="G49" s="643">
        <v>8</v>
      </c>
      <c r="H49" s="643"/>
      <c r="I49" s="643">
        <v>42</v>
      </c>
      <c r="J49" s="643"/>
      <c r="K49" s="643">
        <v>23</v>
      </c>
      <c r="M49"/>
      <c r="N49"/>
      <c r="O49"/>
      <c r="P49"/>
    </row>
    <row r="50" spans="1:16" s="264" customFormat="1" ht="15" customHeight="1" x14ac:dyDescent="0.25">
      <c r="A50" s="44" t="s">
        <v>219</v>
      </c>
      <c r="B50" s="44"/>
      <c r="C50" s="448">
        <f>SUM(E50:K50)</f>
        <v>131</v>
      </c>
      <c r="D50" s="257"/>
      <c r="E50" s="257">
        <v>84</v>
      </c>
      <c r="F50" s="257"/>
      <c r="G50" s="643">
        <v>22</v>
      </c>
      <c r="H50" s="643"/>
      <c r="I50" s="643">
        <v>18</v>
      </c>
      <c r="J50" s="643"/>
      <c r="K50" s="643">
        <v>7</v>
      </c>
      <c r="M50"/>
      <c r="N50"/>
      <c r="O50"/>
      <c r="P50"/>
    </row>
    <row r="51" spans="1:16" s="264" customFormat="1" ht="15" customHeight="1" x14ac:dyDescent="0.25">
      <c r="A51" s="44" t="s">
        <v>134</v>
      </c>
      <c r="B51" s="44"/>
      <c r="C51" s="448">
        <f>SUM(E51:K51)</f>
        <v>181231</v>
      </c>
      <c r="D51" s="257"/>
      <c r="E51" s="257">
        <v>148102</v>
      </c>
      <c r="F51" s="257"/>
      <c r="G51" s="643">
        <v>20570</v>
      </c>
      <c r="H51" s="643"/>
      <c r="I51" s="643">
        <v>10758</v>
      </c>
      <c r="J51" s="643"/>
      <c r="K51" s="643">
        <v>1801</v>
      </c>
      <c r="M51"/>
      <c r="N51"/>
      <c r="O51"/>
      <c r="P51"/>
    </row>
    <row r="52" spans="1:16" s="264" customFormat="1" ht="15" customHeight="1" x14ac:dyDescent="0.25">
      <c r="A52" s="44" t="s">
        <v>228</v>
      </c>
      <c r="B52" s="44"/>
      <c r="C52" s="448">
        <f>SUM(E52:K52)</f>
        <v>1158</v>
      </c>
      <c r="D52" s="257"/>
      <c r="E52" s="257">
        <v>816</v>
      </c>
      <c r="F52" s="257"/>
      <c r="G52" s="643">
        <v>259</v>
      </c>
      <c r="H52" s="643"/>
      <c r="I52" s="643">
        <v>83</v>
      </c>
      <c r="J52" s="643"/>
      <c r="K52" s="643">
        <v>0</v>
      </c>
      <c r="M52"/>
      <c r="N52"/>
      <c r="O52"/>
      <c r="P52"/>
    </row>
    <row r="53" spans="1:16" s="264" customFormat="1" ht="15" customHeight="1" x14ac:dyDescent="0.25">
      <c r="A53" s="44" t="s">
        <v>231</v>
      </c>
      <c r="B53" s="44"/>
      <c r="C53" s="448">
        <f>SUM(E53:K53)</f>
        <v>3213</v>
      </c>
      <c r="D53" s="257"/>
      <c r="E53" s="257">
        <v>14</v>
      </c>
      <c r="F53" s="257"/>
      <c r="G53" s="643">
        <v>389</v>
      </c>
      <c r="H53" s="643"/>
      <c r="I53" s="643">
        <v>1764</v>
      </c>
      <c r="J53" s="643"/>
      <c r="K53" s="643">
        <v>1046</v>
      </c>
      <c r="M53"/>
      <c r="N53"/>
      <c r="O53"/>
      <c r="P53"/>
    </row>
    <row r="54" spans="1:16" s="264" customFormat="1" ht="6.75" customHeight="1" x14ac:dyDescent="0.2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</row>
    <row r="55" spans="1:16" s="264" customFormat="1" ht="15" x14ac:dyDescent="0.25">
      <c r="M55" s="278"/>
      <c r="N55" s="405"/>
    </row>
    <row r="57" spans="1:16" ht="17.25" customHeight="1" x14ac:dyDescent="0.2"/>
    <row r="58" spans="1:16" ht="17.25" customHeight="1" x14ac:dyDescent="0.2"/>
    <row r="59" spans="1:16" ht="17.25" customHeight="1" x14ac:dyDescent="0.2"/>
    <row r="60" spans="1:16" ht="17.25" customHeight="1" x14ac:dyDescent="0.2"/>
    <row r="61" spans="1:16" ht="17.25" customHeight="1" x14ac:dyDescent="0.2"/>
    <row r="62" spans="1:16" ht="17.25" customHeight="1" x14ac:dyDescent="0.2"/>
    <row r="64" spans="1:16" ht="8.25" customHeight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14</vt:i4>
      </vt:variant>
    </vt:vector>
  </HeadingPairs>
  <TitlesOfParts>
    <vt:vector size="43" baseType="lpstr">
      <vt:lpstr>index</vt:lpstr>
      <vt:lpstr>T1</vt:lpstr>
      <vt:lpstr>T2</vt:lpstr>
      <vt:lpstr>T3a</vt:lpstr>
      <vt:lpstr>T3b</vt:lpstr>
      <vt:lpstr>T4&amp;4b</vt:lpstr>
      <vt:lpstr>T5</vt:lpstr>
      <vt:lpstr>T6</vt:lpstr>
      <vt:lpstr>T7ab</vt:lpstr>
      <vt:lpstr>T8</vt:lpstr>
      <vt:lpstr>T9a</vt:lpstr>
      <vt:lpstr>T9bc</vt:lpstr>
      <vt:lpstr>T10a</vt:lpstr>
      <vt:lpstr>T10b</vt:lpstr>
      <vt:lpstr>10c</vt:lpstr>
      <vt:lpstr>10d</vt:lpstr>
      <vt:lpstr>11a</vt:lpstr>
      <vt:lpstr>11b</vt:lpstr>
      <vt:lpstr>11c</vt:lpstr>
      <vt:lpstr>T11d</vt:lpstr>
      <vt:lpstr>T12a</vt:lpstr>
      <vt:lpstr>T12b&amp;c</vt:lpstr>
      <vt:lpstr>T12d</vt:lpstr>
      <vt:lpstr>T12e</vt:lpstr>
      <vt:lpstr>T12f</vt:lpstr>
      <vt:lpstr>T12g</vt:lpstr>
      <vt:lpstr>T12h</vt:lpstr>
      <vt:lpstr>T13 GB</vt:lpstr>
      <vt:lpstr>Sheet1</vt:lpstr>
      <vt:lpstr>T10b!Print_Area</vt:lpstr>
      <vt:lpstr>'T12b&amp;c'!Print_Area</vt:lpstr>
      <vt:lpstr>T12d!Print_Area</vt:lpstr>
      <vt:lpstr>'T13 GB'!Print_Area</vt:lpstr>
      <vt:lpstr>'T2'!Print_Area</vt:lpstr>
      <vt:lpstr>T3a!Print_Area</vt:lpstr>
      <vt:lpstr>'T4&amp;4b'!Print_Area</vt:lpstr>
      <vt:lpstr>'10d'!Print_Titles</vt:lpstr>
      <vt:lpstr>'11a'!Print_Titles</vt:lpstr>
      <vt:lpstr>'11b'!Print_Titles</vt:lpstr>
      <vt:lpstr>'11c'!Print_Titles</vt:lpstr>
      <vt:lpstr>T10a!Print_Titles</vt:lpstr>
      <vt:lpstr>T10b!Print_Titles</vt:lpstr>
      <vt:lpstr>T11d!Print_Titles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Jorgensen, Lucy</cp:lastModifiedBy>
  <cp:lastPrinted>2016-11-11T12:30:08Z</cp:lastPrinted>
  <dcterms:created xsi:type="dcterms:W3CDTF">2003-08-01T14:12:13Z</dcterms:created>
  <dcterms:modified xsi:type="dcterms:W3CDTF">2016-11-11T17:38:35Z</dcterms:modified>
</cp:coreProperties>
</file>