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95" yWindow="75" windowWidth="25935" windowHeight="10845" tabRatio="775"/>
  </bookViews>
  <sheets>
    <sheet name="Front page" sheetId="66" r:id="rId1"/>
    <sheet name="Guidance" sheetId="130" r:id="rId2"/>
    <sheet name="BPT" sheetId="15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net1" localSheetId="2"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2" hidden="1">{"NET",#N/A,FALSE,"401C11"}</definedName>
    <definedName name="__net1" hidden="1">{"NET",#N/A,FALSE,"401C11"}</definedName>
    <definedName name="_1_0__123Grap" hidden="1">'[3]#REF'!#REF!</definedName>
    <definedName name="_1_123Grap" hidden="1">'[4]#REF'!#REF!</definedName>
    <definedName name="_123Graph_A_1" hidden="1">'[5]2002PCTs'!#REF!</definedName>
    <definedName name="_123Graph_B_1" hidden="1">[6]Dnurse!#REF!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2" hidden="1">BPT!$A$6:$P$250</definedName>
    <definedName name="_Key1" localSheetId="2" hidden="1">'[2]#REF'!#REF!</definedName>
    <definedName name="_Key1" hidden="1">'[2]#REF'!#REF!</definedName>
    <definedName name="_net1" localSheetId="2" hidden="1">{"NET",#N/A,FALSE,"401C11"}</definedName>
    <definedName name="_net1" hidden="1">{"NET",#N/A,FALSE,"401C11"}</definedName>
    <definedName name="_Order1" hidden="1">0</definedName>
    <definedName name="_Sort" hidden="1">[2]ComPsy!#REF!</definedName>
    <definedName name="a" localSheetId="2" hidden="1">{"CHARGE",#N/A,FALSE,"401C11"}</definedName>
    <definedName name="a" hidden="1">{"CHARGE",#N/A,FALSE,"401C11"}</definedName>
    <definedName name="aa" localSheetId="2" hidden="1">{"CHARGE",#N/A,FALSE,"401C11"}</definedName>
    <definedName name="aa" hidden="1">{"CHARGE",#N/A,FALSE,"401C11"}</definedName>
    <definedName name="aaa" localSheetId="2" hidden="1">{"CHARGE",#N/A,FALSE,"401C11"}</definedName>
    <definedName name="aaa" hidden="1">{"CHARGE",#N/A,FALSE,"401C11"}</definedName>
    <definedName name="aaaa" localSheetId="2" hidden="1">{"CHARGE",#N/A,FALSE,"401C11"}</definedName>
    <definedName name="aaaa" hidden="1">{"CHARGE",#N/A,FALSE,"401C11"}</definedName>
    <definedName name="adbr" localSheetId="2" hidden="1">{"CHARGE",#N/A,FALSE,"401C11"}</definedName>
    <definedName name="adbr" hidden="1">{"CHARGE",#N/A,FALSE,"401C11"}</definedName>
    <definedName name="b" localSheetId="2" hidden="1">{"CHARGE",#N/A,FALSE,"401C11"}</definedName>
    <definedName name="b" hidden="1">{"CHARGE",#N/A,FALSE,"401C11"}</definedName>
    <definedName name="Births_Total">'[7]NHSE Assumptions'!$B$7</definedName>
    <definedName name="BMGHIndex" hidden="1">"O"</definedName>
    <definedName name="Casemix_categories">'[7]NHSE Currency Design'!$A$10:$A$12</definedName>
    <definedName name="change1" localSheetId="2" hidden="1">{"CHARGE",#N/A,FALSE,"401C11"}</definedName>
    <definedName name="change1" hidden="1">{"CHARGE",#N/A,FALSE,"401C11"}</definedName>
    <definedName name="charge" localSheetId="2" hidden="1">{"CHARGE",#N/A,FALSE,"401C11"}</definedName>
    <definedName name="charge" hidden="1">{"CHARGE",#N/A,FALSE,"401C11"}</definedName>
    <definedName name="Delivery_casemix_categories">'[7]NHSE Currency Design'!$A$15:$A$16</definedName>
    <definedName name="Delivery_Complications_Flag">'[7]NHSE Currency Design'!$D$22:$D$156</definedName>
    <definedName name="Direct_Access_Tariff_Calc">[8]Calculation!$B$19:$O$27</definedName>
    <definedName name="dog" localSheetId="2" hidden="1">{"NET",#N/A,FALSE,"401C11"}</definedName>
    <definedName name="dog" hidden="1">{"NET",#N/A,FALSE,"401C11"}</definedName>
    <definedName name="Efficiency_1617">'[8]Price Adjustments'!$F$5</definedName>
    <definedName name="EV__LASTREFTIME__" hidden="1">40339.4799074074</definedName>
    <definedName name="Expired" hidden="1">FALSE</definedName>
    <definedName name="gfff" localSheetId="2" hidden="1">{"CHARGE",#N/A,FALSE,"401C11"}</definedName>
    <definedName name="gfff" hidden="1">{"CHARGE",#N/A,FALSE,"401C11"}</definedName>
    <definedName name="gross" localSheetId="2" hidden="1">{"GROSS",#N/A,FALSE,"401C11"}</definedName>
    <definedName name="gross" hidden="1">{"GROSS",#N/A,FALSE,"401C11"}</definedName>
    <definedName name="gross1" localSheetId="2" hidden="1">{"GROSS",#N/A,FALSE,"401C11"}</definedName>
    <definedName name="gross1" hidden="1">{"GROSS",#N/A,FALSE,"401C11"}</definedName>
    <definedName name="hasdfjklhklj" localSheetId="2" hidden="1">{"NET",#N/A,FALSE,"401C11"}</definedName>
    <definedName name="hasdfjklhklj" hidden="1">{"NET",#N/A,FALSE,"401C11"}</definedName>
    <definedName name="help" localSheetId="2" hidden="1">{"CHARGE",#N/A,FALSE,"401C11"}</definedName>
    <definedName name="help" hidden="1">{"CHARGE",#N/A,FALSE,"401C11"}</definedName>
    <definedName name="hghghhj" localSheetId="2" hidden="1">{"CHARGE",#N/A,FALSE,"401C11"}</definedName>
    <definedName name="hghghhj" hidden="1">{"CHARGE",#N/A,FALSE,"401C11"}</definedName>
    <definedName name="HTML_CodePage" hidden="1">1252</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flation_1617">'[8]Price Adjustments'!$F$4</definedName>
    <definedName name="Inflation_and_Efficiency_1617">'[8]Price Adjustments'!$F$6</definedName>
    <definedName name="JFELL" localSheetId="2" hidden="1">#REF!</definedName>
    <definedName name="JFELL" hidden="1">#REF!</definedName>
    <definedName name="OISIII" localSheetId="2" hidden="1">#REF!</definedName>
    <definedName name="OISIII" hidden="1">#REF!</definedName>
    <definedName name="Pathway_by_HRG">'[7]NHSE Currency Design'!$A$22:$D$156</definedName>
    <definedName name="Pathway_names">'[7]NHSE Currency Design'!$A$5:$A$7</definedName>
    <definedName name="_xlnm.Print_Area" localSheetId="2">BPT!$A$1:$P$250</definedName>
    <definedName name="QR1_Other_Mandatory">'[8]Price Adjustments'!$D$95</definedName>
    <definedName name="rngComparison3">OFFSET([9]Summary!$O$5,0,0,COUNTA([9]Summary!$O:$O)-2,)</definedName>
    <definedName name="rytry" localSheetId="2" hidden="1">{"NET",#N/A,FALSE,"401C11"}</definedName>
    <definedName name="rytry" hidden="1">{"NET",#N/A,FALSE,"401C11"}</definedName>
    <definedName name="Scaling_Factor">[7]Calculations!$B$146</definedName>
    <definedName name="Table3.4" localSheetId="2" hidden="1">{"CHARGE",#N/A,FALSE,"401C11"}</definedName>
    <definedName name="Table3.4" hidden="1">{"CHARGE",#N/A,FALSE,"401C11"}</definedName>
    <definedName name="Uplift_for_antenatal_volumes">'[7]NHSE Assumptions'!$B$12</definedName>
    <definedName name="wert" localSheetId="2" hidden="1">{"GROSS",#N/A,FALSE,"401C11"}</definedName>
    <definedName name="wert" hidden="1">{"GROSS",#N/A,FALSE,"401C11"}</definedName>
    <definedName name="wombat" localSheetId="2" hidden="1">#REF!</definedName>
    <definedName name="wombat" hidden="1">#REF!</definedName>
    <definedName name="wrn.CHARGE." localSheetId="2" hidden="1">{"CHARGE",#N/A,FALSE,"401C11"}</definedName>
    <definedName name="wrn.CHARGE." hidden="1">{"CHARGE",#N/A,FALSE,"401C11"}</definedName>
    <definedName name="wrn.GROSS." localSheetId="2" hidden="1">{"GROSS",#N/A,FALSE,"401C11"}</definedName>
    <definedName name="wrn.GROSS." hidden="1">{"GROSS",#N/A,FALSE,"401C11"}</definedName>
    <definedName name="wrn.NET." localSheetId="2" hidden="1">{"NET",#N/A,FALSE,"401C11"}</definedName>
    <definedName name="wrn.NET." hidden="1">{"NET",#N/A,FALSE,"401C11"}</definedName>
    <definedName name="xxx" localSheetId="2" hidden="1">{"CHARGE",#N/A,FALSE,"401C11"}</definedName>
    <definedName name="xxx" hidden="1">{"CHARGE",#N/A,FALSE,"401C11"}</definedName>
    <definedName name="yyy" localSheetId="2" hidden="1">{"GROSS",#N/A,FALSE,"401C11"}</definedName>
    <definedName name="yyy" hidden="1">{"GROSS",#N/A,FALSE,"401C11"}</definedName>
    <definedName name="zzz" localSheetId="2" hidden="1">{"NET",#N/A,FALSE,"401C11"}</definedName>
    <definedName name="zzz" hidden="1">{"NET",#N/A,FALSE,"401C11"}</definedName>
  </definedNames>
  <calcPr calcId="145621"/>
</workbook>
</file>

<file path=xl/calcChain.xml><?xml version="1.0" encoding="utf-8"?>
<calcChain xmlns="http://schemas.openxmlformats.org/spreadsheetml/2006/main">
  <c r="K111" i="151" l="1"/>
  <c r="N256" i="151" l="1"/>
  <c r="N201" i="151"/>
  <c r="N191" i="151"/>
  <c r="N182" i="151"/>
  <c r="N172" i="151"/>
  <c r="N159" i="151"/>
  <c r="N130" i="151"/>
  <c r="N111" i="151"/>
  <c r="N94" i="151"/>
  <c r="N39" i="151"/>
  <c r="N21" i="151"/>
  <c r="S192" i="151" l="1"/>
  <c r="D256" i="151" l="1"/>
  <c r="D249" i="151"/>
  <c r="D201" i="151"/>
  <c r="D191" i="151"/>
  <c r="D182" i="151"/>
  <c r="D172" i="151"/>
  <c r="D159" i="151"/>
  <c r="D130" i="151"/>
  <c r="D111" i="151"/>
  <c r="D94" i="151"/>
  <c r="D39" i="151"/>
  <c r="D21" i="151"/>
  <c r="K256" i="151"/>
  <c r="K201" i="151"/>
  <c r="K191" i="151"/>
  <c r="K182" i="151"/>
  <c r="K172" i="151"/>
  <c r="K159" i="151"/>
  <c r="K130" i="151"/>
  <c r="K94" i="151"/>
  <c r="K39" i="151"/>
  <c r="H112" i="151" l="1"/>
  <c r="L23" i="151" l="1"/>
  <c r="L11" i="151"/>
  <c r="M11" i="151" l="1"/>
  <c r="K113" i="151" l="1"/>
  <c r="K114" i="151"/>
  <c r="K115" i="151"/>
  <c r="K116" i="151"/>
  <c r="K117" i="151"/>
  <c r="K118" i="151"/>
  <c r="K119" i="151"/>
  <c r="K120" i="151"/>
  <c r="K121" i="151"/>
  <c r="K122" i="151"/>
  <c r="K123" i="151"/>
  <c r="K124" i="151"/>
  <c r="K112" i="151"/>
  <c r="J113" i="151"/>
  <c r="J114" i="151"/>
  <c r="J115" i="151"/>
  <c r="J116" i="151"/>
  <c r="J117" i="151"/>
  <c r="J118" i="151"/>
  <c r="J119" i="151"/>
  <c r="J120" i="151"/>
  <c r="J121" i="151"/>
  <c r="J122" i="151"/>
  <c r="J123" i="151"/>
  <c r="J124" i="151"/>
  <c r="J112" i="151"/>
  <c r="N113" i="151"/>
  <c r="N114" i="151"/>
  <c r="N115" i="151"/>
  <c r="N116" i="151"/>
  <c r="N117" i="151"/>
  <c r="N118" i="151"/>
  <c r="N119" i="151"/>
  <c r="N120" i="151"/>
  <c r="N121" i="151"/>
  <c r="N122" i="151"/>
  <c r="N123" i="151"/>
  <c r="N124" i="151"/>
  <c r="N112" i="151"/>
  <c r="L117" i="151" l="1"/>
  <c r="M117" i="151" s="1"/>
  <c r="L121" i="151"/>
  <c r="M121" i="151" s="1"/>
  <c r="L123" i="151"/>
  <c r="M123" i="151" s="1"/>
  <c r="L112" i="151"/>
  <c r="M112" i="151" s="1"/>
  <c r="L113" i="151"/>
  <c r="M113" i="151" s="1"/>
  <c r="L122" i="151"/>
  <c r="M122" i="151" s="1"/>
  <c r="L118" i="151"/>
  <c r="M118" i="151" s="1"/>
  <c r="L114" i="151"/>
  <c r="M114" i="151" s="1"/>
  <c r="L119" i="151"/>
  <c r="M119" i="151" s="1"/>
  <c r="L115" i="151"/>
  <c r="M115" i="151" s="1"/>
  <c r="L124" i="151"/>
  <c r="M124" i="151" s="1"/>
  <c r="L120" i="151"/>
  <c r="M120" i="151" s="1"/>
  <c r="L116" i="151"/>
  <c r="M116" i="151" s="1"/>
  <c r="F90" i="151" l="1"/>
  <c r="P63" i="151" l="1"/>
  <c r="P64" i="151"/>
  <c r="P65" i="151"/>
  <c r="P66" i="151"/>
  <c r="P67" i="151"/>
  <c r="P68" i="151"/>
  <c r="P69" i="151"/>
  <c r="P70" i="151"/>
  <c r="P71" i="151"/>
  <c r="P72" i="151"/>
  <c r="P73" i="151"/>
  <c r="P74" i="151"/>
  <c r="P75" i="151"/>
  <c r="P76" i="151"/>
  <c r="P77" i="151"/>
  <c r="P79" i="151"/>
  <c r="P80" i="151"/>
  <c r="P81" i="151"/>
  <c r="P82" i="151"/>
  <c r="P83" i="151"/>
  <c r="P84" i="151"/>
  <c r="P85" i="151"/>
  <c r="P86" i="151"/>
  <c r="P87" i="151"/>
  <c r="P88" i="151"/>
  <c r="P89" i="151"/>
  <c r="P90" i="151"/>
  <c r="P62" i="151"/>
  <c r="H261" i="151" l="1"/>
  <c r="H260" i="151"/>
  <c r="H259" i="151"/>
  <c r="H258" i="151"/>
  <c r="H257" i="151"/>
  <c r="H251" i="151"/>
  <c r="H250" i="151"/>
  <c r="H163" i="151"/>
  <c r="H164" i="151"/>
  <c r="H149" i="151"/>
  <c r="H148" i="151"/>
  <c r="H147" i="151"/>
  <c r="H146" i="151"/>
  <c r="H145" i="151"/>
  <c r="H144" i="151"/>
  <c r="H143" i="151"/>
  <c r="H142" i="151"/>
  <c r="H141" i="151"/>
  <c r="H140" i="151"/>
  <c r="H139" i="151"/>
  <c r="H138" i="151"/>
  <c r="H137" i="151"/>
  <c r="H136" i="151"/>
  <c r="H135" i="151"/>
  <c r="H134" i="151"/>
  <c r="H133" i="151"/>
  <c r="H132" i="151"/>
  <c r="H131" i="151"/>
  <c r="H113" i="151"/>
  <c r="H114" i="151"/>
  <c r="H115" i="151"/>
  <c r="H116" i="151"/>
  <c r="H117" i="151"/>
  <c r="H118" i="151"/>
  <c r="H119" i="151"/>
  <c r="H120" i="151"/>
  <c r="H121" i="151"/>
  <c r="H122" i="151"/>
  <c r="H123" i="151"/>
  <c r="H124" i="151"/>
  <c r="H23" i="151"/>
  <c r="F161" i="151"/>
  <c r="F162" i="151"/>
  <c r="F163" i="151"/>
  <c r="F164" i="151"/>
  <c r="F160" i="151"/>
  <c r="F113" i="151"/>
  <c r="F114" i="151"/>
  <c r="F115" i="151"/>
  <c r="F116" i="151"/>
  <c r="F117" i="151"/>
  <c r="F118" i="151"/>
  <c r="F119" i="151"/>
  <c r="F120" i="151"/>
  <c r="F121" i="151"/>
  <c r="F122" i="151"/>
  <c r="F123" i="151"/>
  <c r="F124" i="151"/>
  <c r="F112" i="151"/>
  <c r="L173" i="151" l="1"/>
  <c r="M173" i="151" s="1"/>
  <c r="L174" i="151"/>
  <c r="M174" i="151" s="1"/>
  <c r="L251" i="151"/>
  <c r="E34" i="151"/>
  <c r="E31" i="151"/>
  <c r="E29" i="151"/>
  <c r="E30" i="151" l="1"/>
  <c r="E26" i="151"/>
  <c r="E28" i="151"/>
  <c r="E24" i="151"/>
  <c r="L90" i="151" l="1"/>
  <c r="M90" i="151" s="1"/>
  <c r="L89" i="151" l="1"/>
  <c r="M89" i="151" s="1"/>
  <c r="H193" i="151"/>
  <c r="H194" i="151"/>
  <c r="H195" i="151"/>
  <c r="H192" i="151"/>
  <c r="L258" i="151" l="1"/>
  <c r="M258" i="151" s="1"/>
  <c r="L261" i="151"/>
  <c r="M261" i="151" s="1"/>
  <c r="L259" i="151"/>
  <c r="M259" i="151" s="1"/>
  <c r="L257" i="151"/>
  <c r="M257" i="151" s="1"/>
  <c r="L260" i="151"/>
  <c r="M260" i="151" s="1"/>
  <c r="F132" i="151" l="1"/>
  <c r="F133" i="151"/>
  <c r="F134" i="151"/>
  <c r="F135" i="151"/>
  <c r="F136" i="151"/>
  <c r="F137" i="151"/>
  <c r="F138" i="151"/>
  <c r="F139" i="151"/>
  <c r="F140" i="151"/>
  <c r="F141" i="151"/>
  <c r="F142" i="151"/>
  <c r="F143" i="151"/>
  <c r="F144" i="151"/>
  <c r="F145" i="151"/>
  <c r="F146" i="151"/>
  <c r="F147" i="151"/>
  <c r="F148" i="151"/>
  <c r="F149" i="151"/>
  <c r="F131" i="151"/>
  <c r="G24" i="151" l="1"/>
  <c r="G25" i="151" s="1"/>
  <c r="G26" i="151" s="1"/>
  <c r="G28" i="151" s="1"/>
  <c r="G29" i="151" s="1"/>
  <c r="G30" i="151" s="1"/>
  <c r="G31" i="151" s="1"/>
  <c r="G33" i="151" s="1"/>
  <c r="G34" i="151" s="1"/>
  <c r="D24" i="151" l="1"/>
  <c r="H24" i="151" s="1"/>
  <c r="F23" i="151"/>
  <c r="D25" i="151" l="1"/>
  <c r="H25" i="151" s="1"/>
  <c r="F24" i="151"/>
  <c r="D26" i="151" l="1"/>
  <c r="H26" i="151" s="1"/>
  <c r="F25" i="151"/>
  <c r="F26" i="151" l="1"/>
  <c r="D28" i="151"/>
  <c r="H28" i="151" s="1"/>
  <c r="G96" i="151"/>
  <c r="H96" i="151" s="1"/>
  <c r="G97" i="151"/>
  <c r="H97" i="151" s="1"/>
  <c r="G98" i="151"/>
  <c r="H98" i="151" s="1"/>
  <c r="G99" i="151"/>
  <c r="H99" i="151" s="1"/>
  <c r="G101" i="151"/>
  <c r="H101" i="151" s="1"/>
  <c r="G102" i="151"/>
  <c r="H102" i="151" s="1"/>
  <c r="D29" i="151" l="1"/>
  <c r="H29" i="151" s="1"/>
  <c r="F28" i="151"/>
  <c r="G95" i="151"/>
  <c r="H95" i="151" s="1"/>
  <c r="G100" i="151"/>
  <c r="H100" i="151" s="1"/>
  <c r="L95" i="151"/>
  <c r="D30" i="151" l="1"/>
  <c r="H30" i="151" s="1"/>
  <c r="F29" i="151"/>
  <c r="M95" i="151"/>
  <c r="D31" i="151" l="1"/>
  <c r="H31" i="151" s="1"/>
  <c r="F30" i="151"/>
  <c r="H12" i="151"/>
  <c r="H13" i="151"/>
  <c r="H14" i="151"/>
  <c r="H15" i="151"/>
  <c r="H16" i="151"/>
  <c r="H11" i="151"/>
  <c r="D33" i="151" l="1"/>
  <c r="H33" i="151" s="1"/>
  <c r="F31" i="151"/>
  <c r="G42" i="151"/>
  <c r="H42" i="151" s="1"/>
  <c r="G44" i="151"/>
  <c r="H44" i="151" s="1"/>
  <c r="D41" i="151"/>
  <c r="G40" i="151"/>
  <c r="H40" i="151" s="1"/>
  <c r="G43" i="151"/>
  <c r="H43" i="151" s="1"/>
  <c r="D34" i="151" l="1"/>
  <c r="F33" i="151"/>
  <c r="G41" i="151"/>
  <c r="H41" i="151" s="1"/>
  <c r="F34" i="151" l="1"/>
  <c r="H34" i="151"/>
  <c r="L250" i="151" l="1"/>
  <c r="L193" i="151" l="1"/>
  <c r="M193" i="151" s="1"/>
  <c r="L195" i="151"/>
  <c r="M195" i="151" s="1"/>
  <c r="L192" i="151"/>
  <c r="M192" i="151" s="1"/>
  <c r="L194" i="151"/>
  <c r="M194" i="151" s="1"/>
  <c r="P235" i="151"/>
  <c r="P223" i="151"/>
  <c r="P211" i="151"/>
  <c r="P203" i="151"/>
  <c r="P204" i="151" s="1"/>
  <c r="P238" i="151"/>
  <c r="P206" i="151"/>
  <c r="P225" i="151"/>
  <c r="P226" i="151" s="1"/>
  <c r="P221" i="151"/>
  <c r="P217" i="151"/>
  <c r="P218" i="151" s="1"/>
  <c r="P219" i="151" s="1"/>
  <c r="P213" i="151"/>
  <c r="P214" i="151" s="1"/>
  <c r="P215" i="151" s="1"/>
  <c r="P240" i="151"/>
  <c r="P241" i="151" s="1"/>
  <c r="P242" i="151" s="1"/>
  <c r="P232" i="151"/>
  <c r="P233" i="151" s="1"/>
  <c r="P228" i="151"/>
  <c r="P208" i="151"/>
  <c r="L209" i="151"/>
  <c r="L206" i="151" l="1"/>
  <c r="M206" i="151" s="1"/>
  <c r="L232" i="151"/>
  <c r="M232" i="151" s="1"/>
  <c r="L185" i="151"/>
  <c r="M185" i="151" s="1"/>
  <c r="L237" i="151"/>
  <c r="M237" i="151" s="1"/>
  <c r="L184" i="151"/>
  <c r="M184" i="151" s="1"/>
  <c r="L160" i="151"/>
  <c r="M160" i="151" s="1"/>
  <c r="L221" i="151"/>
  <c r="M221" i="151" s="1"/>
  <c r="L226" i="151"/>
  <c r="M226" i="151" s="1"/>
  <c r="L207" i="151"/>
  <c r="M207" i="151" s="1"/>
  <c r="L225" i="151"/>
  <c r="M225" i="151" s="1"/>
  <c r="L216" i="151"/>
  <c r="M216" i="151" s="1"/>
  <c r="L242" i="151"/>
  <c r="M242" i="151" s="1"/>
  <c r="L162" i="151"/>
  <c r="M162" i="151" s="1"/>
  <c r="L233" i="151"/>
  <c r="M233" i="151" s="1"/>
  <c r="L208" i="151"/>
  <c r="M208" i="151" s="1"/>
  <c r="L213" i="151"/>
  <c r="M213" i="151" s="1"/>
  <c r="L212" i="151"/>
  <c r="M212" i="151" s="1"/>
  <c r="L214" i="151"/>
  <c r="M214" i="151" s="1"/>
  <c r="L227" i="151"/>
  <c r="M227" i="151" s="1"/>
  <c r="L241" i="151"/>
  <c r="M241" i="151" s="1"/>
  <c r="L204" i="151"/>
  <c r="M204" i="151" s="1"/>
  <c r="L222" i="151"/>
  <c r="M222" i="151" s="1"/>
  <c r="L219" i="151"/>
  <c r="M219" i="151" s="1"/>
  <c r="L224" i="151"/>
  <c r="M224" i="151" s="1"/>
  <c r="L239" i="151"/>
  <c r="M239" i="151" s="1"/>
  <c r="L215" i="151"/>
  <c r="M215" i="151" s="1"/>
  <c r="L220" i="151"/>
  <c r="M220" i="151" s="1"/>
  <c r="L223" i="151"/>
  <c r="M223" i="151" s="1"/>
  <c r="L235" i="151"/>
  <c r="M235" i="151" s="1"/>
  <c r="L202" i="151"/>
  <c r="M202" i="151" s="1"/>
  <c r="L211" i="151"/>
  <c r="M211" i="151" s="1"/>
  <c r="L228" i="151"/>
  <c r="M228" i="151" s="1"/>
  <c r="L230" i="151"/>
  <c r="M230" i="151" s="1"/>
  <c r="L210" i="151"/>
  <c r="M210" i="151" s="1"/>
  <c r="L229" i="151"/>
  <c r="M229" i="151" s="1"/>
  <c r="L238" i="151"/>
  <c r="M238" i="151" s="1"/>
  <c r="L243" i="151"/>
  <c r="M243" i="151" s="1"/>
  <c r="L240" i="151"/>
  <c r="M240" i="151" s="1"/>
  <c r="L218" i="151"/>
  <c r="M218" i="151" s="1"/>
  <c r="L205" i="151"/>
  <c r="M205" i="151" s="1"/>
  <c r="M209" i="151"/>
  <c r="L203" i="151"/>
  <c r="M203" i="151" s="1"/>
  <c r="L231" i="151"/>
  <c r="M231" i="151" s="1"/>
  <c r="L236" i="151"/>
  <c r="M236" i="151" s="1"/>
  <c r="L234" i="151"/>
  <c r="M234" i="151" s="1"/>
  <c r="L217" i="151"/>
  <c r="M217" i="151" s="1"/>
  <c r="L163" i="151"/>
  <c r="M163" i="151" s="1"/>
  <c r="L161" i="151"/>
  <c r="M161" i="151" s="1"/>
  <c r="L164" i="151"/>
  <c r="M164" i="151" s="1"/>
  <c r="L134" i="151"/>
  <c r="M134" i="151" s="1"/>
  <c r="L138" i="151"/>
  <c r="M138" i="151" s="1"/>
  <c r="L142" i="151"/>
  <c r="M142" i="151" s="1"/>
  <c r="L146" i="151"/>
  <c r="M146" i="151" s="1"/>
  <c r="L131" i="151"/>
  <c r="M131" i="151" s="1"/>
  <c r="L133" i="151"/>
  <c r="M133" i="151" s="1"/>
  <c r="L137" i="151"/>
  <c r="M137" i="151" s="1"/>
  <c r="L141" i="151"/>
  <c r="M141" i="151" s="1"/>
  <c r="L145" i="151"/>
  <c r="M145" i="151" s="1"/>
  <c r="L149" i="151"/>
  <c r="M149" i="151" s="1"/>
  <c r="L135" i="151"/>
  <c r="M135" i="151" s="1"/>
  <c r="L139" i="151"/>
  <c r="M139" i="151" s="1"/>
  <c r="L143" i="151"/>
  <c r="M143" i="151" s="1"/>
  <c r="L147" i="151"/>
  <c r="M147" i="151" s="1"/>
  <c r="L132" i="151"/>
  <c r="M132" i="151" s="1"/>
  <c r="L136" i="151"/>
  <c r="M136" i="151" s="1"/>
  <c r="L140" i="151"/>
  <c r="M140" i="151" s="1"/>
  <c r="L144" i="151"/>
  <c r="M144" i="151" s="1"/>
  <c r="L148" i="151"/>
  <c r="M148" i="151" s="1"/>
  <c r="L99" i="151"/>
  <c r="M99" i="151" s="1"/>
  <c r="L97" i="151"/>
  <c r="M97" i="151" s="1"/>
  <c r="L101" i="151"/>
  <c r="M101" i="151" s="1"/>
  <c r="L100" i="151"/>
  <c r="L102" i="151"/>
  <c r="L96" i="151"/>
  <c r="L98" i="151"/>
  <c r="L33" i="151"/>
  <c r="L49" i="151"/>
  <c r="M49" i="151" s="1"/>
  <c r="L81" i="151"/>
  <c r="L75" i="151"/>
  <c r="L76" i="151"/>
  <c r="L57" i="151"/>
  <c r="M57" i="151" s="1"/>
  <c r="L53" i="151"/>
  <c r="M53" i="151" s="1"/>
  <c r="L82" i="151"/>
  <c r="M33" i="151" l="1"/>
  <c r="M82" i="151"/>
  <c r="M76" i="151"/>
  <c r="M75" i="151"/>
  <c r="M81" i="151"/>
  <c r="L80" i="151"/>
  <c r="M80" i="151" s="1"/>
  <c r="L85" i="151"/>
  <c r="M85" i="151" s="1"/>
  <c r="M23" i="151"/>
  <c r="L34" i="151"/>
  <c r="M34" i="151" s="1"/>
  <c r="L25" i="151"/>
  <c r="M25" i="151" s="1"/>
  <c r="L28" i="151"/>
  <c r="M28" i="151" s="1"/>
  <c r="L30" i="151"/>
  <c r="M30" i="151" s="1"/>
  <c r="M96" i="151"/>
  <c r="M100" i="151"/>
  <c r="M98" i="151"/>
  <c r="M102" i="151"/>
  <c r="L64" i="151"/>
  <c r="M64" i="151" s="1"/>
  <c r="L77" i="151"/>
  <c r="M77" i="151" s="1"/>
  <c r="L83" i="151"/>
  <c r="M83" i="151" s="1"/>
  <c r="L48" i="151"/>
  <c r="M48" i="151" s="1"/>
  <c r="L59" i="151"/>
  <c r="M59" i="151" s="1"/>
  <c r="L74" i="151"/>
  <c r="M74" i="151" s="1"/>
  <c r="L50" i="151"/>
  <c r="M50" i="151" s="1"/>
  <c r="L87" i="151"/>
  <c r="M87" i="151" s="1"/>
  <c r="L65" i="151"/>
  <c r="M65" i="151" s="1"/>
  <c r="L62" i="151"/>
  <c r="M62" i="151" s="1"/>
  <c r="L52" i="151"/>
  <c r="M52" i="151" s="1"/>
  <c r="L67" i="151"/>
  <c r="M67" i="151" s="1"/>
  <c r="L79" i="151"/>
  <c r="M79" i="151" s="1"/>
  <c r="L56" i="151"/>
  <c r="M56" i="151" s="1"/>
  <c r="L71" i="151"/>
  <c r="M71" i="151" s="1"/>
  <c r="L41" i="151"/>
  <c r="M41" i="151" s="1"/>
  <c r="L58" i="151"/>
  <c r="M58" i="151" s="1"/>
  <c r="L43" i="151"/>
  <c r="M43" i="151" s="1"/>
  <c r="L61" i="151"/>
  <c r="M61" i="151" s="1"/>
  <c r="L70" i="151"/>
  <c r="M70" i="151" s="1"/>
  <c r="L72" i="151"/>
  <c r="M72" i="151" s="1"/>
  <c r="L40" i="151"/>
  <c r="M40" i="151" s="1"/>
  <c r="L55" i="151"/>
  <c r="M55" i="151" s="1"/>
  <c r="L84" i="151"/>
  <c r="M84" i="151" s="1"/>
  <c r="L86" i="151"/>
  <c r="M86" i="151" s="1"/>
  <c r="L47" i="151"/>
  <c r="M47" i="151" s="1"/>
  <c r="L73" i="151"/>
  <c r="M73" i="151" s="1"/>
  <c r="L60" i="151"/>
  <c r="M60" i="151" s="1"/>
  <c r="L68" i="151"/>
  <c r="M68" i="151" s="1"/>
  <c r="L44" i="151"/>
  <c r="M44" i="151" s="1"/>
  <c r="L69" i="151"/>
  <c r="M69" i="151" s="1"/>
  <c r="L45" i="151"/>
  <c r="M45" i="151" s="1"/>
  <c r="L46" i="151"/>
  <c r="M46" i="151" s="1"/>
  <c r="L42" i="151"/>
  <c r="M42" i="151" s="1"/>
  <c r="L78" i="151"/>
  <c r="M78" i="151" s="1"/>
  <c r="L66" i="151"/>
  <c r="M66" i="151" s="1"/>
  <c r="L54" i="151"/>
  <c r="M54" i="151" s="1"/>
  <c r="L88" i="151"/>
  <c r="M88" i="151" s="1"/>
  <c r="L51" i="151"/>
  <c r="M51" i="151" s="1"/>
  <c r="L63" i="151"/>
  <c r="M63" i="151" s="1"/>
  <c r="F71" i="151"/>
  <c r="F75" i="151"/>
  <c r="F77" i="151"/>
  <c r="F80" i="151"/>
  <c r="F84" i="151"/>
  <c r="F65" i="151"/>
  <c r="F67" i="151"/>
  <c r="L12" i="151"/>
  <c r="L15" i="151"/>
  <c r="F76" i="151"/>
  <c r="F79" i="151"/>
  <c r="F83" i="151"/>
  <c r="G46" i="151"/>
  <c r="H46" i="151" s="1"/>
  <c r="F46" i="151"/>
  <c r="G48" i="151"/>
  <c r="H48" i="151" s="1"/>
  <c r="F48" i="151"/>
  <c r="G50" i="151"/>
  <c r="H50" i="151" s="1"/>
  <c r="F50" i="151"/>
  <c r="G52" i="151"/>
  <c r="H52" i="151" s="1"/>
  <c r="G54" i="151"/>
  <c r="H54" i="151" s="1"/>
  <c r="G56" i="151"/>
  <c r="H56" i="151" s="1"/>
  <c r="G58" i="151"/>
  <c r="H58" i="151" s="1"/>
  <c r="F58" i="151"/>
  <c r="G60" i="151"/>
  <c r="H60" i="151" s="1"/>
  <c r="F60" i="151"/>
  <c r="F62" i="151"/>
  <c r="F66" i="151"/>
  <c r="G45" i="151"/>
  <c r="H45" i="151" s="1"/>
  <c r="F45" i="151"/>
  <c r="G47" i="151"/>
  <c r="H47" i="151" s="1"/>
  <c r="F47" i="151"/>
  <c r="G49" i="151"/>
  <c r="H49" i="151" s="1"/>
  <c r="F49" i="151"/>
  <c r="G51" i="151"/>
  <c r="H51" i="151" s="1"/>
  <c r="F51" i="151"/>
  <c r="G53" i="151"/>
  <c r="H53" i="151" s="1"/>
  <c r="G55" i="151"/>
  <c r="H55" i="151" s="1"/>
  <c r="G57" i="151"/>
  <c r="H57" i="151" s="1"/>
  <c r="G59" i="151"/>
  <c r="H59" i="151" s="1"/>
  <c r="F59" i="151"/>
  <c r="G61" i="151"/>
  <c r="H61" i="151" s="1"/>
  <c r="F61" i="151"/>
  <c r="L16" i="151"/>
  <c r="L14" i="151"/>
  <c r="L13" i="151"/>
  <c r="L26" i="151" l="1"/>
  <c r="L29" i="151"/>
  <c r="L31" i="151"/>
  <c r="L24" i="151"/>
  <c r="M15" i="151"/>
  <c r="M13" i="151"/>
  <c r="M16" i="151"/>
  <c r="M14" i="151"/>
  <c r="M12" i="151"/>
  <c r="M24" i="151" l="1"/>
  <c r="M26" i="151"/>
  <c r="M31" i="151"/>
  <c r="M29" i="151"/>
</calcChain>
</file>

<file path=xl/sharedStrings.xml><?xml version="1.0" encoding="utf-8"?>
<sst xmlns="http://schemas.openxmlformats.org/spreadsheetml/2006/main" count="1193" uniqueCount="483">
  <si>
    <t>DC</t>
  </si>
  <si>
    <t>EL</t>
  </si>
  <si>
    <t>FZ51Z</t>
  </si>
  <si>
    <t>FZ52Z</t>
  </si>
  <si>
    <t>FZ53Z</t>
  </si>
  <si>
    <t>FZ54Z</t>
  </si>
  <si>
    <t>FZ55Z</t>
  </si>
  <si>
    <t>FZ56Z</t>
  </si>
  <si>
    <t>FZ60Z</t>
  </si>
  <si>
    <t>FZ61Z</t>
  </si>
  <si>
    <t>FZ63Z</t>
  </si>
  <si>
    <t>FZ65Z</t>
  </si>
  <si>
    <t>HA11A</t>
  </si>
  <si>
    <t>HA11B</t>
  </si>
  <si>
    <t>HA11C</t>
  </si>
  <si>
    <t>HA12B</t>
  </si>
  <si>
    <t>HA12C</t>
  </si>
  <si>
    <t>HA13A</t>
  </si>
  <si>
    <t>HA13B</t>
  </si>
  <si>
    <t>HA13C</t>
  </si>
  <si>
    <t>HA14A</t>
  </si>
  <si>
    <t>HA14B</t>
  </si>
  <si>
    <t>HA14C</t>
  </si>
  <si>
    <t>HA83B</t>
  </si>
  <si>
    <t>HA83C</t>
  </si>
  <si>
    <t>HA91Z</t>
  </si>
  <si>
    <t>HA92Z</t>
  </si>
  <si>
    <t>HA93Z</t>
  </si>
  <si>
    <t>HA94Z</t>
  </si>
  <si>
    <t>HA95Z</t>
  </si>
  <si>
    <t>HB12B</t>
  </si>
  <si>
    <t>HB12C</t>
  </si>
  <si>
    <t>HB21B</t>
  </si>
  <si>
    <t>HB21C</t>
  </si>
  <si>
    <t>HB22C</t>
  </si>
  <si>
    <t>HB34E</t>
  </si>
  <si>
    <t>HB35B</t>
  </si>
  <si>
    <t>HB35C</t>
  </si>
  <si>
    <t>HB53Z</t>
  </si>
  <si>
    <t>HB62C</t>
  </si>
  <si>
    <t>LB55A</t>
  </si>
  <si>
    <t>MA10Z</t>
  </si>
  <si>
    <t>VA11A</t>
  </si>
  <si>
    <t>VA11B</t>
  </si>
  <si>
    <t>VA11C</t>
  </si>
  <si>
    <t>VA11D</t>
  </si>
  <si>
    <t>VA12A</t>
  </si>
  <si>
    <t>VA12B</t>
  </si>
  <si>
    <t>VA12C</t>
  </si>
  <si>
    <t>VA12D</t>
  </si>
  <si>
    <t>Home</t>
  </si>
  <si>
    <t>FZ13C</t>
  </si>
  <si>
    <t>FZ64A</t>
  </si>
  <si>
    <t>FZ70Z</t>
  </si>
  <si>
    <t>GB04D</t>
  </si>
  <si>
    <t>LB09D</t>
  </si>
  <si>
    <t>LB14Z</t>
  </si>
  <si>
    <t>LB72A</t>
  </si>
  <si>
    <t>MA29Z</t>
  </si>
  <si>
    <t>OPROC</t>
  </si>
  <si>
    <t>Produced by: Monitor</t>
  </si>
  <si>
    <t>TFC</t>
  </si>
  <si>
    <t>HRG code</t>
  </si>
  <si>
    <t>LSP</t>
  </si>
  <si>
    <t>AA26F</t>
  </si>
  <si>
    <t>AA26G</t>
  </si>
  <si>
    <t>AA26H</t>
  </si>
  <si>
    <t>AA31D</t>
  </si>
  <si>
    <t>AA31E</t>
  </si>
  <si>
    <t>AA35A</t>
  </si>
  <si>
    <t>AA35B</t>
  </si>
  <si>
    <t>AA35C</t>
  </si>
  <si>
    <t>AA35D</t>
  </si>
  <si>
    <t>AA35E</t>
  </si>
  <si>
    <t>AA35F</t>
  </si>
  <si>
    <t>BZ09D</t>
  </si>
  <si>
    <t>CA05A</t>
  </si>
  <si>
    <t>CA11A</t>
  </si>
  <si>
    <t>CA14Z</t>
  </si>
  <si>
    <t>CA28Z</t>
  </si>
  <si>
    <t>CA32A</t>
  </si>
  <si>
    <t>CA60A</t>
  </si>
  <si>
    <t>CA60B</t>
  </si>
  <si>
    <t>CA61Z</t>
  </si>
  <si>
    <t>DZ06A</t>
  </si>
  <si>
    <t>DZ09G</t>
  </si>
  <si>
    <t>DZ09H</t>
  </si>
  <si>
    <t>DZ11J</t>
  </si>
  <si>
    <t>DZ15K</t>
  </si>
  <si>
    <t>DZ15L</t>
  </si>
  <si>
    <t>DZ16F</t>
  </si>
  <si>
    <t>DZ16G</t>
  </si>
  <si>
    <t>DZ22J</t>
  </si>
  <si>
    <t>EA03D</t>
  </si>
  <si>
    <t>EA03E</t>
  </si>
  <si>
    <t>EA05C</t>
  </si>
  <si>
    <t>EA05D</t>
  </si>
  <si>
    <t>EB03A</t>
  </si>
  <si>
    <t>EB03B</t>
  </si>
  <si>
    <t>EB03C</t>
  </si>
  <si>
    <t>EB03D</t>
  </si>
  <si>
    <t>EB03E</t>
  </si>
  <si>
    <t>EB07C</t>
  </si>
  <si>
    <t>EB07D</t>
  </si>
  <si>
    <t>EB07E</t>
  </si>
  <si>
    <t>EB08E</t>
  </si>
  <si>
    <t>EB12B</t>
  </si>
  <si>
    <t>EB12C</t>
  </si>
  <si>
    <t>EB13C</t>
  </si>
  <si>
    <t>EB13D</t>
  </si>
  <si>
    <t>FZ12Q</t>
  </si>
  <si>
    <t>FZ17G</t>
  </si>
  <si>
    <t>FZ18J</t>
  </si>
  <si>
    <t>FZ18K</t>
  </si>
  <si>
    <t>FZ24J</t>
  </si>
  <si>
    <t>FZ90B</t>
  </si>
  <si>
    <t>GA10K</t>
  </si>
  <si>
    <t>GB06H</t>
  </si>
  <si>
    <t>JA20F</t>
  </si>
  <si>
    <t>JA24F</t>
  </si>
  <si>
    <t>JA38C</t>
  </si>
  <si>
    <t>JC42A</t>
  </si>
  <si>
    <t>JD07K</t>
  </si>
  <si>
    <t>KA03D</t>
  </si>
  <si>
    <t>KB01C</t>
  </si>
  <si>
    <t>KB01D</t>
  </si>
  <si>
    <t>KB01E</t>
  </si>
  <si>
    <t>KB01F</t>
  </si>
  <si>
    <t>KB02G</t>
  </si>
  <si>
    <t>KB02H</t>
  </si>
  <si>
    <t>KB02J</t>
  </si>
  <si>
    <t>KB02K</t>
  </si>
  <si>
    <t>LB13E</t>
  </si>
  <si>
    <t>LB13F</t>
  </si>
  <si>
    <t>LB16J</t>
  </si>
  <si>
    <t>LB16K</t>
  </si>
  <si>
    <t>LB25E</t>
  </si>
  <si>
    <t>LB25F</t>
  </si>
  <si>
    <t>LB40F</t>
  </si>
  <si>
    <t>LB40G</t>
  </si>
  <si>
    <t>LB51A</t>
  </si>
  <si>
    <t>LB51B</t>
  </si>
  <si>
    <t>LB65E</t>
  </si>
  <si>
    <t>MA04D</t>
  </si>
  <si>
    <t>MA08A</t>
  </si>
  <si>
    <t>MA08B</t>
  </si>
  <si>
    <t>MA31Z</t>
  </si>
  <si>
    <t>MA32Z</t>
  </si>
  <si>
    <t>SA04K</t>
  </si>
  <si>
    <t>SA04L</t>
  </si>
  <si>
    <t>SA09K</t>
  </si>
  <si>
    <t>SA09L</t>
  </si>
  <si>
    <t>WA11B</t>
  </si>
  <si>
    <t>WA11C</t>
  </si>
  <si>
    <t>YQ42Z</t>
  </si>
  <si>
    <t>YQ51C</t>
  </si>
  <si>
    <t>YQ51D</t>
  </si>
  <si>
    <t>YQ51E</t>
  </si>
  <si>
    <t>YR11D</t>
  </si>
  <si>
    <t>YR25Z</t>
  </si>
  <si>
    <t>YZ01Z</t>
  </si>
  <si>
    <t>BPT</t>
  </si>
  <si>
    <t>Acronym</t>
  </si>
  <si>
    <t>Explanation</t>
  </si>
  <si>
    <t>APC</t>
  </si>
  <si>
    <t>Admitted patient care</t>
  </si>
  <si>
    <t>A&amp;E</t>
  </si>
  <si>
    <t>Accident and Emergency</t>
  </si>
  <si>
    <t>Day case</t>
  </si>
  <si>
    <t>D&amp;D</t>
  </si>
  <si>
    <t>Drugs and devices</t>
  </si>
  <si>
    <t>Elective</t>
  </si>
  <si>
    <t>HRG</t>
  </si>
  <si>
    <t>Length of stay</t>
  </si>
  <si>
    <t>Long stay payments</t>
  </si>
  <si>
    <t>Market forces factor</t>
  </si>
  <si>
    <t>Non elective</t>
  </si>
  <si>
    <t>OPATT</t>
  </si>
  <si>
    <t>Outpatient attendances</t>
  </si>
  <si>
    <t>Outpatient procedures- these prices are based on HRG rather than attendance and are shown on the relevant part of the admitted patient care tariffs</t>
  </si>
  <si>
    <t>PLICS</t>
  </si>
  <si>
    <t>Patient Level Information and Costing Systems.  A new way of collecting costs that is more granular and will allow more robust prices to be developed for the national tariff</t>
  </si>
  <si>
    <t>POD</t>
  </si>
  <si>
    <t>Point of delivery, this refers to the setting where care is delivered (inpatient / outpatient etc.)</t>
  </si>
  <si>
    <t>Section 118</t>
  </si>
  <si>
    <t xml:space="preserve">A document published by Monitor and NHS England which sets out the finalised contents of the national tariff. Its publication is followed by a statutory consultation period. </t>
  </si>
  <si>
    <t>SSEM</t>
  </si>
  <si>
    <t>TED</t>
  </si>
  <si>
    <t>Guidance</t>
  </si>
  <si>
    <t>Support</t>
  </si>
  <si>
    <t>Glossary</t>
  </si>
  <si>
    <t xml:space="preserve">LOS </t>
  </si>
  <si>
    <t xml:space="preserve">MFF </t>
  </si>
  <si>
    <t xml:space="preserve">NEL / NE </t>
  </si>
  <si>
    <t xml:space="preserve">For support on any aspect of this review please call 020 3747 0760 or e-mail review@monitor.gov.uk </t>
  </si>
  <si>
    <t>Best practice tariff. These are tariffs that have been developed to promote or incentivise best practice.</t>
  </si>
  <si>
    <t>Healthcare Resource Group.  A Healthcare Resource Group is a group of clinically similar patient treatments that have been judged to consume a similar level of resource.</t>
  </si>
  <si>
    <t>RC</t>
  </si>
  <si>
    <t>Reference costs (RC) – This is the method of determining how much cost each trust incurs in treating patients and is used as the basis for the national tariff.  Trusts make an annual return of their costs for all of their activities. The reference cost data is published by the Department of Health.</t>
  </si>
  <si>
    <t>Short Stay Emergency.  A form of emergency admission to a hospital, (i.e. a short stay in hospital following an emergency admission).</t>
  </si>
  <si>
    <t>Tariff Engagement Document. This is a document published by Monitor and NHS England that sets out the proposed contents of the national tariff for the following year.  It provides an opportunity for  all stakeholders to comment.</t>
  </si>
  <si>
    <t>Muscular, Balance, Cranial or Peripheral Nerve Disorders, Epilepsy or Head Injury, with CC Score 6-8</t>
  </si>
  <si>
    <t>Stroke with CC Score 16+</t>
  </si>
  <si>
    <t>Stroke with CC Score 13-15</t>
  </si>
  <si>
    <t>Stroke with CC Score 10-12</t>
  </si>
  <si>
    <t>Stroke with CC Score 7-9</t>
  </si>
  <si>
    <t>Stroke with CC Score 4-6</t>
  </si>
  <si>
    <t>Stroke with CC Score 0-3</t>
  </si>
  <si>
    <t>Intermediate Orbits or Lacrimal Procedures, 19 years and over, with CC Score 0-1</t>
  </si>
  <si>
    <t>Minor Neck Procedures, 19 years and over</t>
  </si>
  <si>
    <t>Septoplasty, 19 years and over</t>
  </si>
  <si>
    <t>Nasal Polypectomy</t>
  </si>
  <si>
    <t>Intermediate Sinus Procedures</t>
  </si>
  <si>
    <t>Tympanoplasty, 19 years and over</t>
  </si>
  <si>
    <t>Tonsillectomy, 19 years and over</t>
  </si>
  <si>
    <t>Tonsillectomy, 18 years and under</t>
  </si>
  <si>
    <t>Adenotonsillectomy</t>
  </si>
  <si>
    <t>Pleural Effusion with CC Score 4-7</t>
  </si>
  <si>
    <t>Pleural Effusion with CC Score 0-3</t>
  </si>
  <si>
    <t>Pace 1: Single Chamber or Implantable Diagnostic Device, with CC Score 2-4</t>
  </si>
  <si>
    <t>Pace 1: Single Chamber or Implantable Diagnostic Device, with CC Score 0-1</t>
  </si>
  <si>
    <t>Pace 2: Dual Chamber, with CC Score 2-4</t>
  </si>
  <si>
    <t>Pace 2: Dual Chamber, with CC Score 0-1</t>
  </si>
  <si>
    <t>Heart Failure or Shock, with CC Score 14+</t>
  </si>
  <si>
    <t>Heart Failure or Shock, with CC Score 11-13</t>
  </si>
  <si>
    <t>Heart Failure or Shock, with CC Score 8-10</t>
  </si>
  <si>
    <t>Heart Failure or Shock, with CC Score 4-7</t>
  </si>
  <si>
    <t>Heart Failure or Shock, with CC Score 0-3</t>
  </si>
  <si>
    <t>Major General Abdominal Procedures, 19 years and over, with CC Score 0</t>
  </si>
  <si>
    <t>Minor Therapeutic or Diagnostic, General Abdominal Procedures, 19 years and over</t>
  </si>
  <si>
    <t>Abdominal Hernia Procedures, 19 years and over, with CC Score 0</t>
  </si>
  <si>
    <t>Inguinal, Umbilical or Femoral Hernia Procedures, 19 years and over, with CC Score 1-2</t>
  </si>
  <si>
    <t>Inguinal, Umbilical or Femoral Hernia Procedures, 19 years and over, with CC Score 0</t>
  </si>
  <si>
    <t>Major Therapeutic Endoscopic, Upper or Lower Gastrointestinal Tract Procedures, 19 years and over, with CC Score 0</t>
  </si>
  <si>
    <t>Diagnostic Colonoscopy, 19 years and over</t>
  </si>
  <si>
    <t>Diagnostic Colonoscopy with Biopsy, 19 years and over</t>
  </si>
  <si>
    <t>Therapeutic Colonoscopy, 19 years and over</t>
  </si>
  <si>
    <t>Diagnostic Flexible Sigmoidoscopy, 19 years and over</t>
  </si>
  <si>
    <t>Diagnostic Flexible Sigmoidoscopy with Biopsy, 19 years and over</t>
  </si>
  <si>
    <t>Therapeutic Flexible Sigmoidoscopy, 19 years and over</t>
  </si>
  <si>
    <t>Diagnostic Endoscopic Upper Gastrointestinal Tract Procedures, 19 years and over</t>
  </si>
  <si>
    <t>Diagnostic Endoscopic Upper Gastrointestinal Tract Procedures with Biopsy, 19 years and over</t>
  </si>
  <si>
    <t>Combined Upper and Lower Gastrointestinal Tract Diagnostic Endoscopic Procedures</t>
  </si>
  <si>
    <t>Combined Upper and Lower Gastrointestinal Tract Diagnostic Endoscopic Procedures with Biopsy, 19 years and over</t>
  </si>
  <si>
    <t>Combined Upper and Lower Gastrointestinal Tract Therapeutic Endoscopic Procedures</t>
  </si>
  <si>
    <t>Therapeutic Endoscopic Upper Gastrointestinal Tract Procedures, 19 years and over</t>
  </si>
  <si>
    <t>Laparoscopic Cholecystectomy, 19 years and over, with CC Score 0</t>
  </si>
  <si>
    <t>Minor, Endoscopic or Percutaneous, Hepatobiliary or Pancreatic Procedures, 19 years and over</t>
  </si>
  <si>
    <t>Intermediate Therapeutic Endoscopic Retrograde Cholangiopancreatography with CC Score 0-1</t>
  </si>
  <si>
    <t>Major Hip Procedures for Trauma, Category 2, with Major CC</t>
  </si>
  <si>
    <t>Head Injury without CC</t>
  </si>
  <si>
    <t>Hip Trauma Diagnosis without Procedure</t>
  </si>
  <si>
    <t>Knee Trauma Diagnosis without Procedure</t>
  </si>
  <si>
    <t>Foot Trauma Diagnosis without Procedure</t>
  </si>
  <si>
    <t>Arm Trauma Diagnosis without Procedure</t>
  </si>
  <si>
    <t>Hand Trauma Diagnosis without Procedure</t>
  </si>
  <si>
    <t>Major Hip Procedures for Non-Trauma, Category 1, with Intermediate CC</t>
  </si>
  <si>
    <t>Major Hip Procedures for Non-Trauma, Category 1, without CC</t>
  </si>
  <si>
    <t>Major Knee Procedures for Non-Trauma, Category 2, with CC</t>
  </si>
  <si>
    <t>Major Knee Procedures for Non-Trauma, Category 2, without CC</t>
  </si>
  <si>
    <t>Major Knee Procedures for Non-Trauma, Category 1, without CC</t>
  </si>
  <si>
    <t>Minor Foot Procedures for Non-Trauma, Category 2, 19 years and over, without CC</t>
  </si>
  <si>
    <t>Minor Foot Procedures for Non-Trauma, Category 1, with CC</t>
  </si>
  <si>
    <t>Minor Foot Procedures for Non-Trauma, Category 1, without CC</t>
  </si>
  <si>
    <t>Intermediate Hand Procedures for Non-Trauma, Category 2</t>
  </si>
  <si>
    <t>Intermediate, Shoulder or Upper Arm Procedures for Non-Trauma, without CC</t>
  </si>
  <si>
    <t>Unilateral Major Breast Procedures with CC Score 0-2</t>
  </si>
  <si>
    <t>Unilateral Intermediate Breast Procedures with CC Score 0-2</t>
  </si>
  <si>
    <t>Unilateral Major Breast Procedures with Lymph Node Clearance, with CC Score 0-1</t>
  </si>
  <si>
    <t>Parathyroid Procedures with CC Score 0-1</t>
  </si>
  <si>
    <t>Diabetes with Hypoglycaemic Disorders, with CC Score 8+</t>
  </si>
  <si>
    <t>Diabetes with Hypoglycaemic Disorders, with CC Score 5-7</t>
  </si>
  <si>
    <t>Diabetes with Hypoglycaemic Disorders, with CC Score 3-4</t>
  </si>
  <si>
    <t>Diabetes with Hypoglycaemic Disorders, with CC Score 0-2</t>
  </si>
  <si>
    <t>Diabetes with Hyperglycaemic Disorders, with CC Score 8+</t>
  </si>
  <si>
    <t>Diabetes with Hyperglycaemic Disorders, with CC Score 5-7</t>
  </si>
  <si>
    <t>Diabetes with Hyperglycaemic Disorders, with CC Score 2-4</t>
  </si>
  <si>
    <t>Diabetes with Hyperglycaemic Disorders, with CC Score 0-1</t>
  </si>
  <si>
    <t>Intermediate Endoscopic Ureter Procedures, 19 years and over</t>
  </si>
  <si>
    <t>Major Endoscopic Bladder Procedures with CC Score 2-4</t>
  </si>
  <si>
    <t>Major Endoscopic Bladder Procedures with CC Score 0-1</t>
  </si>
  <si>
    <t>Intermediate Endoscopic Bladder Procedures</t>
  </si>
  <si>
    <t>Transurethral Prostate Resection Procedures with CC Score 3-5</t>
  </si>
  <si>
    <t>Transurethral Prostate Resection Procedures with CC Score 0-2</t>
  </si>
  <si>
    <t>Vaginal Tape Operations for Urinary Incontinence, with CC Score 2+</t>
  </si>
  <si>
    <t>Vaginal Tape Operations for Urinary Incontinence, with CC Score 0-1</t>
  </si>
  <si>
    <t>Minor or Intermediate, Urethra Procedures, 19 years and over</t>
  </si>
  <si>
    <t>Major Endoscopic, Kidney or Ureter Procedures, 19 years and over, with CC Score 0-2</t>
  </si>
  <si>
    <t>Diagnostic Flexible Cystoscopy, 19 years and over</t>
  </si>
  <si>
    <t>Intermediate Open Lower Genital Tract Procedures with CC Score 0-2</t>
  </si>
  <si>
    <t>Major, Laparoscopic or Endoscopic, Upper Genital Tract Procedures, with CC Score 2+</t>
  </si>
  <si>
    <t>Minor, Laparoscopic or Endoscopic, Upper Genital Tract Procedures</t>
  </si>
  <si>
    <t>Major Female Pelvic Peritoneum Adhesion Procedures</t>
  </si>
  <si>
    <t>Diagnostic Hysteroscopy</t>
  </si>
  <si>
    <t>Diagnostic Hysteroscopy with Biopsy</t>
  </si>
  <si>
    <t>Open Arteriovenous Fistula, Graft or Shunt Procedures</t>
  </si>
  <si>
    <t>Percutaneous Transluminal Angioplasty of Single Blood Vessel with CC Score 0-2</t>
  </si>
  <si>
    <t>Arteriography</t>
  </si>
  <si>
    <t>Acute stroke care</t>
  </si>
  <si>
    <t>Best practice tariff (£) (excl. alteplase)</t>
  </si>
  <si>
    <t>Rapid brain imaging</t>
  </si>
  <si>
    <t>Direct admission and 90% of spell spent in an acute stroke unit</t>
  </si>
  <si>
    <t>Alteplase</t>
  </si>
  <si>
    <t xml:space="preserve">Hospital </t>
  </si>
  <si>
    <t>(Per session)</t>
  </si>
  <si>
    <t xml:space="preserve">Satellite </t>
  </si>
  <si>
    <t>Day cases</t>
  </si>
  <si>
    <t>Diabetic ketoacidosis and hypoglycaemia</t>
  </si>
  <si>
    <t>Early inflammatory arthritis</t>
  </si>
  <si>
    <t>Endoscopy procedures</t>
  </si>
  <si>
    <t>Fragility hip fracture</t>
  </si>
  <si>
    <t>Major Hip Procedures category 2 for Trauma with Major CC</t>
  </si>
  <si>
    <t>Major Hip Procedures category 2 for Trauma with Intermediate CC</t>
  </si>
  <si>
    <t>Major Hip Procedures category 2 for Trauma without CC</t>
  </si>
  <si>
    <t>Major Hip Procedures category 1 for Trauma with CC</t>
  </si>
  <si>
    <t>Major Hip Procedures category 1 for Trauma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</si>
  <si>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</si>
  <si>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</si>
  <si>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</si>
  <si>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</si>
  <si>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</si>
  <si>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</si>
  <si>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Multiple Trauma Diagnoses score &lt;=23, with Interventions score 1-8</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</si>
  <si>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</si>
  <si>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</si>
  <si>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</si>
  <si>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</si>
  <si>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</si>
  <si>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</si>
  <si>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Major trauma</t>
  </si>
  <si>
    <t>Outpatient procedures</t>
  </si>
  <si>
    <t>Paediatric diabetes year of care</t>
  </si>
  <si>
    <t>Paediatric epilepsy</t>
  </si>
  <si>
    <t>Parkinson's disease</t>
  </si>
  <si>
    <t>Pleural effusion</t>
  </si>
  <si>
    <t>Minor Thoracic Procedures</t>
  </si>
  <si>
    <t>Primary total hip and knee replacements</t>
  </si>
  <si>
    <t>Same day emergency care</t>
  </si>
  <si>
    <t>Muscular, Balance, Cranial or Peripheral Nerve Disorders; Epilepsy; Head Injury without CC</t>
  </si>
  <si>
    <t>Headache, Migraine or Cerebrospinal Fluid Leak with CC</t>
  </si>
  <si>
    <t>Headache, Migraine or Cerebrospinal Fluid Leak without CC</t>
  </si>
  <si>
    <t>Asthma with CC without Intubation</t>
  </si>
  <si>
    <t>Asthma without CC without Intubation</t>
  </si>
  <si>
    <t>Unspecified Acute Lower Respiratory Infection without CC</t>
  </si>
  <si>
    <t>Pulmonary Embolus with CC</t>
  </si>
  <si>
    <t>Pulmonary Embolus without CC</t>
  </si>
  <si>
    <t>Non-Interventional Acquired Cardiac Conditions</t>
  </si>
  <si>
    <t>Intermediate Skin Disorders category 2 with Intermediate CC</t>
  </si>
  <si>
    <t>Intermediate Skin Disorders category 2 without CC</t>
  </si>
  <si>
    <t>Intermediate Skin Disorders category 1 with Intermediate CC</t>
  </si>
  <si>
    <t>Intermediate Skin Disorders category 1 without CC</t>
  </si>
  <si>
    <t>Urinary Tract Stone Disease with CC</t>
  </si>
  <si>
    <t>Urinary Tract Stone Disease without CC</t>
  </si>
  <si>
    <t>Deep Vein Thrombosis</t>
  </si>
  <si>
    <t>Poisoning, Toxic, Environmental and Unspecified Effects with Intermediate CC</t>
  </si>
  <si>
    <t>Poisoning, Toxic, Environmental and Unspecified Effects without CC</t>
  </si>
  <si>
    <t>Syncope or Collapse without CC</t>
  </si>
  <si>
    <t>Lobar, Atypical or Viral Pneumonia without CC</t>
  </si>
  <si>
    <t>Arrhythmia or Conduction Disorders with CC</t>
  </si>
  <si>
    <t>Arrhythmia or Conduction Disorders without CC</t>
  </si>
  <si>
    <t>Head Injury with CC</t>
  </si>
  <si>
    <t>Urinary Incontinence and Other Urinary Problems with Intermediate CC</t>
  </si>
  <si>
    <t>Urinary Incontinence and Other Urinary Problems without CC</t>
  </si>
  <si>
    <t>Haemolytic Anaemia with CC</t>
  </si>
  <si>
    <t>Haemolytic Anaemia without CC</t>
  </si>
  <si>
    <t>Iron Deficiency Anaemia with CC</t>
  </si>
  <si>
    <t>Iron Deficiency Anaemia without CC</t>
  </si>
  <si>
    <t>Megaloblastic Anaemia with CC</t>
  </si>
  <si>
    <t>Megaloblastic Anaemia without CC</t>
  </si>
  <si>
    <t>Non-Malignant General Abdominal Disorders with length of stay 2 days or more without Major CC</t>
  </si>
  <si>
    <t>Non-Malignant General Abdominal Disorders with length of stay 1 day or less</t>
  </si>
  <si>
    <t>Transient ischaemic attack</t>
  </si>
  <si>
    <t>Heart Failure</t>
  </si>
  <si>
    <t>HRG name</t>
  </si>
  <si>
    <t>Top Up Payment</t>
  </si>
  <si>
    <t>N/A</t>
  </si>
  <si>
    <t>Sub HRG or HRG Pricing</t>
  </si>
  <si>
    <t>Sub HRG</t>
  </si>
  <si>
    <t>BPT Area</t>
  </si>
  <si>
    <t>Excision</t>
  </si>
  <si>
    <t>Actual compliance rate with BPT in 13/14</t>
  </si>
  <si>
    <t>Price differential between BPT and non-BPT price</t>
  </si>
  <si>
    <t>Price differential as a percentage of Base Price</t>
  </si>
  <si>
    <t>Compliance rates</t>
  </si>
  <si>
    <t>Non-Best Practice tariff (£)</t>
  </si>
  <si>
    <t>Adult renal dialysis (Haemodialysis)</t>
  </si>
  <si>
    <t>Additional Information - other</t>
  </si>
  <si>
    <t>Diabetic Ketoacidosis</t>
  </si>
  <si>
    <t>Sub-HRG</t>
  </si>
  <si>
    <t>223</t>
  </si>
  <si>
    <t>awaiting data</t>
  </si>
  <si>
    <t>Expected 16/17 BPT compliance less actual in 13/14</t>
  </si>
  <si>
    <t>Transient Ischaemic Attack - First attendance single</t>
  </si>
  <si>
    <t>Transient Ischaemic Attack - First attendance Multiple</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</si>
  <si>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</si>
  <si>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</si>
  <si>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</si>
  <si>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</si>
  <si>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</si>
  <si>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</si>
  <si>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</si>
  <si>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</si>
  <si>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</si>
  <si>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</si>
  <si>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</si>
  <si>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</si>
  <si>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</si>
  <si>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</si>
  <si>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</si>
  <si>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</si>
  <si>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LD09A</t>
  </si>
  <si>
    <t>Home Haemodialysis or Filtration, with Access via Haemodialysis Catheter, 19 years and over</t>
  </si>
  <si>
    <t>LD10A</t>
  </si>
  <si>
    <t>Home Haemodialysis or Filtration, with Access via Arteriovenous Fistula or Graft, 19 years and over</t>
  </si>
  <si>
    <t>Paediatric Epilepsy- Single professional</t>
  </si>
  <si>
    <t>Paediatric Epilepsy- Multi professional</t>
  </si>
  <si>
    <t>Fistula</t>
  </si>
  <si>
    <t>sub-HRG</t>
  </si>
  <si>
    <t>Mastectomy</t>
  </si>
  <si>
    <t>Sentinel lymph node biopsy</t>
  </si>
  <si>
    <t>Axillary clearance</t>
  </si>
  <si>
    <t>Gynaecology</t>
  </si>
  <si>
    <t>Urology</t>
  </si>
  <si>
    <t>General Surgery</t>
  </si>
  <si>
    <t>Orthopaedic Surgery</t>
  </si>
  <si>
    <t>Ear, nose and throat (ENT)</t>
  </si>
  <si>
    <t>Implantation of cardiac pacemaker</t>
  </si>
  <si>
    <t xml:space="preserve">Implantation of cardiac pacemaker </t>
  </si>
  <si>
    <t>Diagnostic laparoscopy</t>
  </si>
  <si>
    <t>Excision biopsy of lymph node for diagnosis (cervical, inguinal, axillary)</t>
  </si>
  <si>
    <t>Repair of other abdominal hernia</t>
  </si>
  <si>
    <t>Biopsy / sampling of cervical lymph nodes</t>
  </si>
  <si>
    <t>Polypectomy of internal nose</t>
  </si>
  <si>
    <t>Excision of lesion of parathyroids</t>
  </si>
  <si>
    <t>Dacryocysto-rhinostomy including insertion of tube</t>
  </si>
  <si>
    <t>Anterior colporrhaphy</t>
  </si>
  <si>
    <t>Posterior Colporrhaphy</t>
  </si>
  <si>
    <t>Oophorectomy and salpingectomy (inc bilateral)</t>
  </si>
  <si>
    <t>Bone marrow biopsy</t>
  </si>
  <si>
    <t>Liver Biopsy</t>
  </si>
  <si>
    <t>Endoscopic insertion of prosthesis into ureter</t>
  </si>
  <si>
    <t>Endoscopic resection / destruction of lesion of bladder</t>
  </si>
  <si>
    <t>Optical Urethrotomy</t>
  </si>
  <si>
    <t>Ureteroscopic extraction of calculus of ureter</t>
  </si>
  <si>
    <t>Renal Biopsy</t>
  </si>
  <si>
    <t>Transluminal operations on Iliac and femoral artery</t>
  </si>
  <si>
    <t>Creation of arteriovenous fistula for dialysis</t>
  </si>
  <si>
    <t xml:space="preserve">HRG </t>
  </si>
  <si>
    <t>New BPT</t>
  </si>
  <si>
    <t>2016/17 NT proposals - BPT assumptions</t>
  </si>
  <si>
    <t xml:space="preserve">
</t>
  </si>
  <si>
    <t xml:space="preserve">  16/17 draft tariff price relativities - Engagement</t>
  </si>
  <si>
    <t>Urological Imaging Interventions</t>
  </si>
  <si>
    <t>Major, Laparoscopic or Endoscopic, Upper Genital Tract Procedures, with CC Score 0-1</t>
  </si>
  <si>
    <t>Tympanoplasty</t>
  </si>
  <si>
    <t xml:space="preserve">2016/17 National Tariff Payment System: BPT calculation assumptions </t>
  </si>
  <si>
    <t>This annex is part of our engagement on draft price relativities</t>
  </si>
  <si>
    <t>The price that would apply if no BPT was in place for this HRG/TFC</t>
  </si>
  <si>
    <t>Best practice tariff (£)</t>
  </si>
  <si>
    <t>Best Practice tariff without additional payment (£)</t>
  </si>
  <si>
    <t>Best Practice tariff with additional payment (£)</t>
  </si>
  <si>
    <t>Additional payment</t>
  </si>
  <si>
    <t>Expected 16/17 BPT compliance rate 
- 
(current model assumption)</t>
  </si>
  <si>
    <t>per week</t>
  </si>
  <si>
    <t>Notes:  - There are also Tier 2 and Tier 3 compliance rates in this BPT. We only show Tier 1 here to keep the spreadsheet to a manageable size. Data for further Tiers is available on request.</t>
  </si>
  <si>
    <t>Catheter</t>
  </si>
  <si>
    <t xml:space="preserve"> -  Actual compliance rates are shown as the same for each HRG as compliance information was only available at a more aggregate level</t>
  </si>
  <si>
    <t>Note: Actual compliance rates are shown as the same for each HRG as compliance information was only available at a more aggregate level</t>
  </si>
  <si>
    <t>Interventional radiology (proposed removal in 16/17)</t>
  </si>
  <si>
    <t>Surgical sub speciality and procedure</t>
  </si>
  <si>
    <t>TFC code</t>
  </si>
  <si>
    <t>TFC name</t>
  </si>
  <si>
    <t>TFC Pricing</t>
  </si>
  <si>
    <t xml:space="preserve"> TFC Pricing</t>
  </si>
  <si>
    <t>15/16 ETO BPT Target Compliance Rate</t>
  </si>
  <si>
    <t>Note: best practice management of pleural effusion codes to HRG DZ06A. No BPT prices are listed for DZ16F and DZ16G as activity coded to these HRGs does not meet the specified criteria</t>
  </si>
  <si>
    <t>Actual compliance rate with BPT in 2014 - Tier 1</t>
  </si>
  <si>
    <t>Expected 16/17 BPT compliance less actual in 2014 - Tier 1</t>
  </si>
  <si>
    <t>Expected 16/17 BPT compliance less 15/16 ETO BPT compliance rate</t>
  </si>
  <si>
    <t>16/17 modelled price which would apply if no BPT</t>
  </si>
  <si>
    <t>Non-Best Practice tariff (£) (Tier 3)</t>
  </si>
  <si>
    <t>Note: The expected 16/17 BPT compliance rates for HRGs labelled as "New BPT" are currently under review and are likely to change</t>
  </si>
  <si>
    <t>Please note, the "Expected 16/17 BPT compliance rate - (current model assumption)" are those used for the calculation of the Engagement BPT prices and may be subject to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</si>
</sst>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_ ;\-#,##0\ "/>
    <numFmt numFmtId="165" formatCode="#,##0_ ;\-#,##0\ ;&quot;-&quot;"/>
    <numFmt numFmtId="166" formatCode="_(* #,##0.00_);_(* \(#,##0.00\);_(* &quot;-&quot;??_);_(@_)"/>
    <numFmt numFmtId="167" formatCode="_-[$€-2]* #,##0.00_-;\-[$€-2]* #,##0.00_-;_-[$€-2]* &quot;-&quot;??_-"/>
    <numFmt numFmtId="168" formatCode="0%;\-0%;&quot;-&quot;"/>
    <numFmt numFmtId="169" formatCode="_-* #,##0_-;\-* #,##0_-;_-* &quot;-&quot;??_-;_-@_-"/>
    <numFmt numFmtId="170" formatCode="_(&quot;$&quot;* #,##0.00_);_(&quot;$&quot;* \(#,##0.00\);_(&quot;$&quot;* &quot;-&quot;??_);_(@_)"/>
  </numFmts>
  <fonts count="37" x14ac:knownFonts="1">
    <font>
      <sz val="11"/>
      <color theme="1"/>
      <name val="Calibri"/>
      <family val="2"/>
      <scheme val="minor"/>
    </font>
    <font>
      <sz val="10"/>
      <name val="Arial"/>
      <family val="2"/>
    </font>
    <font>
      <u/>
      <sz val="10"/>
      <color indexed="12"/>
      <name val="Arial"/>
      <family val="2"/>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8"/>
      <color theme="1"/>
      <name val="Calibri"/>
      <family val="2"/>
      <scheme val="minor"/>
    </font>
    <font>
      <b/>
      <sz val="18"/>
      <color theme="1"/>
      <name val="Calibri"/>
      <family val="2"/>
      <scheme val="minor"/>
    </font>
    <font>
      <sz val="11"/>
      <color theme="1"/>
      <name val="Calibri"/>
      <family val="2"/>
      <scheme val="minor"/>
    </font>
    <font>
      <sz val="10"/>
      <name val="Arial"/>
      <family val="2"/>
    </font>
    <font>
      <b/>
      <sz val="14"/>
      <color theme="1"/>
      <name val="Calibri"/>
      <family val="2"/>
      <scheme val="minor"/>
    </font>
    <font>
      <sz val="11"/>
      <color rgb="FF000000"/>
      <name val="Arial"/>
      <family val="2"/>
    </font>
    <font>
      <b/>
      <sz val="11"/>
      <color rgb="FFFF0000"/>
      <name val="Calibri"/>
      <family val="2"/>
      <scheme val="minor"/>
    </font>
    <font>
      <b/>
      <sz val="13"/>
      <color theme="1"/>
      <name val="Calibri"/>
      <family val="2"/>
      <scheme val="minor"/>
    </font>
    <font>
      <sz val="10"/>
      <name val="Arial"/>
      <family val="2"/>
    </font>
    <font>
      <u/>
      <sz val="10"/>
      <color theme="10"/>
      <name val="Arial"/>
      <family val="2"/>
    </font>
    <font>
      <sz val="10"/>
      <color theme="1"/>
      <name val="Arial"/>
      <family val="2"/>
    </font>
    <font>
      <u/>
      <sz val="10"/>
      <color indexed="12"/>
      <name val="MS Sans Serif"/>
      <family val="2"/>
    </font>
    <font>
      <b/>
      <sz val="10"/>
      <color rgb="FF3F3F3F"/>
      <name val="Arial"/>
      <family val="2"/>
    </font>
    <font>
      <sz val="12"/>
      <color indexed="8"/>
      <name val="Verdana"/>
      <family val="2"/>
    </font>
    <font>
      <sz val="12"/>
      <color indexed="8"/>
      <name val="Verdana"/>
      <family val="2"/>
    </font>
    <font>
      <b/>
      <i/>
      <sz val="11"/>
      <color rgb="FF7030A0"/>
      <name val="Calibri"/>
      <family val="2"/>
      <scheme val="minor"/>
    </font>
    <font>
      <i/>
      <sz val="11"/>
      <color theme="1"/>
      <name val="Calibri"/>
      <family val="2"/>
      <scheme val="minor"/>
    </font>
    <font>
      <b/>
      <sz val="11"/>
      <color theme="0"/>
      <name val="Calibri"/>
      <family val="2"/>
      <scheme val="minor"/>
    </font>
    <font>
      <b/>
      <sz val="16"/>
      <color theme="1"/>
      <name val="Calibri"/>
      <family val="2"/>
      <scheme val="minor"/>
    </font>
    <font>
      <sz val="11"/>
      <color rgb="FFFF0000"/>
      <name val="Calibri"/>
      <family val="2"/>
      <scheme val="minor"/>
    </font>
    <font>
      <sz val="11"/>
      <color rgb="FF006100"/>
      <name val="Calibri"/>
      <family val="2"/>
      <scheme val="minor"/>
    </font>
    <font>
      <sz val="11"/>
      <color rgb="FF9C0006"/>
      <name val="Calibri"/>
      <family val="2"/>
      <scheme val="minor"/>
    </font>
    <font>
      <sz val="10"/>
      <name val="Arial"/>
    </font>
    <font>
      <sz val="12"/>
      <color theme="1"/>
      <name val="Calibri"/>
      <family val="2"/>
      <scheme val="minor"/>
    </font>
    <font>
      <sz val="12"/>
      <color rgb="FF3F3F76"/>
      <name val="Calibri"/>
      <family val="2"/>
      <scheme val="minor"/>
    </font>
    <font>
      <sz val="10"/>
      <name val="Calibri"/>
      <family val="2"/>
      <scheme val="minor"/>
    </font>
    <font>
      <sz val="8"/>
      <name val="Calibri"/>
      <family val="2"/>
      <scheme val="minor"/>
    </font>
    <font>
      <b/>
      <u/>
      <sz val="11"/>
      <name val="Calibri"/>
      <family val="2"/>
      <scheme val="minor"/>
    </font>
    <font>
      <b/>
      <u/>
      <sz val="8"/>
      <name val="Calibri"/>
      <family val="2"/>
      <scheme val="minor"/>
    </font>
    <font>
      <u/>
      <sz val="8"/>
      <color indexed="12"/>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rgb="FFF2F2F2"/>
      </patternFill>
    </fill>
    <fill>
      <patternFill patternType="solid">
        <fgColor rgb="FF92D050"/>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CC99"/>
      </patternFill>
    </fill>
    <fill>
      <patternFill patternType="solid">
        <f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82">
    <xf numFmtId="0" fontId="0" fillId="0" borderId="0"/>
    <xf numFmtId="0" fontId="1" fillId="0" borderId="0"/>
    <xf numFmtId="0" fontId="1" fillId="0" borderId="0"/>
    <xf numFmtId="0" fontId="1" fillId="0" borderId="0"/>
    <xf numFmtId="0" fontId="1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9" fillId="0" borderId="0"/>
    <xf numFmtId="0" fontId="1" fillId="0" borderId="0"/>
    <xf numFmtId="0" fontId="1" fillId="0" borderId="0">
      <alignment wrapText="1"/>
    </xf>
    <xf numFmtId="0" fontId="1" fillId="0" borderId="0"/>
    <xf numFmtId="0" fontId="15" fillId="0" borderId="0"/>
    <xf numFmtId="0" fontId="16" fillId="0" borderId="0" applyNumberFormat="0" applyFill="0" applyBorder="0" applyAlignment="0" applyProtection="0"/>
    <xf numFmtId="9" fontId="9" fillId="0" borderId="0" applyFont="0" applyFill="0" applyBorder="0" applyAlignment="0" applyProtection="0"/>
    <xf numFmtId="0" fontId="2" fillId="0" borderId="0" applyNumberFormat="0" applyFill="0" applyBorder="0" applyAlignment="0" applyProtection="0">
      <alignment vertical="top"/>
      <protection locked="0"/>
    </xf>
    <xf numFmtId="0" fontId="17"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1" fillId="0" borderId="0">
      <alignment wrapText="1"/>
    </xf>
    <xf numFmtId="166" fontId="1" fillId="0" borderId="0" applyFont="0" applyFill="0" applyBorder="0" applyAlignment="0" applyProtection="0">
      <alignment wrapText="1"/>
    </xf>
    <xf numFmtId="166" fontId="1" fillId="0" borderId="0" applyFont="0" applyFill="0" applyBorder="0" applyAlignment="0" applyProtection="0">
      <alignment wrapText="1"/>
    </xf>
    <xf numFmtId="0" fontId="18" fillId="0" borderId="0" applyNumberFormat="0" applyFill="0" applyBorder="0" applyAlignment="0" applyProtection="0"/>
    <xf numFmtId="0" fontId="1" fillId="0" borderId="0"/>
    <xf numFmtId="0" fontId="1" fillId="0" borderId="0">
      <alignment wrapText="1"/>
    </xf>
    <xf numFmtId="0" fontId="9" fillId="0" borderId="0"/>
    <xf numFmtId="0" fontId="19" fillId="5" borderId="2" applyNumberFormat="0" applyAlignment="0" applyProtection="0"/>
    <xf numFmtId="0" fontId="9" fillId="0" borderId="0"/>
    <xf numFmtId="0" fontId="20" fillId="0" borderId="0" applyNumberFormat="0" applyFill="0" applyBorder="0" applyProtection="0">
      <alignment vertical="top" wrapText="1"/>
    </xf>
    <xf numFmtId="0" fontId="21" fillId="0" borderId="0" applyNumberFormat="0" applyFill="0" applyBorder="0" applyProtection="0">
      <alignment vertical="top" wrapText="1"/>
    </xf>
    <xf numFmtId="9" fontId="9" fillId="0" borderId="0" applyFont="0" applyFill="0" applyBorder="0" applyAlignment="0" applyProtection="0"/>
    <xf numFmtId="0" fontId="9" fillId="0" borderId="0"/>
    <xf numFmtId="0" fontId="1" fillId="0" borderId="0"/>
    <xf numFmtId="167" fontId="1" fillId="0" borderId="0"/>
    <xf numFmtId="0" fontId="27" fillId="8" borderId="0" applyNumberFormat="0" applyBorder="0" applyAlignment="0" applyProtection="0"/>
    <xf numFmtId="0" fontId="28" fillId="9" borderId="0" applyNumberFormat="0" applyBorder="0" applyAlignment="0" applyProtection="0"/>
    <xf numFmtId="43" fontId="9" fillId="0" borderId="0" applyFont="0" applyFill="0" applyBorder="0" applyAlignment="0" applyProtection="0"/>
    <xf numFmtId="0" fontId="29" fillId="0" borderId="0"/>
    <xf numFmtId="44" fontId="1" fillId="0" borderId="0" applyFont="0" applyFill="0" applyBorder="0" applyAlignment="0" applyProtection="0"/>
    <xf numFmtId="0" fontId="9" fillId="0" borderId="0"/>
    <xf numFmtId="0" fontId="16" fillId="0" borderId="0" applyNumberFormat="0" applyFill="0" applyBorder="0" applyAlignment="0" applyProtection="0"/>
    <xf numFmtId="0" fontId="9" fillId="0" borderId="0"/>
    <xf numFmtId="166" fontId="1" fillId="0" borderId="0" applyFont="0" applyFill="0" applyBorder="0" applyAlignment="0" applyProtection="0"/>
    <xf numFmtId="0" fontId="9" fillId="0" borderId="0"/>
    <xf numFmtId="0" fontId="30" fillId="0" borderId="0"/>
    <xf numFmtId="43" fontId="30" fillId="0" borderId="0" applyFont="0" applyFill="0" applyBorder="0" applyAlignment="0" applyProtection="0"/>
    <xf numFmtId="9" fontId="30" fillId="0" borderId="0" applyFont="0" applyFill="0" applyBorder="0" applyAlignment="0" applyProtection="0"/>
    <xf numFmtId="0" fontId="31" fillId="11" borderId="5" applyNumberFormat="0" applyAlignment="0" applyProtection="0"/>
    <xf numFmtId="0" fontId="30" fillId="12" borderId="6" applyNumberFormat="0" applyFont="0" applyAlignment="0" applyProtection="0"/>
    <xf numFmtId="0" fontId="9" fillId="0" borderId="0"/>
    <xf numFmtId="0" fontId="17"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170" fontId="1" fillId="0" borderId="0" applyFont="0" applyFill="0" applyBorder="0" applyAlignment="0" applyProtection="0"/>
    <xf numFmtId="0" fontId="6" fillId="0" borderId="0" applyNumberFormat="0" applyFill="0" applyBorder="0" applyAlignment="0" applyProtection="0"/>
    <xf numFmtId="0" fontId="9" fillId="0" borderId="0"/>
    <xf numFmtId="44" fontId="1" fillId="0" borderId="0" applyFont="0" applyFill="0" applyBorder="0" applyAlignment="0" applyProtection="0"/>
  </cellStyleXfs>
  <cellXfs count="164">
    <xf numFmtId="0" fontId="0" fillId="0" borderId="0" xfId="0"/>
    <xf numFmtId="0" fontId="7" fillId="0" borderId="0" xfId="0" applyFont="1"/>
    <xf numFmtId="0" fontId="8" fillId="0" borderId="0" xfId="0" applyFont="1"/>
    <xf numFmtId="0" fontId="0" fillId="0" borderId="0" xfId="0"/>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0" borderId="1" xfId="0" applyFont="1" applyBorder="1" applyAlignment="1">
      <alignment vertical="top"/>
    </xf>
    <xf numFmtId="0" fontId="0" fillId="0" borderId="0" xfId="0" applyFont="1" applyAlignment="1">
      <alignment vertical="top"/>
    </xf>
    <xf numFmtId="0" fontId="0" fillId="0" borderId="0" xfId="0" applyAlignment="1">
      <alignment horizontal="center"/>
    </xf>
    <xf numFmtId="0" fontId="0" fillId="3" borderId="0" xfId="0" applyFill="1"/>
    <xf numFmtId="0" fontId="12" fillId="3" borderId="1" xfId="0" applyFont="1" applyFill="1" applyBorder="1" applyAlignment="1">
      <alignment horizontal="justify" vertical="center"/>
    </xf>
    <xf numFmtId="0" fontId="12" fillId="3" borderId="0" xfId="0" applyFont="1" applyFill="1" applyAlignment="1">
      <alignment horizontal="center" vertical="center"/>
    </xf>
    <xf numFmtId="0" fontId="12" fillId="3" borderId="0" xfId="0" applyFont="1" applyFill="1" applyAlignment="1">
      <alignment horizontal="justify" vertical="center"/>
    </xf>
    <xf numFmtId="0" fontId="12" fillId="3" borderId="1" xfId="0" applyFont="1" applyFill="1" applyBorder="1" applyAlignment="1">
      <alignment horizontal="left" vertical="center"/>
    </xf>
    <xf numFmtId="0" fontId="11" fillId="3" borderId="0" xfId="0" applyFont="1" applyFill="1" applyAlignment="1">
      <alignment horizontal="center"/>
    </xf>
    <xf numFmtId="0" fontId="0" fillId="3" borderId="0" xfId="0" applyFill="1" applyAlignment="1">
      <alignment horizontal="center"/>
    </xf>
    <xf numFmtId="0" fontId="14" fillId="3" borderId="1" xfId="0" applyFont="1" applyFill="1" applyBorder="1" applyAlignment="1">
      <alignment horizontal="left" vertical="center"/>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0" fillId="0" borderId="0" xfId="0" applyFont="1" applyAlignment="1">
      <alignment vertical="top" wrapText="1"/>
    </xf>
    <xf numFmtId="0" fontId="0" fillId="0" borderId="0" xfId="0" applyFont="1" applyFill="1" applyAlignment="1">
      <alignment vertical="top" wrapText="1"/>
    </xf>
    <xf numFmtId="0" fontId="0" fillId="0" borderId="0" xfId="0" applyFont="1" applyFill="1" applyAlignment="1">
      <alignment horizontal="center" vertical="top"/>
    </xf>
    <xf numFmtId="0" fontId="0" fillId="0" borderId="0" xfId="0" applyFont="1" applyBorder="1" applyAlignment="1">
      <alignment vertical="top"/>
    </xf>
    <xf numFmtId="0" fontId="22" fillId="0" borderId="0" xfId="0" applyFont="1" applyFill="1" applyBorder="1" applyAlignment="1">
      <alignment horizontal="centerContinuous" vertical="top"/>
    </xf>
    <xf numFmtId="164" fontId="4" fillId="0" borderId="0" xfId="0" applyNumberFormat="1" applyFont="1" applyFill="1" applyBorder="1" applyAlignment="1">
      <alignment horizontal="center" vertical="top" wrapText="1"/>
    </xf>
    <xf numFmtId="0" fontId="3" fillId="0" borderId="0" xfId="0" applyFont="1" applyBorder="1" applyAlignment="1">
      <alignment horizontal="center" vertical="top" wrapText="1"/>
    </xf>
    <xf numFmtId="0" fontId="0" fillId="0" borderId="1" xfId="0" applyFont="1" applyFill="1" applyBorder="1" applyAlignment="1">
      <alignment vertical="top"/>
    </xf>
    <xf numFmtId="0" fontId="0" fillId="0" borderId="1" xfId="0" applyFont="1" applyFill="1" applyBorder="1" applyAlignment="1">
      <alignment horizontal="left" vertical="top"/>
    </xf>
    <xf numFmtId="49" fontId="0" fillId="0" borderId="1" xfId="0" applyNumberFormat="1" applyFont="1" applyFill="1" applyBorder="1" applyAlignment="1">
      <alignment horizontal="left" vertical="top" wrapText="1"/>
    </xf>
    <xf numFmtId="0" fontId="3" fillId="4" borderId="1" xfId="0" applyFont="1" applyFill="1" applyBorder="1" applyAlignment="1">
      <alignment horizontal="center" vertical="top"/>
    </xf>
    <xf numFmtId="0" fontId="0" fillId="4" borderId="1" xfId="0" applyFont="1" applyFill="1" applyBorder="1" applyAlignment="1">
      <alignment vertical="top" wrapText="1"/>
    </xf>
    <xf numFmtId="0" fontId="0" fillId="3" borderId="0" xfId="0" applyFont="1" applyFill="1" applyBorder="1" applyAlignment="1">
      <alignment horizontal="center" vertical="top" wrapText="1"/>
    </xf>
    <xf numFmtId="0" fontId="0" fillId="3" borderId="0" xfId="0" applyFont="1" applyFill="1" applyBorder="1" applyAlignment="1">
      <alignment vertical="top"/>
    </xf>
    <xf numFmtId="0" fontId="0" fillId="3" borderId="0" xfId="0" applyFont="1" applyFill="1" applyBorder="1" applyAlignment="1">
      <alignment vertical="top" wrapText="1"/>
    </xf>
    <xf numFmtId="3" fontId="0" fillId="3" borderId="0" xfId="0" applyNumberFormat="1" applyFont="1" applyFill="1" applyBorder="1" applyAlignment="1">
      <alignment vertical="top"/>
    </xf>
    <xf numFmtId="0" fontId="0" fillId="3" borderId="0" xfId="0" applyFont="1" applyFill="1" applyAlignment="1">
      <alignment vertical="top"/>
    </xf>
    <xf numFmtId="3" fontId="0" fillId="3" borderId="0" xfId="0" applyNumberFormat="1" applyFont="1" applyFill="1" applyBorder="1" applyAlignment="1">
      <alignment horizontal="center" vertical="top"/>
    </xf>
    <xf numFmtId="9" fontId="0" fillId="3" borderId="0" xfId="0" applyNumberFormat="1" applyFont="1" applyFill="1" applyBorder="1" applyAlignment="1">
      <alignment horizontal="center" vertical="top"/>
    </xf>
    <xf numFmtId="0" fontId="0" fillId="0" borderId="0" xfId="0" applyFont="1" applyBorder="1" applyAlignment="1">
      <alignment horizontal="center" vertical="top" wrapText="1"/>
    </xf>
    <xf numFmtId="0" fontId="0" fillId="3" borderId="0" xfId="0" applyFont="1" applyFill="1" applyAlignment="1">
      <alignment vertical="top" wrapText="1"/>
    </xf>
    <xf numFmtId="164" fontId="4" fillId="0" borderId="0" xfId="0" applyNumberFormat="1" applyFont="1" applyFill="1" applyBorder="1" applyAlignment="1">
      <alignment vertical="top" wrapText="1"/>
    </xf>
    <xf numFmtId="0" fontId="0" fillId="0" borderId="0" xfId="0" applyFont="1" applyAlignment="1">
      <alignment horizontal="center" vertical="top"/>
    </xf>
    <xf numFmtId="0" fontId="0" fillId="0" borderId="0" xfId="0" applyFont="1" applyFill="1" applyBorder="1" applyAlignment="1">
      <alignment horizontal="left" vertical="top" wrapText="1"/>
    </xf>
    <xf numFmtId="0" fontId="3" fillId="0" borderId="0" xfId="0" applyFont="1" applyFill="1" applyBorder="1" applyAlignment="1">
      <alignment horizontal="centerContinuous" vertical="top"/>
    </xf>
    <xf numFmtId="9"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xf>
    <xf numFmtId="0" fontId="0" fillId="0" borderId="0" xfId="0" applyFont="1" applyFill="1" applyBorder="1" applyAlignment="1">
      <alignment horizontal="center" vertical="top"/>
    </xf>
    <xf numFmtId="0" fontId="24" fillId="0" borderId="0" xfId="0" applyFont="1" applyFill="1" applyBorder="1" applyAlignment="1">
      <alignment horizontal="center" vertical="top"/>
    </xf>
    <xf numFmtId="10" fontId="3" fillId="0" borderId="0" xfId="0" applyNumberFormat="1" applyFont="1" applyFill="1" applyBorder="1" applyAlignment="1">
      <alignment horizontal="center" vertical="top"/>
    </xf>
    <xf numFmtId="10" fontId="0" fillId="0" borderId="0" xfId="0" applyNumberFormat="1" applyFont="1" applyFill="1" applyBorder="1" applyAlignment="1">
      <alignment horizontal="center" vertical="top"/>
    </xf>
    <xf numFmtId="3" fontId="5" fillId="7" borderId="1"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top"/>
    </xf>
    <xf numFmtId="0" fontId="0" fillId="0" borderId="3" xfId="0" applyFont="1" applyFill="1" applyBorder="1" applyAlignment="1">
      <alignment vertical="top"/>
    </xf>
    <xf numFmtId="0" fontId="0" fillId="0" borderId="3" xfId="0" applyFont="1" applyBorder="1" applyAlignment="1">
      <alignment horizontal="center" vertical="center"/>
    </xf>
    <xf numFmtId="10" fontId="0" fillId="0" borderId="3" xfId="0" applyNumberFormat="1" applyFont="1" applyFill="1" applyBorder="1" applyAlignment="1">
      <alignment horizontal="center" vertical="center"/>
    </xf>
    <xf numFmtId="9" fontId="0" fillId="0" borderId="3" xfId="0" applyNumberFormat="1" applyFont="1" applyFill="1" applyBorder="1" applyAlignment="1">
      <alignment horizontal="center" vertical="center"/>
    </xf>
    <xf numFmtId="3" fontId="5" fillId="7" borderId="3" xfId="0" applyNumberFormat="1" applyFont="1" applyFill="1" applyBorder="1" applyAlignment="1">
      <alignment horizontal="center" vertical="center" wrapText="1"/>
    </xf>
    <xf numFmtId="3" fontId="0" fillId="0" borderId="3" xfId="0" applyNumberFormat="1" applyFont="1" applyBorder="1" applyAlignment="1">
      <alignment horizontal="center" vertical="center"/>
    </xf>
    <xf numFmtId="0" fontId="0" fillId="0" borderId="3" xfId="0" applyFont="1" applyFill="1" applyBorder="1" applyAlignment="1">
      <alignment vertical="top" wrapText="1"/>
    </xf>
    <xf numFmtId="10" fontId="0" fillId="0" borderId="0" xfId="0" applyNumberFormat="1" applyFont="1" applyFill="1" applyBorder="1" applyAlignment="1">
      <alignment horizontal="center" vertical="center"/>
    </xf>
    <xf numFmtId="49" fontId="0" fillId="0" borderId="1" xfId="0" applyNumberFormat="1" applyFont="1" applyFill="1" applyBorder="1" applyAlignment="1">
      <alignment horizontal="left" vertical="top"/>
    </xf>
    <xf numFmtId="0" fontId="0" fillId="0" borderId="0" xfId="0" applyFont="1" applyFill="1" applyBorder="1" applyAlignment="1">
      <alignment horizontal="left" vertical="top"/>
    </xf>
    <xf numFmtId="0" fontId="0" fillId="3" borderId="0" xfId="0" applyFont="1" applyFill="1" applyBorder="1" applyAlignment="1">
      <alignment horizontal="center" vertical="top"/>
    </xf>
    <xf numFmtId="0" fontId="3" fillId="0" borderId="0" xfId="0" applyFont="1" applyFill="1" applyBorder="1" applyAlignment="1">
      <alignment vertical="top"/>
    </xf>
    <xf numFmtId="0" fontId="13" fillId="0" borderId="0" xfId="0" applyFont="1" applyFill="1" applyBorder="1" applyAlignment="1">
      <alignment horizontal="centerContinuous" vertical="top"/>
    </xf>
    <xf numFmtId="0" fontId="26" fillId="0" borderId="0" xfId="0" applyFont="1" applyFill="1" applyBorder="1" applyAlignment="1">
      <alignment vertical="top"/>
    </xf>
    <xf numFmtId="9" fontId="0" fillId="0" borderId="0" xfId="0" applyNumberFormat="1" applyFont="1" applyFill="1" applyBorder="1" applyAlignment="1">
      <alignment horizontal="center" vertical="center"/>
    </xf>
    <xf numFmtId="0" fontId="0" fillId="0" borderId="3" xfId="0" applyFont="1" applyFill="1" applyBorder="1" applyAlignment="1">
      <alignment horizontal="left" vertical="center"/>
    </xf>
    <xf numFmtId="0" fontId="3" fillId="0" borderId="0" xfId="0" applyFont="1" applyAlignment="1">
      <alignment vertical="center"/>
    </xf>
    <xf numFmtId="0" fontId="0" fillId="0" borderId="0" xfId="0" applyFont="1" applyAlignment="1">
      <alignment vertical="center" wrapText="1"/>
    </xf>
    <xf numFmtId="0" fontId="3" fillId="0" borderId="0" xfId="0" applyFont="1" applyBorder="1" applyAlignment="1">
      <alignment vertical="center"/>
    </xf>
    <xf numFmtId="168" fontId="0" fillId="0" borderId="0" xfId="0" applyNumberFormat="1" applyFont="1" applyFill="1" applyAlignment="1">
      <alignment horizontal="center" vertical="top"/>
    </xf>
    <xf numFmtId="168" fontId="5" fillId="7" borderId="3" xfId="0" applyNumberFormat="1" applyFont="1" applyFill="1" applyBorder="1" applyAlignment="1">
      <alignment horizontal="center" vertical="center" wrapText="1"/>
    </xf>
    <xf numFmtId="168" fontId="0" fillId="0" borderId="3" xfId="0" applyNumberFormat="1" applyFont="1" applyFill="1" applyBorder="1" applyAlignment="1">
      <alignment horizontal="center" vertical="center"/>
    </xf>
    <xf numFmtId="168" fontId="24" fillId="0" borderId="0" xfId="0" applyNumberFormat="1" applyFont="1" applyFill="1" applyBorder="1" applyAlignment="1">
      <alignment horizontal="center" vertical="top"/>
    </xf>
    <xf numFmtId="168" fontId="3" fillId="0" borderId="0" xfId="0" applyNumberFormat="1" applyFont="1" applyFill="1" applyBorder="1" applyAlignment="1">
      <alignment horizontal="center" vertical="top" wrapText="1"/>
    </xf>
    <xf numFmtId="168" fontId="0" fillId="3" borderId="0" xfId="0" applyNumberFormat="1" applyFont="1" applyFill="1" applyBorder="1" applyAlignment="1">
      <alignment horizontal="center" vertical="top"/>
    </xf>
    <xf numFmtId="168" fontId="0" fillId="0" borderId="0" xfId="0" applyNumberFormat="1" applyFont="1" applyFill="1" applyBorder="1" applyAlignment="1">
      <alignment horizontal="center" vertical="top"/>
    </xf>
    <xf numFmtId="168" fontId="3" fillId="0" borderId="0" xfId="0" applyNumberFormat="1" applyFont="1" applyFill="1" applyBorder="1" applyAlignment="1">
      <alignment horizontal="center" vertical="top"/>
    </xf>
    <xf numFmtId="168" fontId="0" fillId="0" borderId="0" xfId="0" applyNumberFormat="1" applyFont="1" applyAlignment="1">
      <alignment horizontal="center" vertical="top"/>
    </xf>
    <xf numFmtId="0" fontId="0" fillId="0" borderId="3"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0" xfId="0" applyFont="1" applyFill="1" applyAlignment="1">
      <alignment horizontal="center" vertical="top" wrapText="1"/>
    </xf>
    <xf numFmtId="10"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3" fillId="4" borderId="3" xfId="0" applyFont="1" applyFill="1" applyBorder="1" applyAlignment="1">
      <alignment horizontal="center" vertical="center"/>
    </xf>
    <xf numFmtId="168" fontId="3" fillId="4"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3" fontId="23" fillId="4" borderId="3" xfId="0" applyNumberFormat="1" applyFont="1" applyFill="1" applyBorder="1" applyAlignment="1">
      <alignment horizontal="center" vertical="center"/>
    </xf>
    <xf numFmtId="168" fontId="23" fillId="4" borderId="3" xfId="0" applyNumberFormat="1" applyFont="1" applyFill="1" applyBorder="1" applyAlignment="1">
      <alignment horizontal="center" vertical="center"/>
    </xf>
    <xf numFmtId="0" fontId="0" fillId="0" borderId="0" xfId="0" applyFont="1"/>
    <xf numFmtId="3" fontId="0" fillId="3" borderId="0" xfId="0" applyNumberFormat="1" applyFont="1" applyFill="1" applyAlignment="1">
      <alignment vertical="top"/>
    </xf>
    <xf numFmtId="3"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3" fontId="23" fillId="3" borderId="1"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3" fontId="0" fillId="3" borderId="3" xfId="0" applyNumberFormat="1" applyFont="1" applyFill="1" applyBorder="1" applyAlignment="1">
      <alignment horizontal="center" vertical="center"/>
    </xf>
    <xf numFmtId="0" fontId="22" fillId="3" borderId="0" xfId="0" applyFont="1" applyFill="1" applyBorder="1" applyAlignment="1">
      <alignment horizontal="centerContinuous" vertical="top"/>
    </xf>
    <xf numFmtId="3" fontId="0" fillId="3" borderId="0" xfId="0" applyNumberFormat="1" applyFont="1" applyFill="1" applyBorder="1" applyAlignment="1">
      <alignment horizontal="center" vertical="center" wrapText="1"/>
    </xf>
    <xf numFmtId="3" fontId="0" fillId="3" borderId="0" xfId="0" applyNumberFormat="1" applyFont="1" applyFill="1" applyBorder="1" applyAlignment="1">
      <alignment horizontal="right" vertical="top"/>
    </xf>
    <xf numFmtId="3" fontId="0" fillId="3" borderId="0" xfId="0" applyNumberFormat="1" applyFont="1" applyFill="1" applyBorder="1" applyAlignment="1">
      <alignment vertical="top" wrapText="1"/>
    </xf>
    <xf numFmtId="0" fontId="3" fillId="3" borderId="0" xfId="0" applyFont="1" applyFill="1" applyBorder="1" applyAlignment="1">
      <alignment horizontal="center" vertical="top"/>
    </xf>
    <xf numFmtId="0" fontId="0" fillId="3" borderId="3" xfId="0" applyFont="1" applyFill="1" applyBorder="1" applyAlignment="1">
      <alignment horizontal="center" vertical="center"/>
    </xf>
    <xf numFmtId="164" fontId="4" fillId="3" borderId="3" xfId="13" applyNumberFormat="1" applyFont="1" applyFill="1" applyBorder="1" applyAlignment="1">
      <alignment horizontal="center" vertical="center"/>
    </xf>
    <xf numFmtId="3" fontId="23" fillId="3" borderId="3" xfId="0" applyNumberFormat="1" applyFont="1" applyFill="1" applyBorder="1" applyAlignment="1">
      <alignment horizontal="center" vertical="center"/>
    </xf>
    <xf numFmtId="3" fontId="0" fillId="3" borderId="3" xfId="0" applyNumberFormat="1" applyFont="1" applyFill="1" applyBorder="1" applyAlignment="1">
      <alignment horizontal="center" vertical="top"/>
    </xf>
    <xf numFmtId="3" fontId="0" fillId="3" borderId="0" xfId="0" applyNumberFormat="1" applyFont="1" applyFill="1" applyBorder="1" applyAlignment="1">
      <alignment horizontal="center" vertical="center"/>
    </xf>
    <xf numFmtId="165" fontId="0" fillId="3" borderId="3" xfId="0" applyNumberFormat="1" applyFont="1" applyFill="1" applyBorder="1" applyAlignment="1">
      <alignment horizontal="center" vertical="center" wrapText="1"/>
    </xf>
    <xf numFmtId="9" fontId="0" fillId="3" borderId="3" xfId="49" applyFont="1" applyFill="1" applyBorder="1" applyAlignment="1">
      <alignment horizontal="center" vertical="center"/>
    </xf>
    <xf numFmtId="165" fontId="0" fillId="3" borderId="3" xfId="0" applyNumberFormat="1" applyFont="1" applyFill="1" applyBorder="1" applyAlignment="1">
      <alignment horizontal="center" vertical="center"/>
    </xf>
    <xf numFmtId="9" fontId="0" fillId="3" borderId="0" xfId="49" applyFont="1" applyFill="1" applyBorder="1" applyAlignment="1">
      <alignment horizontal="center" vertical="center"/>
    </xf>
    <xf numFmtId="9" fontId="4" fillId="3" borderId="3" xfId="49" applyFont="1" applyFill="1" applyBorder="1" applyAlignment="1">
      <alignment horizontal="center" vertical="center"/>
    </xf>
    <xf numFmtId="0" fontId="25" fillId="3" borderId="0" xfId="0" applyFont="1" applyFill="1" applyAlignment="1">
      <alignment vertical="top"/>
    </xf>
    <xf numFmtId="0" fontId="0" fillId="3" borderId="0" xfId="0" applyFont="1" applyFill="1" applyAlignment="1">
      <alignment horizontal="center" vertical="top"/>
    </xf>
    <xf numFmtId="168" fontId="0" fillId="3" borderId="0" xfId="0" applyNumberFormat="1" applyFont="1" applyFill="1" applyAlignment="1">
      <alignment horizontal="center" vertical="top"/>
    </xf>
    <xf numFmtId="9" fontId="0" fillId="0" borderId="3" xfId="49" applyFont="1" applyFill="1" applyBorder="1" applyAlignment="1">
      <alignment horizontal="center" vertical="center"/>
    </xf>
    <xf numFmtId="169" fontId="0" fillId="3" borderId="1" xfId="55" applyNumberFormat="1" applyFont="1" applyFill="1" applyBorder="1" applyAlignment="1">
      <alignment horizontal="center" vertical="center" wrapText="1"/>
    </xf>
    <xf numFmtId="3" fontId="0" fillId="3" borderId="0" xfId="0" applyNumberFormat="1" applyFont="1" applyFill="1" applyAlignment="1">
      <alignment horizontal="center" vertical="top"/>
    </xf>
    <xf numFmtId="3" fontId="13" fillId="3" borderId="0" xfId="0" applyNumberFormat="1" applyFont="1" applyFill="1" applyBorder="1" applyAlignment="1">
      <alignment horizontal="center" vertical="top"/>
    </xf>
    <xf numFmtId="0" fontId="22" fillId="3" borderId="0" xfId="0" applyFont="1" applyFill="1" applyBorder="1" applyAlignment="1">
      <alignment horizontal="center" vertical="top"/>
    </xf>
    <xf numFmtId="3" fontId="0" fillId="3" borderId="0" xfId="0" applyNumberFormat="1" applyFont="1" applyFill="1" applyBorder="1" applyAlignment="1">
      <alignment horizontal="center" vertical="top" wrapText="1"/>
    </xf>
    <xf numFmtId="169" fontId="0" fillId="3" borderId="3" xfId="55" applyNumberFormat="1" applyFont="1" applyFill="1" applyBorder="1" applyAlignment="1">
      <alignment horizontal="center" vertical="center"/>
    </xf>
    <xf numFmtId="0" fontId="5" fillId="9" borderId="4" xfId="54" applyFont="1" applyBorder="1" applyAlignment="1">
      <alignment vertical="center"/>
    </xf>
    <xf numFmtId="0" fontId="5" fillId="9" borderId="4" xfId="54" applyFont="1" applyBorder="1" applyAlignment="1">
      <alignment vertical="center" wrapText="1"/>
    </xf>
    <xf numFmtId="164" fontId="0" fillId="0" borderId="3"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34" fillId="2" borderId="0" xfId="13" applyNumberFormat="1" applyFont="1" applyFill="1" applyAlignment="1">
      <alignment vertical="center"/>
    </xf>
    <xf numFmtId="164" fontId="4" fillId="0" borderId="3" xfId="13" applyNumberFormat="1" applyFont="1" applyFill="1" applyBorder="1" applyAlignment="1">
      <alignment vertical="center" wrapText="1"/>
    </xf>
    <xf numFmtId="164" fontId="33" fillId="3" borderId="0" xfId="13" applyNumberFormat="1" applyFont="1" applyFill="1" applyBorder="1" applyAlignment="1">
      <alignment vertical="center"/>
    </xf>
    <xf numFmtId="0" fontId="0" fillId="3" borderId="0" xfId="50" applyFont="1" applyFill="1"/>
    <xf numFmtId="164" fontId="5" fillId="3" borderId="0" xfId="50" applyNumberFormat="1" applyFont="1" applyFill="1" applyAlignment="1">
      <alignment horizontal="center" vertical="center"/>
    </xf>
    <xf numFmtId="164" fontId="34" fillId="2" borderId="0" xfId="13" applyNumberFormat="1" applyFont="1" applyFill="1" applyBorder="1" applyAlignment="1">
      <alignment horizontal="left" vertical="center"/>
    </xf>
    <xf numFmtId="164" fontId="5" fillId="3" borderId="0" xfId="13" applyNumberFormat="1" applyFont="1" applyFill="1" applyBorder="1" applyAlignment="1">
      <alignment horizontal="center" vertical="center"/>
    </xf>
    <xf numFmtId="164" fontId="5" fillId="3" borderId="0" xfId="13" applyNumberFormat="1" applyFont="1" applyFill="1" applyAlignment="1">
      <alignment horizontal="center" vertical="center"/>
    </xf>
    <xf numFmtId="164" fontId="5" fillId="10" borderId="0" xfId="13" applyNumberFormat="1" applyFont="1" applyFill="1" applyAlignment="1">
      <alignment horizontal="center" vertical="center"/>
    </xf>
    <xf numFmtId="164" fontId="34" fillId="2" borderId="0" xfId="50" applyNumberFormat="1" applyFont="1" applyFill="1" applyAlignment="1">
      <alignment vertical="center"/>
    </xf>
    <xf numFmtId="0" fontId="32" fillId="3" borderId="0" xfId="13" applyFont="1" applyFill="1" applyBorder="1" applyAlignment="1">
      <alignment horizontal="center"/>
    </xf>
    <xf numFmtId="164" fontId="35" fillId="2" borderId="0" xfId="13" applyNumberFormat="1" applyFont="1" applyFill="1" applyAlignment="1">
      <alignment vertical="center"/>
    </xf>
    <xf numFmtId="164" fontId="4" fillId="0" borderId="3" xfId="13" applyNumberFormat="1" applyFont="1" applyFill="1" applyBorder="1" applyAlignment="1">
      <alignment vertical="center"/>
    </xf>
    <xf numFmtId="164" fontId="33" fillId="2" borderId="0" xfId="13" applyNumberFormat="1" applyFont="1" applyFill="1" applyBorder="1" applyAlignment="1">
      <alignment vertical="center"/>
    </xf>
    <xf numFmtId="0" fontId="4" fillId="3" borderId="0" xfId="13" applyFont="1" applyFill="1" applyBorder="1"/>
    <xf numFmtId="164" fontId="36" fillId="2" borderId="0" xfId="13" applyNumberFormat="1" applyFont="1" applyFill="1" applyAlignment="1" applyProtection="1">
      <alignment horizontal="center" vertical="center"/>
    </xf>
    <xf numFmtId="164" fontId="33" fillId="3" borderId="0" xfId="50" applyNumberFormat="1" applyFont="1" applyFill="1" applyBorder="1" applyAlignment="1">
      <alignment vertical="center" wrapText="1"/>
    </xf>
    <xf numFmtId="164" fontId="33" fillId="3" borderId="0" xfId="13" applyNumberFormat="1" applyFont="1" applyFill="1" applyAlignment="1">
      <alignment horizontal="center" vertical="center" wrapText="1"/>
    </xf>
    <xf numFmtId="0" fontId="4" fillId="3" borderId="0" xfId="13" applyFont="1" applyFill="1"/>
    <xf numFmtId="164" fontId="34" fillId="2" borderId="0" xfId="13" applyNumberFormat="1" applyFont="1" applyFill="1" applyBorder="1" applyAlignment="1">
      <alignment vertical="center"/>
    </xf>
    <xf numFmtId="164" fontId="5" fillId="2" borderId="0" xfId="13" applyNumberFormat="1" applyFont="1" applyFill="1" applyBorder="1" applyAlignment="1">
      <alignment horizontal="center" vertical="center"/>
    </xf>
    <xf numFmtId="9" fontId="0" fillId="3" borderId="3" xfId="0" applyNumberFormat="1" applyFont="1" applyFill="1" applyBorder="1" applyAlignment="1">
      <alignment horizontal="center" vertical="center"/>
    </xf>
    <xf numFmtId="164" fontId="5" fillId="2" borderId="0" xfId="13" applyNumberFormat="1" applyFont="1" applyFill="1" applyAlignment="1">
      <alignment horizontal="center" vertical="center"/>
    </xf>
    <xf numFmtId="0" fontId="32" fillId="3" borderId="0" xfId="13" applyFont="1" applyFill="1" applyBorder="1"/>
    <xf numFmtId="168" fontId="32" fillId="3" borderId="0" xfId="13" applyNumberFormat="1" applyFont="1" applyFill="1" applyBorder="1" applyAlignment="1">
      <alignment horizontal="center"/>
    </xf>
    <xf numFmtId="0" fontId="33" fillId="3" borderId="0" xfId="0" applyFont="1" applyFill="1" applyBorder="1" applyAlignment="1">
      <alignment horizontal="left" vertical="top"/>
    </xf>
    <xf numFmtId="0" fontId="12" fillId="3" borderId="3" xfId="0" applyFont="1" applyFill="1" applyBorder="1" applyAlignment="1">
      <alignment horizontal="left" vertical="center"/>
    </xf>
    <xf numFmtId="0" fontId="12" fillId="3" borderId="3" xfId="0" applyFont="1" applyFill="1" applyBorder="1" applyAlignment="1">
      <alignment horizontal="justify" vertical="center"/>
    </xf>
    <xf numFmtId="0" fontId="0" fillId="0" borderId="0" xfId="0" quotePrefix="1" applyFont="1" applyFill="1" applyBorder="1" applyAlignment="1">
      <alignment horizontal="left" vertical="top" indent="5"/>
    </xf>
    <xf numFmtId="0" fontId="11" fillId="3" borderId="0" xfId="0" applyFont="1" applyFill="1" applyAlignment="1">
      <alignment horizontal="center"/>
    </xf>
    <xf numFmtId="0" fontId="0" fillId="3" borderId="0" xfId="0" applyFill="1" applyAlignment="1">
      <alignment horizontal="center"/>
    </xf>
    <xf numFmtId="0" fontId="6" fillId="3" borderId="0" xfId="11" applyFill="1" applyAlignment="1">
      <alignment horizontal="center"/>
    </xf>
    <xf numFmtId="0" fontId="3" fillId="8" borderId="4" xfId="53" applyFont="1" applyBorder="1" applyAlignment="1">
      <alignment horizontal="center" vertical="center"/>
    </xf>
    <xf numFmtId="0" fontId="3" fillId="6" borderId="4" xfId="0" applyFont="1" applyFill="1" applyBorder="1" applyAlignment="1">
      <alignment horizontal="center" vertical="center"/>
    </xf>
  </cellXfs>
  <cellStyles count="82">
    <cellStyle name="Bad" xfId="54" builtinId="27"/>
    <cellStyle name="Comma" xfId="55" builtinId="3"/>
    <cellStyle name="Comma 10" xfId="33"/>
    <cellStyle name="Comma 2" xfId="5"/>
    <cellStyle name="Comma 2 2" xfId="8"/>
    <cellStyle name="Comma 2 2 2" xfId="40"/>
    <cellStyle name="Comma 2 2 3" xfId="61"/>
    <cellStyle name="Comma 2 7" xfId="9"/>
    <cellStyle name="Comma 22" xfId="64"/>
    <cellStyle name="Comma 3" xfId="24"/>
    <cellStyle name="Comma 4" xfId="32"/>
    <cellStyle name="Comma 5" xfId="39"/>
    <cellStyle name="Currency 2" xfId="81"/>
    <cellStyle name="Currency 2 2" xfId="78"/>
    <cellStyle name="Currency 3" xfId="57"/>
    <cellStyle name="Good" xfId="53" builtinId="26"/>
    <cellStyle name="Hyperlink" xfId="11" builtinId="8"/>
    <cellStyle name="Hyperlink 2" xfId="19"/>
    <cellStyle name="Hyperlink 2 2" xfId="79"/>
    <cellStyle name="Hyperlink 3" xfId="31"/>
    <cellStyle name="Hyperlink 3 2" xfId="59"/>
    <cellStyle name="Hyperlink 4" xfId="41"/>
    <cellStyle name="Hyperlink 5" xfId="17"/>
    <cellStyle name="Input 7" xfId="66"/>
    <cellStyle name="Normal" xfId="0" builtinId="0"/>
    <cellStyle name="Normal 10" xfId="35"/>
    <cellStyle name="Normal 10 2" xfId="75"/>
    <cellStyle name="Normal 11" xfId="13"/>
    <cellStyle name="Normal 12" xfId="38"/>
    <cellStyle name="Normal 13" xfId="46"/>
    <cellStyle name="Normal 14" xfId="16"/>
    <cellStyle name="Normal 15" xfId="47"/>
    <cellStyle name="Normal 16" xfId="48"/>
    <cellStyle name="Normal 17" xfId="52"/>
    <cellStyle name="Normal 18" xfId="56"/>
    <cellStyle name="Normal 2" xfId="1"/>
    <cellStyle name="Normal 2 2" xfId="2"/>
    <cellStyle name="Normal 2 2 2" xfId="63"/>
    <cellStyle name="Normal 2 3" xfId="12"/>
    <cellStyle name="Normal 2 3 2" xfId="37"/>
    <cellStyle name="Normal 2 3 3" xfId="42"/>
    <cellStyle name="Normal 28" xfId="80"/>
    <cellStyle name="Normal 3" xfId="3"/>
    <cellStyle name="Normal 3 2" xfId="43"/>
    <cellStyle name="Normal 3 2 2" xfId="71"/>
    <cellStyle name="Normal 3 3" xfId="74"/>
    <cellStyle name="Normal 3 8" xfId="58"/>
    <cellStyle name="Normal 3 8 2" xfId="70"/>
    <cellStyle name="Normal 3 8 2 2" xfId="50"/>
    <cellStyle name="Normal 34" xfId="51"/>
    <cellStyle name="Normal 4" xfId="4"/>
    <cellStyle name="Normal 4 10" xfId="68"/>
    <cellStyle name="Normal 4 2" xfId="15"/>
    <cellStyle name="Normal 4 2 2" xfId="44"/>
    <cellStyle name="Normal 4 2 2 2" xfId="77"/>
    <cellStyle name="Normal 4 3" xfId="76"/>
    <cellStyle name="Normal 4 7" xfId="7"/>
    <cellStyle name="Normal 4 9" xfId="62"/>
    <cellStyle name="Normal 4 9 2" xfId="72"/>
    <cellStyle name="Normal 45" xfId="60"/>
    <cellStyle name="Normal 5" xfId="14"/>
    <cellStyle name="Normal 5 2" xfId="20"/>
    <cellStyle name="Normal 5 2 2" xfId="69"/>
    <cellStyle name="Normal 5 3" xfId="73"/>
    <cellStyle name="Normal 6" xfId="22"/>
    <cellStyle name="Normal 6 2" xfId="25"/>
    <cellStyle name="Normal 7" xfId="28"/>
    <cellStyle name="Normal 8" xfId="29"/>
    <cellStyle name="Normal 9" xfId="34"/>
    <cellStyle name="Note 7" xfId="67"/>
    <cellStyle name="Output 2" xfId="45"/>
    <cellStyle name="Percent" xfId="49" builtinId="5"/>
    <cellStyle name="Percent 10" xfId="65"/>
    <cellStyle name="Percent 2" xfId="6"/>
    <cellStyle name="Percent 2 2" xfId="18"/>
    <cellStyle name="Percent 2 3" xfId="10"/>
    <cellStyle name="Percent 3" xfId="21"/>
    <cellStyle name="Percent 4" xfId="23"/>
    <cellStyle name="Percent 4 2" xfId="27"/>
    <cellStyle name="Percent 5" xfId="26"/>
    <cellStyle name="Percent 6" xfId="30"/>
    <cellStyle name="Percent 7" xfId="36"/>
  </cellStyles>
  <dxfs count="30">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s>
  <tableStyles count="0" defaultTableStyle="TableStyleMedium2" defaultPivotStyle="PivotStyleLight16"/>
  <colors>
    <mruColors>
      <color rgb="FF808000"/>
      <color rgb="FFCCFF33"/>
      <color rgb="FFFFFFFF"/>
      <color rgb="FF66FFFF"/>
      <color rgb="FF2FF1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364435</xdr:colOff>
      <xdr:row>6</xdr:row>
      <xdr:rowOff>74635</xdr:rowOff>
    </xdr:to>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1225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12</xdr:row>
      <xdr:rowOff>0</xdr:rowOff>
    </xdr:from>
    <xdr:to>
      <xdr:col>12</xdr:col>
      <xdr:colOff>28575</xdr:colOff>
      <xdr:row>20</xdr:row>
      <xdr:rowOff>104775</xdr:rowOff>
    </xdr:to>
    <xdr:sp macro="" textlink="">
      <xdr:nvSpPr>
        <xdr:cNvPr id="4" name="TextBox 3"/>
        <xdr:cNvSpPr txBox="1"/>
      </xdr:nvSpPr>
      <xdr:spPr>
        <a:xfrm>
          <a:off x="314739" y="2377109"/>
          <a:ext cx="6770619" cy="16287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workbook is published by Monitor for the purposes of the engagement on the proposals for the National Tariff for 2016/17, to provide stakeholders with information about the proposed method for calculating national prices for that year and to enable stakeholders to respond to those proposals.  The model, and the draft prices derived from this workbook and supporting</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models, are illustrative only; in particular, there may be changes to the models and to the prices which appear in the final proposals to be published in Autumn for the purposes of the statutory consultation.  Monitor shall not accept any responsibility or liability in respect of the contents or use of the model or the draft prices.”</a:t>
          </a:r>
        </a:p>
        <a:p>
          <a:endParaRPr lang="en-GB" sz="1200"/>
        </a:p>
      </xdr:txBody>
    </xdr:sp>
    <xdr:clientData/>
  </xdr:twoCellAnchor>
  <xdr:twoCellAnchor editAs="oneCell">
    <xdr:from>
      <xdr:col>0</xdr:col>
      <xdr:colOff>0</xdr:colOff>
      <xdr:row>0</xdr:row>
      <xdr:rowOff>0</xdr:rowOff>
    </xdr:from>
    <xdr:to>
      <xdr:col>3</xdr:col>
      <xdr:colOff>364435</xdr:colOff>
      <xdr:row>6</xdr:row>
      <xdr:rowOff>74635</xdr:rowOff>
    </xdr:to>
    <xdr:pic>
      <xdr:nvPicPr>
        <xdr:cNvPr id="5" name="Picture 4"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7960" cy="1216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12</xdr:row>
      <xdr:rowOff>0</xdr:rowOff>
    </xdr:from>
    <xdr:to>
      <xdr:col>12</xdr:col>
      <xdr:colOff>28575</xdr:colOff>
      <xdr:row>20</xdr:row>
      <xdr:rowOff>104775</xdr:rowOff>
    </xdr:to>
    <xdr:sp macro="" textlink="">
      <xdr:nvSpPr>
        <xdr:cNvPr id="6" name="TextBox 5"/>
        <xdr:cNvSpPr txBox="1"/>
      </xdr:nvSpPr>
      <xdr:spPr>
        <a:xfrm>
          <a:off x="314325" y="2371725"/>
          <a:ext cx="6734175" cy="16287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workbook is published by Monitor for the purposes of the engagement on the proposals for the National Tariff for 2016/17 to provide stakeholders with information about the proposed method for calculating national prices for that year and to enable stakeholders to respond to those proposals.  The model and the draft prices derived from this workbook are illustrative only. In particular, there may be changes to the models and to the prices which appear in the final proposals to be published in Autumn for the purposes of the statutory consultation.  Monitor shall not accept any responsibility or liability in respect of the contents or use of the model or the draft prices.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16-17%20National%20Tariff\Live%20Models\16-17%20BPT%20mod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16-17%20National%20Tariff\Prices%20for%20Final%20TED%20Publication\16-17%20BPT%20model_final_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icing%20Data\2016-17%20National%20Tariff\Live%20Models\16-17%20Maternity%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icing%20Data\2016-17%20National%20Tariff\Live%20Models\16-17%20Other-Mandatory%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hen.cheng\AppData\Local\Microsoft\Windows\Temporary%20Internet%20Files\Content.Outlook\7BP3KV2J\Validation%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isclaimer"/>
      <sheetName val="Navigation"/>
      <sheetName val="Linked Sheet"/>
      <sheetName val="16-17 simplified BPTs&gt;&gt;&gt;"/>
      <sheetName val="00_Other (16-17)"/>
      <sheetName val="01 Stroke (16-17)"/>
      <sheetName val="02_Renal (16-17)"/>
      <sheetName val="03_DayCase (16-17)"/>
      <sheetName val="07_FHF (16-17)"/>
      <sheetName val="10_Outpatients (16-17)"/>
      <sheetName val="12_Paed_Ep (16-17)"/>
      <sheetName val="14_Pleural_Effusion (16-17)"/>
      <sheetName val="15_Hips&amp;Knees (16-17)"/>
      <sheetName val="16_SameDay_EMCare (16-17)"/>
      <sheetName val="17_TIA (16-17)"/>
      <sheetName val="Input Data used&gt;&gt;&gt;"/>
      <sheetName val="201415_BPTs"/>
      <sheetName val="OPATT data for BPT"/>
      <sheetName val="APROC data for BPT"/>
      <sheetName val="RENAL_SQL"/>
      <sheetName val="Activity with spell flags"/>
      <sheetName val="Price Adjustments"/>
      <sheetName val="Compliance rates for SDEC"/>
      <sheetName val="s118 BPTs"/>
      <sheetName val="07. BPTs - ETO"/>
      <sheetName val="BPT_System_Structure"/>
      <sheetName val="Currency design&gt;&gt;&gt;"/>
      <sheetName val="Surgical sub spec"/>
      <sheetName val="Currency design new BPT"/>
      <sheetName val="Currency design TFCs"/>
      <sheetName val="Currency design BPT HRGs"/>
      <sheetName val="HRG_1617"/>
      <sheetName val="Renal_Analysis&gt;&gt;"/>
      <sheetName val="Renal analysis"/>
      <sheetName val="05_Renal (s118)"/>
      <sheetName val="05_Renal (1314 shadow)"/>
      <sheetName val="Checks&gt;&gt;"/>
      <sheetName val="Template for feedback"/>
      <sheetName val="Linked Sheet (check)"/>
      <sheetName val="Checks"/>
      <sheetName val="System_Link_Sheet"/>
      <sheetName val="Sheet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Check that no new BPTs have been added</v>
          </cell>
        </row>
        <row r="4">
          <cell r="B4" t="str">
            <v>HRG</v>
          </cell>
          <cell r="C4" t="str">
            <v>Level</v>
          </cell>
        </row>
        <row r="5">
          <cell r="B5" t="str">
            <v>Top Up</v>
          </cell>
          <cell r="C5" t="str">
            <v>HRG</v>
          </cell>
        </row>
        <row r="6">
          <cell r="B6" t="str">
            <v>Top Up</v>
          </cell>
          <cell r="C6" t="str">
            <v>HRG</v>
          </cell>
        </row>
        <row r="7">
          <cell r="B7" t="str">
            <v>Top Up</v>
          </cell>
          <cell r="C7" t="str">
            <v>HRG</v>
          </cell>
        </row>
        <row r="8">
          <cell r="B8" t="str">
            <v>AA35A</v>
          </cell>
          <cell r="C8" t="str">
            <v>HRG</v>
          </cell>
        </row>
        <row r="9">
          <cell r="B9" t="str">
            <v>AA35B</v>
          </cell>
          <cell r="C9" t="str">
            <v>HRG</v>
          </cell>
        </row>
        <row r="10">
          <cell r="B10" t="str">
            <v>AA35C</v>
          </cell>
          <cell r="C10" t="str">
            <v>HRG</v>
          </cell>
        </row>
        <row r="11">
          <cell r="B11" t="str">
            <v>AA35D</v>
          </cell>
          <cell r="C11" t="str">
            <v>HRG</v>
          </cell>
        </row>
        <row r="12">
          <cell r="B12" t="str">
            <v>AA35E</v>
          </cell>
          <cell r="C12" t="str">
            <v>HRG</v>
          </cell>
        </row>
        <row r="13">
          <cell r="B13" t="str">
            <v>AA35F</v>
          </cell>
          <cell r="C13" t="str">
            <v>HRG</v>
          </cell>
        </row>
        <row r="14">
          <cell r="B14" t="str">
            <v>LD01A</v>
          </cell>
          <cell r="C14" t="str">
            <v>HRG</v>
          </cell>
        </row>
        <row r="15">
          <cell r="B15" t="str">
            <v>LD02A</v>
          </cell>
          <cell r="C15" t="str">
            <v>HRG</v>
          </cell>
        </row>
        <row r="16">
          <cell r="B16" t="str">
            <v>LD03A</v>
          </cell>
          <cell r="C16" t="str">
            <v>HRG</v>
          </cell>
        </row>
        <row r="17">
          <cell r="B17" t="str">
            <v>LD04A</v>
          </cell>
          <cell r="C17" t="str">
            <v>HRG</v>
          </cell>
        </row>
        <row r="18">
          <cell r="B18" t="str">
            <v>LD05A</v>
          </cell>
          <cell r="C18" t="str">
            <v>HRG</v>
          </cell>
        </row>
        <row r="19">
          <cell r="B19" t="str">
            <v>LD06A</v>
          </cell>
          <cell r="C19" t="str">
            <v>HRG</v>
          </cell>
        </row>
        <row r="20">
          <cell r="B20" t="str">
            <v>LD07A</v>
          </cell>
          <cell r="C20" t="str">
            <v>HRG</v>
          </cell>
        </row>
        <row r="21">
          <cell r="B21" t="str">
            <v>LD08A</v>
          </cell>
          <cell r="C21" t="str">
            <v>HRG</v>
          </cell>
        </row>
        <row r="22">
          <cell r="B22" t="str">
            <v>LD09A</v>
          </cell>
          <cell r="C22" t="str">
            <v>HRG</v>
          </cell>
        </row>
        <row r="23">
          <cell r="B23" t="str">
            <v>LD10A</v>
          </cell>
          <cell r="C23" t="str">
            <v>HRG</v>
          </cell>
        </row>
        <row r="24">
          <cell r="B24" t="str">
            <v>LD11A</v>
          </cell>
          <cell r="C24" t="str">
            <v>HRG</v>
          </cell>
        </row>
        <row r="25">
          <cell r="B25" t="str">
            <v>LD12A</v>
          </cell>
          <cell r="C25" t="str">
            <v>HRG</v>
          </cell>
        </row>
        <row r="26">
          <cell r="B26" t="str">
            <v>LD13A</v>
          </cell>
          <cell r="C26" t="str">
            <v>HRG</v>
          </cell>
        </row>
        <row r="27">
          <cell r="B27" t="str">
            <v>JA20F</v>
          </cell>
          <cell r="C27" t="str">
            <v>sub-HRG</v>
          </cell>
        </row>
        <row r="28">
          <cell r="B28" t="str">
            <v>JA24F</v>
          </cell>
          <cell r="C28" t="str">
            <v>sub-HRG</v>
          </cell>
        </row>
        <row r="29">
          <cell r="B29" t="str">
            <v>JA20F</v>
          </cell>
          <cell r="C29" t="str">
            <v>sub-HRG</v>
          </cell>
        </row>
        <row r="30">
          <cell r="B30" t="str">
            <v>JA24F</v>
          </cell>
          <cell r="C30" t="str">
            <v>sub-HRG</v>
          </cell>
        </row>
        <row r="31">
          <cell r="B31" t="str">
            <v>JA38C</v>
          </cell>
          <cell r="C31" t="str">
            <v>sub-HRG</v>
          </cell>
        </row>
        <row r="32">
          <cell r="B32" t="str">
            <v>LB51A</v>
          </cell>
          <cell r="C32" t="str">
            <v>HRG</v>
          </cell>
        </row>
        <row r="33">
          <cell r="B33" t="str">
            <v>LB51B</v>
          </cell>
          <cell r="C33" t="str">
            <v>HRG</v>
          </cell>
        </row>
        <row r="34">
          <cell r="B34" t="str">
            <v>LB25F</v>
          </cell>
          <cell r="C34" t="str">
            <v>HRG</v>
          </cell>
        </row>
        <row r="35">
          <cell r="B35" t="str">
            <v>LB25E</v>
          </cell>
          <cell r="C35" t="str">
            <v>HRG</v>
          </cell>
        </row>
        <row r="36">
          <cell r="B36" t="str">
            <v>FZ18K</v>
          </cell>
          <cell r="C36" t="str">
            <v>HRG</v>
          </cell>
        </row>
        <row r="37">
          <cell r="B37" t="str">
            <v>FZ18J</v>
          </cell>
          <cell r="C37" t="str">
            <v>HRG</v>
          </cell>
        </row>
        <row r="38">
          <cell r="B38" t="str">
            <v>GA10K</v>
          </cell>
          <cell r="C38" t="str">
            <v>HRG</v>
          </cell>
        </row>
        <row r="39">
          <cell r="B39" t="str">
            <v>HB62C</v>
          </cell>
          <cell r="C39" t="str">
            <v>sub-HRG</v>
          </cell>
        </row>
        <row r="40">
          <cell r="B40" t="str">
            <v>HB22C</v>
          </cell>
          <cell r="C40" t="str">
            <v>sub-HRG</v>
          </cell>
        </row>
        <row r="41">
          <cell r="B41" t="str">
            <v>HB34E</v>
          </cell>
          <cell r="C41" t="str">
            <v>sub-HRG</v>
          </cell>
        </row>
        <row r="42">
          <cell r="B42" t="str">
            <v>HB35B</v>
          </cell>
          <cell r="C42" t="str">
            <v>sub-HRG</v>
          </cell>
        </row>
        <row r="43">
          <cell r="B43" t="str">
            <v>HB35C</v>
          </cell>
          <cell r="C43" t="str">
            <v>sub-HRG</v>
          </cell>
        </row>
        <row r="44">
          <cell r="B44" t="str">
            <v>HB53Z</v>
          </cell>
          <cell r="C44" t="str">
            <v>sub-HRG</v>
          </cell>
        </row>
        <row r="45">
          <cell r="B45" t="str">
            <v>CA60A</v>
          </cell>
          <cell r="C45" t="str">
            <v>HRG</v>
          </cell>
        </row>
        <row r="46">
          <cell r="B46" t="str">
            <v>CA60B</v>
          </cell>
          <cell r="C46" t="str">
            <v>HRG</v>
          </cell>
        </row>
        <row r="47">
          <cell r="B47" t="str">
            <v>CA61Z</v>
          </cell>
          <cell r="C47" t="str">
            <v>HRG</v>
          </cell>
        </row>
        <row r="48">
          <cell r="B48" t="str">
            <v>CA11A</v>
          </cell>
          <cell r="C48" t="str">
            <v>HRG</v>
          </cell>
        </row>
        <row r="49">
          <cell r="B49" t="str">
            <v>CA32A</v>
          </cell>
          <cell r="C49" t="str">
            <v>HRG</v>
          </cell>
        </row>
        <row r="50">
          <cell r="B50" t="str">
            <v>EA03D</v>
          </cell>
          <cell r="C50" t="str">
            <v>sub-HRG</v>
          </cell>
        </row>
        <row r="51">
          <cell r="B51" t="str">
            <v>EA03E</v>
          </cell>
          <cell r="C51" t="str">
            <v>sub-HRG</v>
          </cell>
        </row>
        <row r="52">
          <cell r="B52" t="str">
            <v>EA05C</v>
          </cell>
          <cell r="C52" t="str">
            <v>HRG</v>
          </cell>
        </row>
        <row r="53">
          <cell r="B53" t="str">
            <v>EA05D</v>
          </cell>
          <cell r="C53" t="str">
            <v>HRG</v>
          </cell>
        </row>
        <row r="54">
          <cell r="B54" t="str">
            <v>FZ13C</v>
          </cell>
          <cell r="C54" t="str">
            <v>HRG</v>
          </cell>
        </row>
        <row r="55">
          <cell r="B55" t="str">
            <v>FZ12Q</v>
          </cell>
          <cell r="C55" t="str">
            <v>sub-HRG</v>
          </cell>
        </row>
        <row r="56">
          <cell r="B56" t="str">
            <v>FZ17G</v>
          </cell>
          <cell r="C56" t="str">
            <v>sub-HRG</v>
          </cell>
        </row>
        <row r="57">
          <cell r="B57" t="str">
            <v>CA05A</v>
          </cell>
          <cell r="C57" t="str">
            <v>sub-HRG</v>
          </cell>
        </row>
        <row r="58">
          <cell r="B58" t="str">
            <v>CA14Z</v>
          </cell>
          <cell r="C58" t="str">
            <v>HRG</v>
          </cell>
        </row>
        <row r="59">
          <cell r="B59" t="str">
            <v>CA28Z</v>
          </cell>
          <cell r="C59" t="str">
            <v>sub-HRG</v>
          </cell>
        </row>
        <row r="60">
          <cell r="B60" t="str">
            <v>KA03D</v>
          </cell>
          <cell r="C60" t="str">
            <v>HRG</v>
          </cell>
        </row>
        <row r="61">
          <cell r="B61" t="str">
            <v>BZ09D</v>
          </cell>
          <cell r="C61" t="str">
            <v>sub-HRG</v>
          </cell>
        </row>
        <row r="62">
          <cell r="B62" t="str">
            <v>MA04D</v>
          </cell>
          <cell r="C62" t="str">
            <v>HRG</v>
          </cell>
        </row>
        <row r="63">
          <cell r="B63" t="str">
            <v>MA04D</v>
          </cell>
          <cell r="C63" t="str">
            <v>HRG</v>
          </cell>
        </row>
        <row r="64">
          <cell r="B64" t="str">
            <v>MA29Z</v>
          </cell>
          <cell r="C64" t="str">
            <v>HRG</v>
          </cell>
        </row>
        <row r="65">
          <cell r="B65" t="str">
            <v>MA07G</v>
          </cell>
          <cell r="C65" t="str">
            <v>HRG</v>
          </cell>
        </row>
        <row r="66">
          <cell r="B66" t="str">
            <v>MA08A</v>
          </cell>
          <cell r="C66" t="str">
            <v>sub-HRG</v>
          </cell>
        </row>
        <row r="67">
          <cell r="B67" t="str">
            <v>MA08B</v>
          </cell>
          <cell r="C67" t="str">
            <v>HRG</v>
          </cell>
        </row>
        <row r="68">
          <cell r="B68" t="str">
            <v>GB06H</v>
          </cell>
          <cell r="C68" t="str">
            <v>HRG</v>
          </cell>
        </row>
        <row r="69">
          <cell r="B69" t="str">
            <v>GB04D</v>
          </cell>
          <cell r="C69" t="str">
            <v>sub-HRG</v>
          </cell>
        </row>
        <row r="70">
          <cell r="B70" t="str">
            <v>LB09D</v>
          </cell>
          <cell r="C70" t="str">
            <v>sub-HRG</v>
          </cell>
        </row>
        <row r="71">
          <cell r="B71" t="str">
            <v>LB13E</v>
          </cell>
          <cell r="C71" t="str">
            <v>HRG</v>
          </cell>
        </row>
        <row r="72">
          <cell r="B72" t="str">
            <v>LB13F</v>
          </cell>
          <cell r="C72" t="str">
            <v>HRG</v>
          </cell>
        </row>
        <row r="73">
          <cell r="B73" t="str">
            <v>LB55A</v>
          </cell>
          <cell r="C73" t="str">
            <v>sub-HRG</v>
          </cell>
        </row>
        <row r="74">
          <cell r="B74" t="str">
            <v>LB65E</v>
          </cell>
          <cell r="C74" t="str">
            <v>sub-HRG</v>
          </cell>
        </row>
        <row r="75">
          <cell r="B75" t="str">
            <v>YR01Z</v>
          </cell>
          <cell r="C75" t="str">
            <v>HRG</v>
          </cell>
        </row>
        <row r="76">
          <cell r="B76" t="str">
            <v>YR11D</v>
          </cell>
          <cell r="C76" t="str">
            <v>sub-HRG</v>
          </cell>
        </row>
        <row r="77">
          <cell r="B77" t="str">
            <v>YR25Z</v>
          </cell>
          <cell r="C77" t="str">
            <v>sub-HRG</v>
          </cell>
        </row>
        <row r="78">
          <cell r="B78" t="str">
            <v>YQ42Z</v>
          </cell>
          <cell r="C78" t="str">
            <v>sub-HRG</v>
          </cell>
        </row>
        <row r="79">
          <cell r="B79" t="str">
            <v>YZ01Z</v>
          </cell>
          <cell r="C79" t="str">
            <v>HRG</v>
          </cell>
        </row>
        <row r="80">
          <cell r="B80" t="str">
            <v>KB01C</v>
          </cell>
          <cell r="C80" t="str">
            <v>Sub-HRG</v>
          </cell>
        </row>
        <row r="81">
          <cell r="B81" t="str">
            <v>KB01D</v>
          </cell>
          <cell r="C81" t="str">
            <v>Sub-HRG</v>
          </cell>
        </row>
        <row r="82">
          <cell r="B82" t="str">
            <v>KB01E</v>
          </cell>
          <cell r="C82" t="str">
            <v>Sub-HRG</v>
          </cell>
        </row>
        <row r="83">
          <cell r="B83" t="str">
            <v>KB01F</v>
          </cell>
          <cell r="C83" t="str">
            <v>Sub-HRG</v>
          </cell>
        </row>
        <row r="84">
          <cell r="B84" t="str">
            <v>KB02G</v>
          </cell>
          <cell r="C84" t="str">
            <v>Sub-HRG</v>
          </cell>
        </row>
        <row r="85">
          <cell r="B85" t="str">
            <v>KB02H</v>
          </cell>
          <cell r="C85" t="str">
            <v>Sub-HRG</v>
          </cell>
        </row>
        <row r="86">
          <cell r="B86" t="str">
            <v>KB02J</v>
          </cell>
          <cell r="C86" t="str">
            <v>Sub-HRG</v>
          </cell>
        </row>
        <row r="87">
          <cell r="B87" t="str">
            <v>KB02K</v>
          </cell>
          <cell r="C87" t="str">
            <v>Sub-HRG</v>
          </cell>
        </row>
        <row r="88">
          <cell r="B88" t="str">
            <v>Pathway</v>
          </cell>
          <cell r="C88" t="str">
            <v>Pathway</v>
          </cell>
        </row>
        <row r="89">
          <cell r="B89" t="str">
            <v>Pathway</v>
          </cell>
          <cell r="C89" t="str">
            <v>Pathway</v>
          </cell>
        </row>
        <row r="90">
          <cell r="B90" t="str">
            <v>Pathway</v>
          </cell>
          <cell r="C90" t="str">
            <v>Pathway</v>
          </cell>
        </row>
        <row r="91">
          <cell r="B91" t="str">
            <v>FZ24J</v>
          </cell>
          <cell r="C91" t="str">
            <v>HRG</v>
          </cell>
        </row>
        <row r="92">
          <cell r="B92" t="str">
            <v>FZ51Z</v>
          </cell>
          <cell r="C92" t="str">
            <v>HRG</v>
          </cell>
        </row>
        <row r="93">
          <cell r="B93" t="str">
            <v>FZ52Z</v>
          </cell>
          <cell r="C93" t="str">
            <v>HRG</v>
          </cell>
        </row>
        <row r="94">
          <cell r="B94" t="str">
            <v>FZ53Z</v>
          </cell>
          <cell r="C94" t="str">
            <v>HRG</v>
          </cell>
        </row>
        <row r="95">
          <cell r="B95" t="str">
            <v>FZ54Z</v>
          </cell>
          <cell r="C95" t="str">
            <v>HRG</v>
          </cell>
        </row>
        <row r="96">
          <cell r="B96" t="str">
            <v>FZ55Z</v>
          </cell>
          <cell r="C96" t="str">
            <v>HRG</v>
          </cell>
        </row>
        <row r="97">
          <cell r="B97" t="str">
            <v>FZ56Z</v>
          </cell>
          <cell r="C97" t="str">
            <v>HRG</v>
          </cell>
        </row>
        <row r="98">
          <cell r="B98" t="str">
            <v>FZ60Z</v>
          </cell>
          <cell r="C98" t="str">
            <v>HRG</v>
          </cell>
        </row>
        <row r="99">
          <cell r="B99" t="str">
            <v>FZ61Z</v>
          </cell>
          <cell r="C99" t="str">
            <v>HRG</v>
          </cell>
        </row>
        <row r="100">
          <cell r="B100" t="str">
            <v>FZ63Z</v>
          </cell>
          <cell r="C100" t="str">
            <v>HRG</v>
          </cell>
        </row>
        <row r="101">
          <cell r="B101" t="str">
            <v>FZ64A</v>
          </cell>
          <cell r="C101" t="str">
            <v>HRG</v>
          </cell>
        </row>
        <row r="102">
          <cell r="B102" t="str">
            <v>FZ65Z</v>
          </cell>
          <cell r="C102" t="str">
            <v>HRG</v>
          </cell>
        </row>
        <row r="103">
          <cell r="B103" t="str">
            <v>FZ70Z</v>
          </cell>
          <cell r="C103" t="str">
            <v>HRG</v>
          </cell>
        </row>
        <row r="104">
          <cell r="B104" t="str">
            <v>Top Up</v>
          </cell>
          <cell r="C104" t="str">
            <v>Top Up</v>
          </cell>
        </row>
        <row r="105">
          <cell r="B105" t="str">
            <v>HA11A</v>
          </cell>
          <cell r="C105" t="str">
            <v>Sub-HRG</v>
          </cell>
        </row>
        <row r="106">
          <cell r="B106" t="str">
            <v>HA11B</v>
          </cell>
          <cell r="C106" t="str">
            <v>Sub-HRG</v>
          </cell>
        </row>
        <row r="107">
          <cell r="B107" t="str">
            <v>HA11C</v>
          </cell>
          <cell r="C107" t="str">
            <v>Sub-HRG</v>
          </cell>
        </row>
        <row r="108">
          <cell r="B108" t="str">
            <v>HA12B</v>
          </cell>
          <cell r="C108" t="str">
            <v>Sub-HRG</v>
          </cell>
        </row>
        <row r="109">
          <cell r="B109" t="str">
            <v>HA12C</v>
          </cell>
          <cell r="C109" t="str">
            <v>Sub-HRG</v>
          </cell>
        </row>
        <row r="110">
          <cell r="B110" t="str">
            <v>HA13A</v>
          </cell>
          <cell r="C110" t="str">
            <v>Sub-HRG</v>
          </cell>
        </row>
        <row r="111">
          <cell r="B111" t="str">
            <v>HA13B</v>
          </cell>
          <cell r="C111" t="str">
            <v>Sub-HRG</v>
          </cell>
        </row>
        <row r="112">
          <cell r="B112" t="str">
            <v>HA13C</v>
          </cell>
          <cell r="C112" t="str">
            <v>Sub-HRG</v>
          </cell>
        </row>
        <row r="113">
          <cell r="B113" t="str">
            <v>HA14A</v>
          </cell>
          <cell r="C113" t="str">
            <v>Sub-HRG</v>
          </cell>
        </row>
        <row r="114">
          <cell r="B114" t="str">
            <v>HA14B</v>
          </cell>
          <cell r="C114" t="str">
            <v>Sub-HRG</v>
          </cell>
        </row>
        <row r="115">
          <cell r="B115" t="str">
            <v>HA14C</v>
          </cell>
          <cell r="C115" t="str">
            <v>Sub-HRG</v>
          </cell>
        </row>
        <row r="116">
          <cell r="B116" t="str">
            <v>VA11A</v>
          </cell>
          <cell r="C116" t="str">
            <v>Sub-HRG</v>
          </cell>
        </row>
        <row r="117">
          <cell r="B117" t="str">
            <v>VA11B</v>
          </cell>
          <cell r="C117" t="str">
            <v>Sub-HRG</v>
          </cell>
        </row>
        <row r="118">
          <cell r="B118" t="str">
            <v>VA11C</v>
          </cell>
          <cell r="C118" t="str">
            <v>Sub-HRG</v>
          </cell>
        </row>
        <row r="119">
          <cell r="B119" t="str">
            <v>VA11D</v>
          </cell>
          <cell r="C119" t="str">
            <v>Sub-HRG</v>
          </cell>
        </row>
        <row r="120">
          <cell r="B120" t="str">
            <v>VA12A</v>
          </cell>
          <cell r="C120" t="str">
            <v>Sub-HRG</v>
          </cell>
        </row>
        <row r="121">
          <cell r="B121" t="str">
            <v>VA12B</v>
          </cell>
          <cell r="C121" t="str">
            <v>Sub-HRG</v>
          </cell>
        </row>
        <row r="122">
          <cell r="B122" t="str">
            <v>VA12C</v>
          </cell>
          <cell r="C122" t="str">
            <v>Sub-HRG</v>
          </cell>
        </row>
        <row r="123">
          <cell r="B123" t="str">
            <v>VA12D</v>
          </cell>
          <cell r="C123" t="str">
            <v>Sub-HRG</v>
          </cell>
        </row>
        <row r="124">
          <cell r="B124" t="str">
            <v>Pathway</v>
          </cell>
          <cell r="C124" t="str">
            <v>Pathway</v>
          </cell>
        </row>
        <row r="125">
          <cell r="B125" t="str">
            <v>Pathway</v>
          </cell>
          <cell r="C125" t="str">
            <v>Pathway</v>
          </cell>
        </row>
        <row r="126">
          <cell r="B126" t="str">
            <v>MA10Z</v>
          </cell>
          <cell r="C126" t="str">
            <v>HRG</v>
          </cell>
        </row>
        <row r="127">
          <cell r="B127" t="str">
            <v>MA31Z</v>
          </cell>
          <cell r="C127" t="str">
            <v>HRG</v>
          </cell>
        </row>
        <row r="128">
          <cell r="B128" t="str">
            <v>MA32Z</v>
          </cell>
          <cell r="C128" t="str">
            <v>HRG</v>
          </cell>
        </row>
        <row r="129">
          <cell r="B129" t="str">
            <v>LB72A</v>
          </cell>
          <cell r="C129" t="str">
            <v>HRG</v>
          </cell>
        </row>
        <row r="130">
          <cell r="B130" t="str">
            <v>LB14Z</v>
          </cell>
          <cell r="C130" t="str">
            <v>HRG</v>
          </cell>
        </row>
        <row r="131">
          <cell r="B131" t="str">
            <v>Pathway</v>
          </cell>
          <cell r="C131" t="str">
            <v>Pathway</v>
          </cell>
        </row>
        <row r="132">
          <cell r="B132">
            <v>223</v>
          </cell>
          <cell r="C132" t="str">
            <v>TFC</v>
          </cell>
        </row>
        <row r="133">
          <cell r="B133" t="str">
            <v>Pathway</v>
          </cell>
          <cell r="C133" t="str">
            <v>Pathway</v>
          </cell>
        </row>
        <row r="134">
          <cell r="B134" t="str">
            <v>DZ06A</v>
          </cell>
          <cell r="C134" t="str">
            <v>Sub-HRG</v>
          </cell>
        </row>
        <row r="135">
          <cell r="B135" t="str">
            <v>DZ16F</v>
          </cell>
          <cell r="C135" t="str">
            <v>HRG</v>
          </cell>
        </row>
        <row r="136">
          <cell r="B136" t="str">
            <v>DZ16G</v>
          </cell>
          <cell r="C136" t="str">
            <v>HRG</v>
          </cell>
        </row>
        <row r="137">
          <cell r="B137" t="str">
            <v>HB12B</v>
          </cell>
          <cell r="C137" t="str">
            <v>HRG</v>
          </cell>
        </row>
        <row r="138">
          <cell r="B138" t="str">
            <v>HB12C</v>
          </cell>
          <cell r="C138" t="str">
            <v>HRG</v>
          </cell>
        </row>
        <row r="139">
          <cell r="B139" t="str">
            <v>HB21B</v>
          </cell>
          <cell r="C139" t="str">
            <v>HRG</v>
          </cell>
        </row>
        <row r="140">
          <cell r="B140" t="str">
            <v>HB21C</v>
          </cell>
          <cell r="C140" t="str">
            <v>HRG</v>
          </cell>
        </row>
        <row r="141">
          <cell r="B141" t="str">
            <v>AA26F</v>
          </cell>
          <cell r="C141" t="str">
            <v>sub-HRG</v>
          </cell>
        </row>
        <row r="142">
          <cell r="B142" t="str">
            <v>AA26G</v>
          </cell>
          <cell r="C142" t="str">
            <v>sub-HRG</v>
          </cell>
        </row>
        <row r="143">
          <cell r="B143" t="str">
            <v>AA26H</v>
          </cell>
          <cell r="C143" t="str">
            <v>sub-HRG</v>
          </cell>
        </row>
        <row r="144">
          <cell r="B144" t="str">
            <v>AA31D</v>
          </cell>
          <cell r="C144" t="str">
            <v xml:space="preserve">HRG </v>
          </cell>
        </row>
        <row r="145">
          <cell r="B145" t="str">
            <v>AA31E</v>
          </cell>
          <cell r="C145" t="str">
            <v xml:space="preserve">HRG </v>
          </cell>
        </row>
        <row r="146">
          <cell r="B146" t="str">
            <v>DZ15L</v>
          </cell>
          <cell r="C146" t="str">
            <v xml:space="preserve">HRG </v>
          </cell>
        </row>
        <row r="147">
          <cell r="B147" t="str">
            <v>DZ15K</v>
          </cell>
          <cell r="C147" t="str">
            <v xml:space="preserve">HRG </v>
          </cell>
        </row>
        <row r="148">
          <cell r="B148" t="str">
            <v>DZ22J</v>
          </cell>
          <cell r="C148" t="str">
            <v xml:space="preserve">HRG </v>
          </cell>
        </row>
        <row r="149">
          <cell r="B149" t="str">
            <v>DZ09G</v>
          </cell>
          <cell r="C149" t="str">
            <v xml:space="preserve">HRG </v>
          </cell>
        </row>
        <row r="150">
          <cell r="B150" t="str">
            <v>DZ09H</v>
          </cell>
          <cell r="C150" t="str">
            <v xml:space="preserve">HRG </v>
          </cell>
        </row>
        <row r="151">
          <cell r="B151" t="str">
            <v>EB12C</v>
          </cell>
          <cell r="C151" t="str">
            <v>sub-HRG</v>
          </cell>
        </row>
        <row r="152">
          <cell r="B152" t="str">
            <v>EB12B</v>
          </cell>
          <cell r="C152" t="str">
            <v>sub-HRG</v>
          </cell>
        </row>
        <row r="153">
          <cell r="B153" t="str">
            <v>EB13C</v>
          </cell>
          <cell r="C153" t="str">
            <v>sub-HRG</v>
          </cell>
        </row>
        <row r="154">
          <cell r="B154" t="str">
            <v>EB13D</v>
          </cell>
          <cell r="C154" t="str">
            <v>sub-HRG</v>
          </cell>
        </row>
        <row r="155">
          <cell r="B155" t="str">
            <v>HA92Z</v>
          </cell>
          <cell r="C155" t="str">
            <v>sub-HRG</v>
          </cell>
        </row>
        <row r="156">
          <cell r="B156" t="str">
            <v>HA93Z</v>
          </cell>
          <cell r="C156" t="str">
            <v>sub-HRG</v>
          </cell>
        </row>
        <row r="157">
          <cell r="B157" t="str">
            <v>HA94Z</v>
          </cell>
          <cell r="C157" t="str">
            <v>sub-HRG</v>
          </cell>
        </row>
        <row r="158">
          <cell r="B158" t="str">
            <v>HA95Z</v>
          </cell>
          <cell r="C158" t="str">
            <v>sub-HRG</v>
          </cell>
        </row>
        <row r="159">
          <cell r="B159" t="str">
            <v>JC42A</v>
          </cell>
          <cell r="C159" t="str">
            <v>sub-HRG</v>
          </cell>
        </row>
        <row r="160">
          <cell r="B160" t="str">
            <v>JD07K</v>
          </cell>
          <cell r="C160" t="str">
            <v>sub-HRG</v>
          </cell>
        </row>
        <row r="161">
          <cell r="B161" t="str">
            <v>WA11B</v>
          </cell>
          <cell r="C161" t="str">
            <v xml:space="preserve">HRG </v>
          </cell>
        </row>
        <row r="162">
          <cell r="B162" t="str">
            <v>WA11C</v>
          </cell>
          <cell r="C162" t="str">
            <v xml:space="preserve">HRG </v>
          </cell>
        </row>
        <row r="163">
          <cell r="B163" t="str">
            <v>YQ51C</v>
          </cell>
          <cell r="C163" t="str">
            <v xml:space="preserve">HRG </v>
          </cell>
        </row>
        <row r="164">
          <cell r="B164" t="str">
            <v>YQ51D</v>
          </cell>
          <cell r="C164" t="str">
            <v xml:space="preserve">HRG </v>
          </cell>
        </row>
        <row r="165">
          <cell r="B165" t="str">
            <v>YQ51E</v>
          </cell>
          <cell r="C165" t="str">
            <v xml:space="preserve">HRG </v>
          </cell>
        </row>
        <row r="166">
          <cell r="B166" t="str">
            <v>LB40F</v>
          </cell>
          <cell r="C166" t="str">
            <v xml:space="preserve">HRG </v>
          </cell>
        </row>
        <row r="167">
          <cell r="B167" t="str">
            <v>LB40G</v>
          </cell>
          <cell r="C167" t="str">
            <v xml:space="preserve">HRG </v>
          </cell>
        </row>
        <row r="168">
          <cell r="B168" t="str">
            <v>EB08E</v>
          </cell>
          <cell r="C168" t="str">
            <v xml:space="preserve">HRG </v>
          </cell>
        </row>
        <row r="169">
          <cell r="B169" t="str">
            <v>DZ11J</v>
          </cell>
          <cell r="C169" t="str">
            <v xml:space="preserve">HRG </v>
          </cell>
        </row>
        <row r="170">
          <cell r="B170" t="str">
            <v>EB07C</v>
          </cell>
          <cell r="C170" t="str">
            <v xml:space="preserve">HRG </v>
          </cell>
        </row>
        <row r="171">
          <cell r="B171" t="str">
            <v>EB07D</v>
          </cell>
          <cell r="C171" t="str">
            <v xml:space="preserve">HRG </v>
          </cell>
        </row>
        <row r="172">
          <cell r="B172" t="str">
            <v>EB07E</v>
          </cell>
          <cell r="C172" t="str">
            <v xml:space="preserve">HRG </v>
          </cell>
        </row>
        <row r="173">
          <cell r="B173" t="str">
            <v>HA83B</v>
          </cell>
          <cell r="C173" t="str">
            <v xml:space="preserve">HRG </v>
          </cell>
        </row>
        <row r="174">
          <cell r="B174" t="str">
            <v>HA83C</v>
          </cell>
          <cell r="C174" t="str">
            <v xml:space="preserve">HRG </v>
          </cell>
        </row>
        <row r="175">
          <cell r="B175" t="str">
            <v>HA91Z</v>
          </cell>
          <cell r="C175" t="str">
            <v>sub-HRG</v>
          </cell>
        </row>
        <row r="176">
          <cell r="B176" t="str">
            <v>LB16J</v>
          </cell>
          <cell r="C176" t="str">
            <v xml:space="preserve">HRG </v>
          </cell>
        </row>
        <row r="177">
          <cell r="B177" t="str">
            <v>LB16K</v>
          </cell>
          <cell r="C177" t="str">
            <v xml:space="preserve">HRG </v>
          </cell>
        </row>
        <row r="178">
          <cell r="B178" t="str">
            <v>SA09K</v>
          </cell>
          <cell r="C178" t="str">
            <v xml:space="preserve">HRG </v>
          </cell>
        </row>
        <row r="179">
          <cell r="B179" t="str">
            <v>SA04K</v>
          </cell>
          <cell r="C179" t="str">
            <v xml:space="preserve">HRG </v>
          </cell>
        </row>
        <row r="180">
          <cell r="B180" t="str">
            <v>SA04L</v>
          </cell>
          <cell r="C180" t="str">
            <v xml:space="preserve">HRG </v>
          </cell>
        </row>
        <row r="181">
          <cell r="B181" t="str">
            <v>SA09L</v>
          </cell>
          <cell r="C181" t="str">
            <v xml:space="preserve">HRG </v>
          </cell>
        </row>
        <row r="182">
          <cell r="B182" t="str">
            <v>FZ90B</v>
          </cell>
          <cell r="C182" t="str">
            <v xml:space="preserve">HRG </v>
          </cell>
        </row>
        <row r="183">
          <cell r="B183">
            <v>329</v>
          </cell>
          <cell r="C183" t="str">
            <v>TFC</v>
          </cell>
        </row>
        <row r="184">
          <cell r="B184" t="str">
            <v>Top up</v>
          </cell>
          <cell r="C184" t="str">
            <v>TFC</v>
          </cell>
        </row>
        <row r="185">
          <cell r="B185" t="str">
            <v>EB03A</v>
          </cell>
          <cell r="C185" t="str">
            <v>HRG</v>
          </cell>
        </row>
        <row r="186">
          <cell r="B186" t="str">
            <v>EB03B</v>
          </cell>
          <cell r="C186" t="str">
            <v>HRG</v>
          </cell>
        </row>
        <row r="187">
          <cell r="B187" t="str">
            <v>EB03C</v>
          </cell>
          <cell r="C187" t="str">
            <v>HRG</v>
          </cell>
        </row>
        <row r="188">
          <cell r="B188" t="str">
            <v>EB03D</v>
          </cell>
          <cell r="C188" t="str">
            <v>HRG</v>
          </cell>
        </row>
        <row r="189">
          <cell r="B189" t="str">
            <v>EB03E</v>
          </cell>
          <cell r="C189" t="str">
            <v>HRG</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16-17 simplified BPTs&gt;&gt;&gt;"/>
      <sheetName val="00_Other (16-17)"/>
      <sheetName val="01 Stroke (16-17)"/>
      <sheetName val="02_Renal (16-17)"/>
      <sheetName val="03_DayCase (16-17)"/>
      <sheetName val="07_FHF (16-17)"/>
      <sheetName val="10_Outpatients (16-17)"/>
      <sheetName val="12_Paed_Ep (16-17)"/>
      <sheetName val="14_Pleural_Effusion (16-17)"/>
      <sheetName val="15_Hips&amp;Knees (16-17)"/>
      <sheetName val="16_SameDay_EMCare (16-17)"/>
      <sheetName val="17_TIA (16-17)"/>
      <sheetName val="Input Data used&gt;&gt;&gt;"/>
      <sheetName val="201415_BPTs"/>
      <sheetName val="OPATT data for BPT"/>
      <sheetName val="APROC data for BPT"/>
      <sheetName val="RENAL_SQL"/>
      <sheetName val="Activity with spell flags"/>
      <sheetName val="Price Adjustments"/>
      <sheetName val="Compliance rates for SDEC"/>
      <sheetName val="s118 BPTs"/>
      <sheetName val="07. BPTs - ETO"/>
      <sheetName val="BPT_System_Structure"/>
      <sheetName val="Currency design&gt;&gt;&gt;"/>
      <sheetName val="Surgical sub spec"/>
      <sheetName val="Currency design new BPT"/>
      <sheetName val="Currency design TFCs"/>
      <sheetName val="Currency design BPT HRGs"/>
      <sheetName val="HRG_1617"/>
    </sheetNames>
    <sheetDataSet>
      <sheetData sheetId="0"/>
      <sheetData sheetId="1"/>
      <sheetData sheetId="2"/>
      <sheetData sheetId="3"/>
      <sheetData sheetId="4">
        <row r="49">
          <cell r="A49" t="str">
            <v>HRG code</v>
          </cell>
          <cell r="B49" t="str">
            <v>HRG name</v>
          </cell>
          <cell r="C49" t="e">
            <v>#REF!</v>
          </cell>
          <cell r="D49" t="e">
            <v>#REF!</v>
          </cell>
          <cell r="F49" t="str">
            <v>APC price (DC/EL)</v>
          </cell>
          <cell r="G49" t="str">
            <v>Level 3
Non-best practice tariff 
% of full tariff</v>
          </cell>
          <cell r="H49" t="str">
            <v>Absolute differential level 3</v>
          </cell>
          <cell r="I49" t="str">
            <v>Level 3
Non-best practice tariff</v>
          </cell>
          <cell r="J49" t="str">
            <v>Level 2
Intermediate Best practice tariff
% of full tariff</v>
          </cell>
          <cell r="K49" t="str">
            <v>Absolute differential level 2</v>
          </cell>
          <cell r="L49" t="str">
            <v>Level 2
Intermediate Best practice tariff</v>
          </cell>
          <cell r="M49" t="str">
            <v>Tier 1
Best practice tariff</v>
          </cell>
          <cell r="N49" t="str">
            <v>Compliance rate Tier 3</v>
          </cell>
          <cell r="O49" t="str">
            <v>Compliance rate Tier 2</v>
          </cell>
          <cell r="P49" t="str">
            <v>Compliance rate Tier 1</v>
          </cell>
          <cell r="R49" t="str">
            <v>BPT premium (implied)</v>
          </cell>
          <cell r="S49" t="str">
            <v>check</v>
          </cell>
          <cell r="T49" t="str">
            <v>check</v>
          </cell>
        </row>
        <row r="50">
          <cell r="A50" t="str">
            <v>FZ24J</v>
          </cell>
          <cell r="B50" t="str">
            <v>Major Therapeutic Endoscopic, Upper or Lower Gastrointestinal Tract Procedures, 19 years and over, with CC Score 0</v>
          </cell>
          <cell r="C50" t="e">
            <v>#REF!</v>
          </cell>
          <cell r="D50" t="e">
            <v>#REF!</v>
          </cell>
          <cell r="F50">
            <v>592.86534642706238</v>
          </cell>
          <cell r="G50">
            <v>0.08</v>
          </cell>
          <cell r="H50">
            <v>47.429227714164988</v>
          </cell>
          <cell r="I50">
            <v>545.43611871289738</v>
          </cell>
          <cell r="J50">
            <v>0.04</v>
          </cell>
          <cell r="K50">
            <v>23.714613857082494</v>
          </cell>
          <cell r="L50">
            <v>569.15073256997994</v>
          </cell>
          <cell r="M50">
            <v>592.86534642706238</v>
          </cell>
          <cell r="N50">
            <v>0</v>
          </cell>
          <cell r="O50">
            <v>0</v>
          </cell>
          <cell r="P50">
            <v>1</v>
          </cell>
          <cell r="R50">
            <v>0</v>
          </cell>
          <cell r="S50">
            <v>592.86534642706238</v>
          </cell>
          <cell r="T50">
            <v>0</v>
          </cell>
        </row>
        <row r="51">
          <cell r="A51" t="str">
            <v>FZ51Z</v>
          </cell>
          <cell r="B51" t="str">
            <v>Diagnostic Colonoscopy, 19 years and over</v>
          </cell>
          <cell r="C51" t="e">
            <v>#REF!</v>
          </cell>
          <cell r="D51" t="e">
            <v>#REF!</v>
          </cell>
          <cell r="F51">
            <v>424.78298793635037</v>
          </cell>
          <cell r="G51">
            <v>0.08</v>
          </cell>
          <cell r="H51">
            <v>33.982639034908033</v>
          </cell>
          <cell r="I51">
            <v>390.80034890144236</v>
          </cell>
          <cell r="J51">
            <v>0.04</v>
          </cell>
          <cell r="K51">
            <v>16.991319517454016</v>
          </cell>
          <cell r="L51">
            <v>407.79166841889634</v>
          </cell>
          <cell r="M51">
            <v>424.78298793635037</v>
          </cell>
          <cell r="N51">
            <v>0</v>
          </cell>
          <cell r="O51">
            <v>0</v>
          </cell>
          <cell r="P51">
            <v>1</v>
          </cell>
          <cell r="R51">
            <v>0</v>
          </cell>
          <cell r="S51">
            <v>424.78298793635037</v>
          </cell>
          <cell r="T51">
            <v>0</v>
          </cell>
        </row>
        <row r="52">
          <cell r="A52" t="str">
            <v>FZ52Z</v>
          </cell>
          <cell r="B52" t="str">
            <v>Diagnostic Colonoscopy with Biopsy, 19 years and over</v>
          </cell>
          <cell r="C52" t="e">
            <v>#REF!</v>
          </cell>
          <cell r="D52" t="e">
            <v>#REF!</v>
          </cell>
          <cell r="F52">
            <v>485.05861272552988</v>
          </cell>
          <cell r="G52">
            <v>0.08</v>
          </cell>
          <cell r="H52">
            <v>38.804689018042389</v>
          </cell>
          <cell r="I52">
            <v>446.2539237074875</v>
          </cell>
          <cell r="J52">
            <v>0.04</v>
          </cell>
          <cell r="K52">
            <v>19.402344509021194</v>
          </cell>
          <cell r="L52">
            <v>465.65626821650869</v>
          </cell>
          <cell r="M52">
            <v>485.05861272552988</v>
          </cell>
          <cell r="N52">
            <v>0</v>
          </cell>
          <cell r="O52">
            <v>0</v>
          </cell>
          <cell r="P52">
            <v>1</v>
          </cell>
          <cell r="R52">
            <v>0</v>
          </cell>
          <cell r="S52">
            <v>485.05861272552988</v>
          </cell>
          <cell r="T52">
            <v>0</v>
          </cell>
        </row>
        <row r="53">
          <cell r="A53" t="str">
            <v>FZ53Z</v>
          </cell>
          <cell r="B53" t="str">
            <v>Therapeutic Colonoscopy, 19 years and over</v>
          </cell>
          <cell r="C53" t="e">
            <v>#REF!</v>
          </cell>
          <cell r="D53" t="e">
            <v>#REF!</v>
          </cell>
          <cell r="F53">
            <v>532.2046319092542</v>
          </cell>
          <cell r="G53">
            <v>0.08</v>
          </cell>
          <cell r="H53">
            <v>42.576370552740336</v>
          </cell>
          <cell r="I53">
            <v>489.62826135651386</v>
          </cell>
          <cell r="J53">
            <v>0.04</v>
          </cell>
          <cell r="K53">
            <v>21.288185276370168</v>
          </cell>
          <cell r="L53">
            <v>510.91644663288406</v>
          </cell>
          <cell r="M53">
            <v>532.2046319092542</v>
          </cell>
          <cell r="N53">
            <v>0</v>
          </cell>
          <cell r="O53">
            <v>0</v>
          </cell>
          <cell r="P53">
            <v>1</v>
          </cell>
          <cell r="R53">
            <v>0</v>
          </cell>
          <cell r="S53">
            <v>532.2046319092542</v>
          </cell>
          <cell r="T53">
            <v>0</v>
          </cell>
        </row>
        <row r="54">
          <cell r="A54" t="str">
            <v>FZ54Z</v>
          </cell>
          <cell r="B54" t="str">
            <v>Diagnostic Flexible Sigmoidoscopy, 19 years and over</v>
          </cell>
          <cell r="C54" t="e">
            <v>#REF!</v>
          </cell>
          <cell r="D54" t="e">
            <v>#REF!</v>
          </cell>
          <cell r="F54">
            <v>359.09189106541044</v>
          </cell>
          <cell r="G54">
            <v>0.08</v>
          </cell>
          <cell r="H54">
            <v>28.727351285232835</v>
          </cell>
          <cell r="I54">
            <v>330.36453978017761</v>
          </cell>
          <cell r="J54">
            <v>0.04</v>
          </cell>
          <cell r="K54">
            <v>14.363675642616418</v>
          </cell>
          <cell r="L54">
            <v>344.72821542279399</v>
          </cell>
          <cell r="M54">
            <v>359.09189106541044</v>
          </cell>
          <cell r="N54">
            <v>0</v>
          </cell>
          <cell r="O54">
            <v>0</v>
          </cell>
          <cell r="P54">
            <v>1</v>
          </cell>
          <cell r="R54">
            <v>0</v>
          </cell>
          <cell r="S54">
            <v>359.09189106541044</v>
          </cell>
          <cell r="T54">
            <v>0</v>
          </cell>
        </row>
        <row r="55">
          <cell r="A55" t="str">
            <v>FZ55Z</v>
          </cell>
          <cell r="B55" t="str">
            <v>Diagnostic Flexible Sigmoidoscopy with Biopsy, 19 years and over</v>
          </cell>
          <cell r="C55" t="e">
            <v>#REF!</v>
          </cell>
          <cell r="D55" t="e">
            <v>#REF!</v>
          </cell>
          <cell r="F55">
            <v>403.97758417367572</v>
          </cell>
          <cell r="G55">
            <v>0.08</v>
          </cell>
          <cell r="H55">
            <v>32.318206733894058</v>
          </cell>
          <cell r="I55">
            <v>371.65937743978168</v>
          </cell>
          <cell r="J55">
            <v>0.04</v>
          </cell>
          <cell r="K55">
            <v>16.159103366947029</v>
          </cell>
          <cell r="L55">
            <v>387.8184808067287</v>
          </cell>
          <cell r="M55">
            <v>403.97758417367572</v>
          </cell>
          <cell r="N55">
            <v>0</v>
          </cell>
          <cell r="O55">
            <v>0</v>
          </cell>
          <cell r="P55">
            <v>1</v>
          </cell>
          <cell r="R55">
            <v>0</v>
          </cell>
          <cell r="S55">
            <v>403.97758417367572</v>
          </cell>
          <cell r="T55">
            <v>0</v>
          </cell>
        </row>
        <row r="56">
          <cell r="A56" t="str">
            <v>FZ56Z</v>
          </cell>
          <cell r="B56" t="str">
            <v>Therapeutic Flexible Sigmoidoscopy, 19 years and over</v>
          </cell>
          <cell r="C56" t="e">
            <v>#REF!</v>
          </cell>
          <cell r="D56" t="e">
            <v>#REF!</v>
          </cell>
          <cell r="F56">
            <v>249.47502618326499</v>
          </cell>
          <cell r="G56">
            <v>0.08</v>
          </cell>
          <cell r="H56">
            <v>19.9580020946612</v>
          </cell>
          <cell r="I56">
            <v>229.51702408860379</v>
          </cell>
          <cell r="J56">
            <v>0.04</v>
          </cell>
          <cell r="K56">
            <v>9.9790010473306001</v>
          </cell>
          <cell r="L56">
            <v>239.49602513593439</v>
          </cell>
          <cell r="M56">
            <v>249.47502618326499</v>
          </cell>
          <cell r="N56">
            <v>0</v>
          </cell>
          <cell r="O56">
            <v>0</v>
          </cell>
          <cell r="P56">
            <v>1</v>
          </cell>
          <cell r="R56">
            <v>0</v>
          </cell>
          <cell r="S56">
            <v>249.47502618326499</v>
          </cell>
          <cell r="T56">
            <v>0</v>
          </cell>
        </row>
        <row r="57">
          <cell r="A57" t="str">
            <v>FZ60Z</v>
          </cell>
          <cell r="B57" t="str">
            <v>Diagnostic Endoscopic Upper Gastrointestinal Tract Procedures, 19 years and over</v>
          </cell>
          <cell r="C57" t="e">
            <v>#REF!</v>
          </cell>
          <cell r="D57" t="e">
            <v>#REF!</v>
          </cell>
          <cell r="F57">
            <v>340.43698320231408</v>
          </cell>
          <cell r="G57">
            <v>0.08</v>
          </cell>
          <cell r="H57">
            <v>27.234958656185128</v>
          </cell>
          <cell r="I57">
            <v>313.20202454612894</v>
          </cell>
          <cell r="J57">
            <v>0.04</v>
          </cell>
          <cell r="K57">
            <v>13.617479328092564</v>
          </cell>
          <cell r="L57">
            <v>326.81950387422154</v>
          </cell>
          <cell r="M57">
            <v>340.43698320231408</v>
          </cell>
          <cell r="N57">
            <v>0</v>
          </cell>
          <cell r="O57">
            <v>0</v>
          </cell>
          <cell r="P57">
            <v>1</v>
          </cell>
          <cell r="R57">
            <v>0</v>
          </cell>
          <cell r="S57">
            <v>340.43698320231408</v>
          </cell>
          <cell r="T57">
            <v>0</v>
          </cell>
        </row>
        <row r="58">
          <cell r="A58" t="str">
            <v>FZ61Z</v>
          </cell>
          <cell r="B58" t="str">
            <v>Diagnostic Endoscopic Upper Gastrointestinal Tract Procedures with Biopsy, 19 years and over</v>
          </cell>
          <cell r="C58" t="e">
            <v>#REF!</v>
          </cell>
          <cell r="D58" t="e">
            <v>#REF!</v>
          </cell>
          <cell r="F58">
            <v>366.58630197467619</v>
          </cell>
          <cell r="G58">
            <v>0.08</v>
          </cell>
          <cell r="H58">
            <v>29.326904157974095</v>
          </cell>
          <cell r="I58">
            <v>337.25939781670212</v>
          </cell>
          <cell r="J58">
            <v>0.04</v>
          </cell>
          <cell r="K58">
            <v>14.663452078987047</v>
          </cell>
          <cell r="L58">
            <v>351.92284989568913</v>
          </cell>
          <cell r="M58">
            <v>366.58630197467619</v>
          </cell>
          <cell r="N58">
            <v>0</v>
          </cell>
          <cell r="O58">
            <v>0</v>
          </cell>
          <cell r="P58">
            <v>1</v>
          </cell>
          <cell r="R58">
            <v>0</v>
          </cell>
          <cell r="S58">
            <v>366.58630197467619</v>
          </cell>
          <cell r="T58">
            <v>0</v>
          </cell>
        </row>
        <row r="59">
          <cell r="A59" t="str">
            <v>FZ63Z</v>
          </cell>
          <cell r="B59" t="str">
            <v>Combined Upper and Lower Gastrointestinal Tract Diagnostic Endoscopic Procedures</v>
          </cell>
          <cell r="C59" t="e">
            <v>#REF!</v>
          </cell>
          <cell r="D59" t="e">
            <v>#REF!</v>
          </cell>
          <cell r="F59">
            <v>508.93633157380663</v>
          </cell>
          <cell r="G59">
            <v>0.08</v>
          </cell>
          <cell r="H59">
            <v>40.714906525904532</v>
          </cell>
          <cell r="I59">
            <v>468.22142504790207</v>
          </cell>
          <cell r="J59">
            <v>0.04</v>
          </cell>
          <cell r="K59">
            <v>20.357453262952266</v>
          </cell>
          <cell r="L59">
            <v>488.57887831085435</v>
          </cell>
          <cell r="M59">
            <v>508.93633157380663</v>
          </cell>
          <cell r="N59">
            <v>0</v>
          </cell>
          <cell r="O59">
            <v>0</v>
          </cell>
          <cell r="P59">
            <v>1</v>
          </cell>
          <cell r="R59">
            <v>0</v>
          </cell>
          <cell r="S59">
            <v>508.93633157380663</v>
          </cell>
          <cell r="T59">
            <v>0</v>
          </cell>
        </row>
        <row r="60">
          <cell r="A60" t="str">
            <v>FZ64A</v>
          </cell>
          <cell r="B60" t="str">
            <v>Combined Upper and Lower Gastrointestinal Tract Diagnostic Endoscopic Procedures with Biopsy, 19 years and over</v>
          </cell>
          <cell r="C60" t="e">
            <v>#REF!</v>
          </cell>
          <cell r="D60" t="e">
            <v>#REF!</v>
          </cell>
          <cell r="F60">
            <v>532.2046319092542</v>
          </cell>
          <cell r="G60">
            <v>0.08</v>
          </cell>
          <cell r="H60">
            <v>42.576370552740336</v>
          </cell>
          <cell r="I60">
            <v>489.62826135651386</v>
          </cell>
          <cell r="J60">
            <v>0.04</v>
          </cell>
          <cell r="K60">
            <v>21.288185276370168</v>
          </cell>
          <cell r="L60">
            <v>510.91644663288406</v>
          </cell>
          <cell r="M60">
            <v>532.2046319092542</v>
          </cell>
          <cell r="N60">
            <v>0</v>
          </cell>
          <cell r="O60">
            <v>0</v>
          </cell>
          <cell r="P60">
            <v>1</v>
          </cell>
          <cell r="R60">
            <v>0</v>
          </cell>
          <cell r="S60">
            <v>532.2046319092542</v>
          </cell>
          <cell r="T60">
            <v>0</v>
          </cell>
        </row>
        <row r="61">
          <cell r="A61" t="str">
            <v>FZ65Z</v>
          </cell>
          <cell r="B61" t="str">
            <v>Combined Upper and Lower Gastrointestinal Tract Therapeutic Endoscopic Procedures</v>
          </cell>
          <cell r="C61" t="e">
            <v>#REF!</v>
          </cell>
          <cell r="D61" t="e">
            <v>#REF!</v>
          </cell>
          <cell r="F61">
            <v>586.14490072000831</v>
          </cell>
          <cell r="G61">
            <v>0.08</v>
          </cell>
          <cell r="H61">
            <v>46.891592057600668</v>
          </cell>
          <cell r="I61">
            <v>539.25330866240768</v>
          </cell>
          <cell r="J61">
            <v>0.04</v>
          </cell>
          <cell r="K61">
            <v>23.445796028800334</v>
          </cell>
          <cell r="L61">
            <v>562.69910469120794</v>
          </cell>
          <cell r="M61">
            <v>586.14490072000831</v>
          </cell>
          <cell r="N61">
            <v>0</v>
          </cell>
          <cell r="O61">
            <v>0</v>
          </cell>
          <cell r="P61">
            <v>1</v>
          </cell>
          <cell r="R61">
            <v>0</v>
          </cell>
          <cell r="S61">
            <v>586.14490072000831</v>
          </cell>
          <cell r="T61">
            <v>0</v>
          </cell>
        </row>
        <row r="62">
          <cell r="A62" t="str">
            <v>FZ70Z</v>
          </cell>
          <cell r="B62" t="str">
            <v>Therapeutic Endoscopic Upper Gastrointestinal Tract Procedures, 19 years and over</v>
          </cell>
          <cell r="C62" t="e">
            <v>#REF!</v>
          </cell>
          <cell r="D62" t="e">
            <v>#REF!</v>
          </cell>
          <cell r="F62">
            <v>506.37327790193899</v>
          </cell>
          <cell r="G62">
            <v>0.08</v>
          </cell>
          <cell r="H62">
            <v>40.509862232155122</v>
          </cell>
          <cell r="I62">
            <v>465.86341566978388</v>
          </cell>
          <cell r="J62">
            <v>0.04</v>
          </cell>
          <cell r="K62">
            <v>20.254931116077561</v>
          </cell>
          <cell r="L62">
            <v>486.11834678586143</v>
          </cell>
          <cell r="M62">
            <v>506.37327790193899</v>
          </cell>
          <cell r="N62">
            <v>0</v>
          </cell>
          <cell r="O62">
            <v>0</v>
          </cell>
          <cell r="P62">
            <v>1</v>
          </cell>
          <cell r="R62">
            <v>0</v>
          </cell>
          <cell r="S62">
            <v>506.37327790193899</v>
          </cell>
          <cell r="T6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Input APC Data"/>
      <sheetName val="Input OPROC Data"/>
      <sheetName val="Input OPATT data"/>
      <sheetName val="Input Provider MFF Values"/>
      <sheetName val="Input Community data"/>
      <sheetName val="Input Births"/>
      <sheetName val="Assumptions"/>
      <sheetName val="Lists and Lookups"/>
      <sheetName val="Currency Design"/>
      <sheetName val="Non-mand Curr. Map_Calc"/>
      <sheetName val="Input Curr. Map(RC1314vs.E1617)"/>
      <sheetName val="Input Non-mand APC prices"/>
      <sheetName val="Input Non-mand HES APC activity"/>
      <sheetName val="Input Non-mand APC trimpoints"/>
      <sheetName val="Input Non-mand APC SSEM"/>
      <sheetName val="Input Non-mand OPROC"/>
      <sheetName val="Input Non-mand OPATT_Cost"/>
      <sheetName val="Input Non-mand OPATT activities"/>
      <sheetName val="Mat. Pathway 15-16 ETO Prices"/>
      <sheetName val="Non-mandatory 15-16 ETO Prices"/>
      <sheetName val="Non-mandatory 14-15 prices"/>
      <sheetName val="Maternity Pathway 14-15 Prices"/>
      <sheetName val="Price Adjustments"/>
      <sheetName val="Analysis"/>
      <sheetName val="Maternity Pathway Calculations"/>
      <sheetName val="Scaling Factor Calculations"/>
      <sheetName val="Non-mandatory calculation"/>
      <sheetName val="Manual Adjustments"/>
      <sheetName val="Non-mand manual adjustments"/>
      <sheetName val="Outputs"/>
      <sheetName val="Linked Sheet"/>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Calculations"/>
      <sheetName val="Prices"/>
      <sheetName val="Maternity_Pathway Model"/>
      <sheetName val="Maternity Pathway 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7">
          <cell r="A7" t="str">
            <v>n/a</v>
          </cell>
        </row>
      </sheetData>
      <sheetData sheetId="35"/>
      <sheetData sheetId="36"/>
      <sheetData sheetId="37"/>
      <sheetData sheetId="38"/>
      <sheetData sheetId="39"/>
      <sheetData sheetId="40"/>
      <sheetData sheetId="41"/>
      <sheetData sheetId="42"/>
      <sheetData sheetId="43">
        <row r="7">
          <cell r="B7">
            <v>635392</v>
          </cell>
        </row>
        <row r="12">
          <cell r="B12">
            <v>1.9E-2</v>
          </cell>
        </row>
      </sheetData>
      <sheetData sheetId="44">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cell r="D22">
            <v>0</v>
          </cell>
        </row>
        <row r="23">
          <cell r="A23" t="str">
            <v>NZ16Z</v>
          </cell>
          <cell r="B23" t="str">
            <v>Ante-Natal Routine Observation</v>
          </cell>
          <cell r="C23" t="str">
            <v>Antenatal</v>
          </cell>
          <cell r="D23">
            <v>0</v>
          </cell>
        </row>
        <row r="24">
          <cell r="A24" t="str">
            <v>NZ17A</v>
          </cell>
          <cell r="B24" t="str">
            <v>Ante-Natal False Labour, including Premature Rupture of Membranes, with CC Score 2+</v>
          </cell>
          <cell r="C24" t="str">
            <v>Antenatal</v>
          </cell>
          <cell r="D24">
            <v>0</v>
          </cell>
        </row>
        <row r="25">
          <cell r="A25" t="str">
            <v>NZ17B</v>
          </cell>
          <cell r="B25" t="str">
            <v>Ante-Natal False Labour, including Premature Rupture of Membranes, with CC Score 0-1</v>
          </cell>
          <cell r="C25" t="str">
            <v>Antenatal</v>
          </cell>
          <cell r="D25">
            <v>0</v>
          </cell>
        </row>
        <row r="26">
          <cell r="A26" t="str">
            <v>NZ18A</v>
          </cell>
          <cell r="B26" t="str">
            <v>Ante-Natal Complex Disorders with CC Score 2+</v>
          </cell>
          <cell r="C26" t="str">
            <v>Antenatal</v>
          </cell>
          <cell r="D26">
            <v>0</v>
          </cell>
        </row>
        <row r="27">
          <cell r="A27" t="str">
            <v>NZ18B</v>
          </cell>
          <cell r="B27" t="str">
            <v>Ante-Natal Complex Disorders with CC Score 0-1</v>
          </cell>
          <cell r="C27" t="str">
            <v>Antenatal</v>
          </cell>
          <cell r="D27">
            <v>0</v>
          </cell>
        </row>
        <row r="28">
          <cell r="A28" t="str">
            <v>NZ19A</v>
          </cell>
          <cell r="B28" t="str">
            <v>Ante-Natal Major Disorders with CC Score 2+</v>
          </cell>
          <cell r="C28" t="str">
            <v>Antenatal</v>
          </cell>
          <cell r="D28">
            <v>0</v>
          </cell>
        </row>
        <row r="29">
          <cell r="A29" t="str">
            <v>NZ19B</v>
          </cell>
          <cell r="B29" t="str">
            <v>Ante-Natal Major Disorders with CC Score 0-1</v>
          </cell>
          <cell r="C29" t="str">
            <v>Antenatal</v>
          </cell>
          <cell r="D29">
            <v>0</v>
          </cell>
        </row>
        <row r="30">
          <cell r="A30" t="str">
            <v>NZ20A</v>
          </cell>
          <cell r="B30" t="str">
            <v>Ante-Natal Other Disorders with CC Score 2+</v>
          </cell>
          <cell r="C30" t="str">
            <v>Antenatal</v>
          </cell>
          <cell r="D30">
            <v>0</v>
          </cell>
        </row>
        <row r="31">
          <cell r="A31" t="str">
            <v>NZ20B</v>
          </cell>
          <cell r="B31" t="str">
            <v>Ante-Natal Other Disorders with CC Score 0-1</v>
          </cell>
          <cell r="C31" t="str">
            <v>Antenatal</v>
          </cell>
          <cell r="D31">
            <v>0</v>
          </cell>
        </row>
        <row r="32">
          <cell r="A32" t="str">
            <v>NZ21Z</v>
          </cell>
          <cell r="B32" t="str">
            <v>Ante-Natal Standard Ultrasound Scan</v>
          </cell>
          <cell r="C32" t="str">
            <v>Antenatal</v>
          </cell>
          <cell r="D32">
            <v>0</v>
          </cell>
        </row>
        <row r="33">
          <cell r="A33" t="str">
            <v>NZ22Z</v>
          </cell>
          <cell r="B33" t="str">
            <v>Ante-Natal Specialised Ultrasound Scan</v>
          </cell>
          <cell r="C33" t="str">
            <v>Antenatal</v>
          </cell>
          <cell r="D33">
            <v>0</v>
          </cell>
        </row>
        <row r="34">
          <cell r="A34" t="str">
            <v>NZ23Z</v>
          </cell>
          <cell r="B34" t="str">
            <v>Ante-Natal Diagnostic Procedures, including Amniocentesis and Sampling of Chorionic Villus</v>
          </cell>
          <cell r="C34" t="str">
            <v>Antenatal</v>
          </cell>
          <cell r="D34">
            <v>0</v>
          </cell>
        </row>
        <row r="35">
          <cell r="A35" t="str">
            <v>NZ24A</v>
          </cell>
          <cell r="B35" t="str">
            <v>Ante-Natal Therapeutic Procedures, including Induction, with CC Score 2+</v>
          </cell>
          <cell r="C35" t="str">
            <v>Antenatal</v>
          </cell>
          <cell r="D35">
            <v>0</v>
          </cell>
        </row>
        <row r="36">
          <cell r="A36" t="str">
            <v>NZ24B</v>
          </cell>
          <cell r="B36" t="str">
            <v>Ante-Natal Therapeutic Procedures, including Induction, with CC Score 0-1</v>
          </cell>
          <cell r="C36" t="str">
            <v>Antenatal</v>
          </cell>
          <cell r="D36">
            <v>0</v>
          </cell>
        </row>
        <row r="37">
          <cell r="A37" t="str">
            <v>NZ25Z</v>
          </cell>
          <cell r="B37" t="str">
            <v>Labour without Specified Delivery</v>
          </cell>
          <cell r="C37" t="str">
            <v>Antenatal</v>
          </cell>
          <cell r="D37">
            <v>0</v>
          </cell>
        </row>
        <row r="38">
          <cell r="A38" t="str">
            <v>NZ26A</v>
          </cell>
          <cell r="B38" t="str">
            <v>Post-Natal Disorders with CC Score 2+</v>
          </cell>
          <cell r="C38" t="str">
            <v>Postnatal</v>
          </cell>
          <cell r="D38">
            <v>0</v>
          </cell>
        </row>
        <row r="39">
          <cell r="A39" t="str">
            <v>NZ26B</v>
          </cell>
          <cell r="B39" t="str">
            <v>Post-Natal Disorders with CC Score 0-1</v>
          </cell>
          <cell r="C39" t="str">
            <v>Postnatal</v>
          </cell>
          <cell r="D39">
            <v>0</v>
          </cell>
        </row>
        <row r="40">
          <cell r="A40" t="str">
            <v>NZ27Z</v>
          </cell>
          <cell r="B40" t="str">
            <v>Post-Natal Therapeutic Procedures</v>
          </cell>
          <cell r="C40" t="str">
            <v>Postnatal</v>
          </cell>
          <cell r="D40">
            <v>0</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row r="77">
          <cell r="C77">
            <v>0</v>
          </cell>
          <cell r="D77">
            <v>0</v>
          </cell>
        </row>
        <row r="78">
          <cell r="C78">
            <v>0</v>
          </cell>
          <cell r="D78">
            <v>0</v>
          </cell>
        </row>
        <row r="79">
          <cell r="C79">
            <v>0</v>
          </cell>
          <cell r="D79">
            <v>0</v>
          </cell>
        </row>
        <row r="80">
          <cell r="C80">
            <v>0</v>
          </cell>
          <cell r="D80">
            <v>0</v>
          </cell>
        </row>
        <row r="81">
          <cell r="C81">
            <v>0</v>
          </cell>
          <cell r="D81">
            <v>0</v>
          </cell>
        </row>
        <row r="82">
          <cell r="C82">
            <v>0</v>
          </cell>
          <cell r="D82">
            <v>0</v>
          </cell>
        </row>
        <row r="83">
          <cell r="C83">
            <v>0</v>
          </cell>
          <cell r="D83">
            <v>0</v>
          </cell>
        </row>
        <row r="84">
          <cell r="C84">
            <v>0</v>
          </cell>
          <cell r="D84">
            <v>0</v>
          </cell>
        </row>
        <row r="85">
          <cell r="C85">
            <v>0</v>
          </cell>
          <cell r="D85">
            <v>0</v>
          </cell>
        </row>
        <row r="86">
          <cell r="C86">
            <v>0</v>
          </cell>
          <cell r="D86">
            <v>0</v>
          </cell>
        </row>
        <row r="87">
          <cell r="C87">
            <v>0</v>
          </cell>
          <cell r="D87">
            <v>0</v>
          </cell>
        </row>
        <row r="88">
          <cell r="C88">
            <v>0</v>
          </cell>
          <cell r="D88">
            <v>0</v>
          </cell>
        </row>
        <row r="89">
          <cell r="C89">
            <v>0</v>
          </cell>
          <cell r="D89">
            <v>0</v>
          </cell>
        </row>
        <row r="90">
          <cell r="C90">
            <v>0</v>
          </cell>
          <cell r="D90">
            <v>0</v>
          </cell>
        </row>
        <row r="91">
          <cell r="C91">
            <v>0</v>
          </cell>
          <cell r="D91">
            <v>0</v>
          </cell>
        </row>
        <row r="92">
          <cell r="C92">
            <v>0</v>
          </cell>
          <cell r="D92">
            <v>0</v>
          </cell>
        </row>
        <row r="93">
          <cell r="C93">
            <v>0</v>
          </cell>
          <cell r="D93">
            <v>0</v>
          </cell>
        </row>
        <row r="94">
          <cell r="C94">
            <v>0</v>
          </cell>
          <cell r="D94">
            <v>0</v>
          </cell>
        </row>
        <row r="95">
          <cell r="C95">
            <v>0</v>
          </cell>
          <cell r="D95">
            <v>0</v>
          </cell>
        </row>
        <row r="96">
          <cell r="C96">
            <v>0</v>
          </cell>
          <cell r="D96">
            <v>0</v>
          </cell>
        </row>
        <row r="97">
          <cell r="C97">
            <v>0</v>
          </cell>
          <cell r="D97">
            <v>0</v>
          </cell>
        </row>
        <row r="98">
          <cell r="C98">
            <v>0</v>
          </cell>
          <cell r="D98">
            <v>0</v>
          </cell>
        </row>
        <row r="99">
          <cell r="C99">
            <v>0</v>
          </cell>
          <cell r="D99">
            <v>0</v>
          </cell>
        </row>
        <row r="100">
          <cell r="C100">
            <v>0</v>
          </cell>
          <cell r="D100">
            <v>0</v>
          </cell>
        </row>
        <row r="101">
          <cell r="C101">
            <v>0</v>
          </cell>
          <cell r="D101">
            <v>0</v>
          </cell>
        </row>
        <row r="102">
          <cell r="C102">
            <v>0</v>
          </cell>
          <cell r="D102">
            <v>0</v>
          </cell>
        </row>
        <row r="103">
          <cell r="C103">
            <v>0</v>
          </cell>
          <cell r="D103">
            <v>0</v>
          </cell>
        </row>
        <row r="104">
          <cell r="C104">
            <v>0</v>
          </cell>
          <cell r="D104">
            <v>0</v>
          </cell>
        </row>
        <row r="105">
          <cell r="C105">
            <v>0</v>
          </cell>
          <cell r="D105">
            <v>0</v>
          </cell>
        </row>
        <row r="106">
          <cell r="C106">
            <v>0</v>
          </cell>
          <cell r="D106">
            <v>0</v>
          </cell>
        </row>
        <row r="107">
          <cell r="C107">
            <v>0</v>
          </cell>
          <cell r="D107">
            <v>0</v>
          </cell>
        </row>
        <row r="108">
          <cell r="C108">
            <v>0</v>
          </cell>
          <cell r="D108">
            <v>0</v>
          </cell>
        </row>
        <row r="109">
          <cell r="C109">
            <v>0</v>
          </cell>
          <cell r="D109">
            <v>0</v>
          </cell>
        </row>
        <row r="110">
          <cell r="C110">
            <v>0</v>
          </cell>
          <cell r="D110">
            <v>0</v>
          </cell>
        </row>
        <row r="111">
          <cell r="C111">
            <v>0</v>
          </cell>
          <cell r="D111">
            <v>0</v>
          </cell>
        </row>
        <row r="112">
          <cell r="C112">
            <v>0</v>
          </cell>
          <cell r="D112">
            <v>0</v>
          </cell>
        </row>
        <row r="113">
          <cell r="C113">
            <v>0</v>
          </cell>
          <cell r="D113">
            <v>0</v>
          </cell>
        </row>
        <row r="114">
          <cell r="C114">
            <v>0</v>
          </cell>
          <cell r="D114">
            <v>0</v>
          </cell>
        </row>
        <row r="115">
          <cell r="C115">
            <v>0</v>
          </cell>
          <cell r="D115">
            <v>0</v>
          </cell>
        </row>
        <row r="116">
          <cell r="C116">
            <v>0</v>
          </cell>
          <cell r="D116">
            <v>0</v>
          </cell>
        </row>
        <row r="117">
          <cell r="C117">
            <v>0</v>
          </cell>
          <cell r="D117">
            <v>0</v>
          </cell>
        </row>
        <row r="118">
          <cell r="C118">
            <v>0</v>
          </cell>
          <cell r="D118">
            <v>0</v>
          </cell>
        </row>
        <row r="119">
          <cell r="C119">
            <v>0</v>
          </cell>
          <cell r="D119">
            <v>0</v>
          </cell>
        </row>
        <row r="120">
          <cell r="C120">
            <v>0</v>
          </cell>
          <cell r="D120">
            <v>0</v>
          </cell>
        </row>
        <row r="121">
          <cell r="C121">
            <v>0</v>
          </cell>
          <cell r="D121">
            <v>0</v>
          </cell>
        </row>
        <row r="122">
          <cell r="C122">
            <v>0</v>
          </cell>
          <cell r="D122">
            <v>0</v>
          </cell>
        </row>
        <row r="123">
          <cell r="C123">
            <v>0</v>
          </cell>
          <cell r="D123">
            <v>0</v>
          </cell>
        </row>
        <row r="124">
          <cell r="C124">
            <v>0</v>
          </cell>
          <cell r="D124">
            <v>0</v>
          </cell>
        </row>
        <row r="125">
          <cell r="C125">
            <v>0</v>
          </cell>
          <cell r="D125">
            <v>0</v>
          </cell>
        </row>
        <row r="126">
          <cell r="C126">
            <v>0</v>
          </cell>
          <cell r="D126">
            <v>0</v>
          </cell>
        </row>
        <row r="127">
          <cell r="C127">
            <v>0</v>
          </cell>
          <cell r="D127">
            <v>0</v>
          </cell>
        </row>
        <row r="128">
          <cell r="C128">
            <v>0</v>
          </cell>
          <cell r="D128">
            <v>0</v>
          </cell>
        </row>
        <row r="129">
          <cell r="C129">
            <v>0</v>
          </cell>
          <cell r="D129">
            <v>0</v>
          </cell>
        </row>
        <row r="130">
          <cell r="C130">
            <v>0</v>
          </cell>
          <cell r="D130">
            <v>0</v>
          </cell>
        </row>
        <row r="131">
          <cell r="C131">
            <v>0</v>
          </cell>
          <cell r="D131">
            <v>0</v>
          </cell>
        </row>
        <row r="132">
          <cell r="C132">
            <v>0</v>
          </cell>
          <cell r="D132">
            <v>0</v>
          </cell>
        </row>
        <row r="133">
          <cell r="C133">
            <v>0</v>
          </cell>
          <cell r="D133">
            <v>0</v>
          </cell>
        </row>
        <row r="134">
          <cell r="C134">
            <v>0</v>
          </cell>
          <cell r="D134">
            <v>0</v>
          </cell>
        </row>
        <row r="135">
          <cell r="C135">
            <v>0</v>
          </cell>
          <cell r="D135">
            <v>0</v>
          </cell>
        </row>
        <row r="136">
          <cell r="C136">
            <v>0</v>
          </cell>
          <cell r="D136">
            <v>0</v>
          </cell>
        </row>
        <row r="137">
          <cell r="C137">
            <v>0</v>
          </cell>
          <cell r="D137">
            <v>0</v>
          </cell>
        </row>
        <row r="138">
          <cell r="C138">
            <v>0</v>
          </cell>
          <cell r="D138">
            <v>0</v>
          </cell>
        </row>
        <row r="139">
          <cell r="C139">
            <v>0</v>
          </cell>
          <cell r="D139">
            <v>0</v>
          </cell>
        </row>
        <row r="140">
          <cell r="C140">
            <v>0</v>
          </cell>
          <cell r="D140">
            <v>0</v>
          </cell>
        </row>
        <row r="141">
          <cell r="C141">
            <v>0</v>
          </cell>
          <cell r="D141">
            <v>0</v>
          </cell>
        </row>
        <row r="142">
          <cell r="C142">
            <v>0</v>
          </cell>
          <cell r="D142">
            <v>0</v>
          </cell>
        </row>
        <row r="143">
          <cell r="C143">
            <v>0</v>
          </cell>
          <cell r="D143">
            <v>0</v>
          </cell>
        </row>
        <row r="144">
          <cell r="C144">
            <v>0</v>
          </cell>
          <cell r="D144">
            <v>0</v>
          </cell>
        </row>
        <row r="145">
          <cell r="C145">
            <v>0</v>
          </cell>
          <cell r="D145">
            <v>0</v>
          </cell>
        </row>
        <row r="146">
          <cell r="C146">
            <v>0</v>
          </cell>
          <cell r="D146">
            <v>0</v>
          </cell>
        </row>
        <row r="147">
          <cell r="C147">
            <v>0</v>
          </cell>
          <cell r="D147">
            <v>0</v>
          </cell>
        </row>
        <row r="148">
          <cell r="C148">
            <v>0</v>
          </cell>
          <cell r="D148">
            <v>0</v>
          </cell>
        </row>
        <row r="149">
          <cell r="C149">
            <v>0</v>
          </cell>
          <cell r="D149">
            <v>0</v>
          </cell>
        </row>
        <row r="150">
          <cell r="C150">
            <v>0</v>
          </cell>
          <cell r="D150">
            <v>0</v>
          </cell>
        </row>
        <row r="151">
          <cell r="C151">
            <v>0</v>
          </cell>
          <cell r="D151">
            <v>0</v>
          </cell>
        </row>
        <row r="152">
          <cell r="C152">
            <v>0</v>
          </cell>
          <cell r="D152">
            <v>0</v>
          </cell>
        </row>
        <row r="153">
          <cell r="C153">
            <v>0</v>
          </cell>
          <cell r="D153">
            <v>0</v>
          </cell>
        </row>
        <row r="154">
          <cell r="C154">
            <v>0</v>
          </cell>
          <cell r="D154">
            <v>0</v>
          </cell>
        </row>
        <row r="155">
          <cell r="C155">
            <v>0</v>
          </cell>
          <cell r="D155">
            <v>0</v>
          </cell>
        </row>
        <row r="156">
          <cell r="C156">
            <v>0</v>
          </cell>
          <cell r="D156">
            <v>0</v>
          </cell>
        </row>
      </sheetData>
      <sheetData sheetId="45"/>
      <sheetData sheetId="46">
        <row r="146">
          <cell r="B146">
            <v>-0.19807957300757273</v>
          </cell>
        </row>
      </sheetData>
      <sheetData sheetId="47"/>
      <sheetData sheetId="48"/>
      <sheetData sheetId="4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YoY Quantum"/>
    </sheetNames>
    <sheetDataSet>
      <sheetData sheetId="0"/>
      <sheetData sheetId="1"/>
      <sheetData sheetId="2"/>
      <sheetData sheetId="3"/>
      <sheetData sheetId="4"/>
      <sheetData sheetId="5"/>
      <sheetData sheetId="6">
        <row r="4">
          <cell r="F4">
            <v>0</v>
          </cell>
        </row>
        <row r="5">
          <cell r="F5">
            <v>0</v>
          </cell>
        </row>
        <row r="6">
          <cell r="F6">
            <v>0</v>
          </cell>
        </row>
        <row r="95">
          <cell r="D95">
            <v>0</v>
          </cell>
        </row>
      </sheetData>
      <sheetData sheetId="7"/>
      <sheetData sheetId="8"/>
      <sheetData sheetId="9"/>
      <sheetData sheetId="10"/>
      <sheetData sheetId="11">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8:B10"/>
  <sheetViews>
    <sheetView showGridLines="0" tabSelected="1" zoomScale="115" zoomScaleNormal="115" workbookViewId="0">
      <selection activeCell="E28" sqref="E28"/>
    </sheetView>
  </sheetViews>
  <sheetFormatPr defaultColWidth="9.140625" defaultRowHeight="15" x14ac:dyDescent="0.25"/>
  <cols>
    <col min="1" max="1" width="4.7109375" style="3" customWidth="1"/>
    <col min="2" max="16384" width="9.140625" style="3"/>
  </cols>
  <sheetData>
    <row r="8" spans="2:2" s="1" customFormat="1" ht="23.25" x14ac:dyDescent="0.35">
      <c r="B8" s="2" t="s">
        <v>455</v>
      </c>
    </row>
    <row r="10" spans="2:2" x14ac:dyDescent="0.25">
      <c r="B10" s="3" t="s">
        <v>60</v>
      </c>
    </row>
  </sheetData>
  <pageMargins left="0.70866141732283472" right="0.70866141732283472" top="0.74803149606299213" bottom="0.74803149606299213" header="0.31496062992125984" footer="0.31496062992125984"/>
  <pageSetup paperSize="9" orientation="portrait" cellComments="atEnd"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D41"/>
  <sheetViews>
    <sheetView workbookViewId="0">
      <selection activeCell="B7" sqref="B7:C7"/>
    </sheetView>
  </sheetViews>
  <sheetFormatPr defaultColWidth="9.140625" defaultRowHeight="15" x14ac:dyDescent="0.25"/>
  <cols>
    <col min="1" max="1" width="3.42578125" style="3" customWidth="1"/>
    <col min="2" max="2" width="46.5703125" style="8" bestFit="1" customWidth="1"/>
    <col min="3" max="3" width="149.5703125" style="3" customWidth="1"/>
    <col min="4" max="16384" width="9.140625" style="3"/>
  </cols>
  <sheetData>
    <row r="1" spans="1:4" x14ac:dyDescent="0.25">
      <c r="A1" s="9"/>
      <c r="B1" s="15"/>
      <c r="C1" s="9"/>
      <c r="D1" s="9"/>
    </row>
    <row r="2" spans="1:4" ht="18.75" x14ac:dyDescent="0.3">
      <c r="A2" s="9"/>
      <c r="B2" s="159" t="s">
        <v>188</v>
      </c>
      <c r="C2" s="159"/>
      <c r="D2" s="9"/>
    </row>
    <row r="3" spans="1:4" ht="6" customHeight="1" x14ac:dyDescent="0.25">
      <c r="A3" s="9"/>
      <c r="B3" s="15"/>
      <c r="C3" s="9"/>
      <c r="D3" s="9"/>
    </row>
    <row r="4" spans="1:4" x14ac:dyDescent="0.25">
      <c r="A4" s="9"/>
      <c r="B4" s="160" t="s">
        <v>456</v>
      </c>
      <c r="C4" s="160"/>
      <c r="D4" s="9"/>
    </row>
    <row r="5" spans="1:4" ht="16.5" customHeight="1" x14ac:dyDescent="0.25">
      <c r="A5" s="9"/>
      <c r="B5" s="161"/>
      <c r="C5" s="160"/>
      <c r="D5" s="9"/>
    </row>
    <row r="6" spans="1:4" x14ac:dyDescent="0.25">
      <c r="A6" s="9"/>
      <c r="B6" s="15"/>
      <c r="C6" s="9" t="s">
        <v>482</v>
      </c>
      <c r="D6" s="9"/>
    </row>
    <row r="7" spans="1:4" ht="18.75" x14ac:dyDescent="0.3">
      <c r="A7" s="9"/>
      <c r="B7" s="159" t="s">
        <v>189</v>
      </c>
      <c r="C7" s="159"/>
      <c r="D7" s="9"/>
    </row>
    <row r="8" spans="1:4" ht="6" customHeight="1" x14ac:dyDescent="0.3">
      <c r="A8" s="9"/>
      <c r="B8" s="14"/>
      <c r="C8" s="14"/>
      <c r="D8" s="9"/>
    </row>
    <row r="9" spans="1:4" x14ac:dyDescent="0.25">
      <c r="A9" s="9"/>
      <c r="B9" s="160" t="s">
        <v>194</v>
      </c>
      <c r="C9" s="160"/>
      <c r="D9" s="9"/>
    </row>
    <row r="10" spans="1:4" x14ac:dyDescent="0.25">
      <c r="A10" s="9"/>
      <c r="B10" s="15"/>
      <c r="C10" s="9"/>
      <c r="D10" s="9"/>
    </row>
    <row r="11" spans="1:4" ht="18.75" x14ac:dyDescent="0.3">
      <c r="A11" s="9"/>
      <c r="B11" s="159" t="s">
        <v>190</v>
      </c>
      <c r="C11" s="159"/>
      <c r="D11" s="9"/>
    </row>
    <row r="12" spans="1:4" ht="6" customHeight="1" x14ac:dyDescent="0.25">
      <c r="A12" s="9"/>
      <c r="B12" s="15"/>
      <c r="C12" s="9"/>
      <c r="D12" s="9"/>
    </row>
    <row r="13" spans="1:4" ht="24" customHeight="1" x14ac:dyDescent="0.25">
      <c r="A13" s="9"/>
      <c r="B13" s="16" t="s">
        <v>162</v>
      </c>
      <c r="C13" s="16" t="s">
        <v>163</v>
      </c>
      <c r="D13" s="9"/>
    </row>
    <row r="14" spans="1:4" x14ac:dyDescent="0.25">
      <c r="A14" s="9"/>
      <c r="B14" s="156" t="s">
        <v>479</v>
      </c>
      <c r="C14" s="157" t="s">
        <v>457</v>
      </c>
      <c r="D14" s="9"/>
    </row>
    <row r="15" spans="1:4" x14ac:dyDescent="0.25">
      <c r="A15" s="9"/>
      <c r="B15" s="13" t="s">
        <v>164</v>
      </c>
      <c r="C15" s="10" t="s">
        <v>165</v>
      </c>
      <c r="D15" s="9"/>
    </row>
    <row r="16" spans="1:4" x14ac:dyDescent="0.25">
      <c r="A16" s="9"/>
      <c r="B16" s="13" t="s">
        <v>166</v>
      </c>
      <c r="C16" s="10" t="s">
        <v>167</v>
      </c>
      <c r="D16" s="9"/>
    </row>
    <row r="17" spans="1:4" x14ac:dyDescent="0.25">
      <c r="A17" s="9"/>
      <c r="B17" s="13" t="s">
        <v>161</v>
      </c>
      <c r="C17" s="10" t="s">
        <v>195</v>
      </c>
      <c r="D17" s="9"/>
    </row>
    <row r="18" spans="1:4" x14ac:dyDescent="0.25">
      <c r="A18" s="9"/>
      <c r="B18" s="13" t="s">
        <v>0</v>
      </c>
      <c r="C18" s="10" t="s">
        <v>168</v>
      </c>
      <c r="D18" s="9"/>
    </row>
    <row r="19" spans="1:4" x14ac:dyDescent="0.25">
      <c r="A19" s="9"/>
      <c r="B19" s="13" t="s">
        <v>169</v>
      </c>
      <c r="C19" s="10" t="s">
        <v>170</v>
      </c>
      <c r="D19" s="9"/>
    </row>
    <row r="20" spans="1:4" x14ac:dyDescent="0.25">
      <c r="A20" s="9"/>
      <c r="B20" s="13" t="s">
        <v>1</v>
      </c>
      <c r="C20" s="10" t="s">
        <v>171</v>
      </c>
      <c r="D20" s="9"/>
    </row>
    <row r="21" spans="1:4" ht="28.5" x14ac:dyDescent="0.25">
      <c r="A21" s="9"/>
      <c r="B21" s="13" t="s">
        <v>172</v>
      </c>
      <c r="C21" s="10" t="s">
        <v>196</v>
      </c>
      <c r="D21" s="9"/>
    </row>
    <row r="22" spans="1:4" x14ac:dyDescent="0.25">
      <c r="A22" s="9"/>
      <c r="B22" s="13" t="s">
        <v>191</v>
      </c>
      <c r="C22" s="10" t="s">
        <v>173</v>
      </c>
      <c r="D22" s="9"/>
    </row>
    <row r="23" spans="1:4" x14ac:dyDescent="0.25">
      <c r="A23" s="9"/>
      <c r="B23" s="13" t="s">
        <v>63</v>
      </c>
      <c r="C23" s="10" t="s">
        <v>174</v>
      </c>
      <c r="D23" s="9"/>
    </row>
    <row r="24" spans="1:4" x14ac:dyDescent="0.25">
      <c r="A24" s="9"/>
      <c r="B24" s="13" t="s">
        <v>192</v>
      </c>
      <c r="C24" s="10" t="s">
        <v>175</v>
      </c>
      <c r="D24" s="9"/>
    </row>
    <row r="25" spans="1:4" x14ac:dyDescent="0.25">
      <c r="A25" s="9"/>
      <c r="B25" s="13" t="s">
        <v>193</v>
      </c>
      <c r="C25" s="10" t="s">
        <v>176</v>
      </c>
      <c r="D25" s="9"/>
    </row>
    <row r="26" spans="1:4" x14ac:dyDescent="0.25">
      <c r="A26" s="9"/>
      <c r="B26" s="13" t="s">
        <v>177</v>
      </c>
      <c r="C26" s="10" t="s">
        <v>178</v>
      </c>
      <c r="D26" s="9"/>
    </row>
    <row r="27" spans="1:4" x14ac:dyDescent="0.25">
      <c r="A27" s="9"/>
      <c r="B27" s="13" t="s">
        <v>59</v>
      </c>
      <c r="C27" s="10" t="s">
        <v>179</v>
      </c>
      <c r="D27" s="9"/>
    </row>
    <row r="28" spans="1:4" ht="28.5" x14ac:dyDescent="0.25">
      <c r="A28" s="9"/>
      <c r="B28" s="13" t="s">
        <v>180</v>
      </c>
      <c r="C28" s="10" t="s">
        <v>181</v>
      </c>
      <c r="D28" s="9"/>
    </row>
    <row r="29" spans="1:4" x14ac:dyDescent="0.25">
      <c r="A29" s="9"/>
      <c r="B29" s="13" t="s">
        <v>182</v>
      </c>
      <c r="C29" s="10" t="s">
        <v>183</v>
      </c>
      <c r="D29" s="9"/>
    </row>
    <row r="30" spans="1:4" ht="28.5" x14ac:dyDescent="0.25">
      <c r="A30" s="9"/>
      <c r="B30" s="13" t="s">
        <v>197</v>
      </c>
      <c r="C30" s="10" t="s">
        <v>198</v>
      </c>
      <c r="D30" s="9"/>
    </row>
    <row r="31" spans="1:4" ht="28.5" x14ac:dyDescent="0.25">
      <c r="A31" s="9"/>
      <c r="B31" s="13" t="s">
        <v>184</v>
      </c>
      <c r="C31" s="10" t="s">
        <v>185</v>
      </c>
      <c r="D31" s="9"/>
    </row>
    <row r="32" spans="1:4" x14ac:dyDescent="0.25">
      <c r="A32" s="9"/>
      <c r="B32" s="13" t="s">
        <v>186</v>
      </c>
      <c r="C32" s="10" t="s">
        <v>199</v>
      </c>
      <c r="D32" s="9"/>
    </row>
    <row r="33" spans="1:4" ht="28.5" x14ac:dyDescent="0.25">
      <c r="A33" s="9"/>
      <c r="B33" s="13" t="s">
        <v>187</v>
      </c>
      <c r="C33" s="10" t="s">
        <v>200</v>
      </c>
      <c r="D33" s="9"/>
    </row>
    <row r="34" spans="1:4" x14ac:dyDescent="0.25">
      <c r="A34" s="9"/>
      <c r="B34" s="11"/>
      <c r="C34" s="12"/>
      <c r="D34" s="9"/>
    </row>
    <row r="35" spans="1:4" x14ac:dyDescent="0.25">
      <c r="A35" s="9"/>
      <c r="B35" s="15"/>
      <c r="C35" s="9"/>
      <c r="D35" s="9"/>
    </row>
    <row r="36" spans="1:4" x14ac:dyDescent="0.25">
      <c r="A36" s="9"/>
      <c r="B36" s="15"/>
      <c r="C36" s="9"/>
      <c r="D36" s="9"/>
    </row>
    <row r="37" spans="1:4" x14ac:dyDescent="0.25">
      <c r="A37" s="9"/>
      <c r="B37" s="15"/>
      <c r="C37" s="9"/>
      <c r="D37" s="9"/>
    </row>
    <row r="38" spans="1:4" x14ac:dyDescent="0.25">
      <c r="A38" s="9"/>
      <c r="B38" s="15"/>
      <c r="C38" s="9"/>
      <c r="D38" s="9"/>
    </row>
    <row r="39" spans="1:4" x14ac:dyDescent="0.25">
      <c r="A39" s="9"/>
      <c r="B39" s="15"/>
      <c r="C39" s="9"/>
      <c r="D39" s="9"/>
    </row>
    <row r="40" spans="1:4" x14ac:dyDescent="0.25">
      <c r="A40" s="9"/>
      <c r="B40" s="15"/>
      <c r="C40" s="9"/>
      <c r="D40" s="9"/>
    </row>
    <row r="41" spans="1:4" x14ac:dyDescent="0.25">
      <c r="A41" s="9"/>
      <c r="B41" s="15"/>
      <c r="C41" s="9"/>
      <c r="D41" s="9"/>
    </row>
  </sheetData>
  <mergeCells count="6">
    <mergeCell ref="B11:C11"/>
    <mergeCell ref="B2:C2"/>
    <mergeCell ref="B4:C4"/>
    <mergeCell ref="B5:C5"/>
    <mergeCell ref="B7:C7"/>
    <mergeCell ref="B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265"/>
  <sheetViews>
    <sheetView showGridLines="0" zoomScale="70" zoomScaleNormal="70" workbookViewId="0">
      <pane xSplit="3" ySplit="2" topLeftCell="D3" activePane="bottomRight" state="frozen"/>
      <selection pane="topRight" activeCell="E1" sqref="E1"/>
      <selection pane="bottomLeft" activeCell="A3" sqref="A3"/>
      <selection pane="bottomRight"/>
    </sheetView>
  </sheetViews>
  <sheetFormatPr defaultColWidth="9.140625" defaultRowHeight="15" x14ac:dyDescent="0.25"/>
  <cols>
    <col min="1" max="1" width="10.140625" style="7" customWidth="1"/>
    <col min="2" max="2" width="56.28515625" style="20" customWidth="1"/>
    <col min="3" max="3" width="2.42578125" style="94" customWidth="1"/>
    <col min="4" max="4" width="17.140625" style="42" customWidth="1"/>
    <col min="5" max="5" width="15.140625" style="42" customWidth="1"/>
    <col min="6" max="6" width="17.5703125" style="42" customWidth="1"/>
    <col min="7" max="7" width="14.7109375" style="42" customWidth="1"/>
    <col min="8" max="8" width="16.28515625" style="80" customWidth="1"/>
    <col min="9" max="9" width="2.7109375" style="94" customWidth="1"/>
    <col min="10" max="10" width="13.7109375" style="37" customWidth="1"/>
    <col min="11" max="11" width="13.7109375" style="35" customWidth="1"/>
    <col min="12" max="12" width="16" style="35" customWidth="1"/>
    <col min="13" max="13" width="17.140625" style="33" customWidth="1"/>
    <col min="14" max="14" width="17" style="33" customWidth="1"/>
    <col min="15" max="15" width="4.140625" style="4" customWidth="1"/>
    <col min="16" max="16" width="16.140625" style="42" customWidth="1"/>
    <col min="17" max="17" width="28.140625" style="42" customWidth="1"/>
    <col min="18" max="25" width="9.140625" style="94"/>
    <col min="26" max="16384" width="9.140625" style="23"/>
  </cols>
  <sheetData>
    <row r="1" spans="1:25" s="33" customFormat="1" ht="29.25" customHeight="1" thickBot="1" x14ac:dyDescent="0.3">
      <c r="A1" s="116" t="s">
        <v>449</v>
      </c>
      <c r="B1" s="40"/>
      <c r="D1" s="117"/>
      <c r="E1" s="117"/>
      <c r="F1" s="117"/>
      <c r="G1" s="117"/>
      <c r="H1" s="118"/>
      <c r="J1" s="121"/>
      <c r="K1" s="95"/>
      <c r="L1" s="95"/>
      <c r="P1" s="117"/>
      <c r="Q1" s="117"/>
    </row>
    <row r="2" spans="1:25" s="71" customFormat="1" ht="24.75" customHeight="1" thickBot="1" x14ac:dyDescent="0.3">
      <c r="A2" s="70"/>
      <c r="B2" s="70"/>
      <c r="C2" s="70"/>
      <c r="D2" s="163" t="s">
        <v>383</v>
      </c>
      <c r="E2" s="163"/>
      <c r="F2" s="163"/>
      <c r="G2" s="163"/>
      <c r="H2" s="163"/>
      <c r="J2" s="126"/>
      <c r="K2" s="126" t="s">
        <v>451</v>
      </c>
      <c r="L2" s="126"/>
      <c r="M2" s="126"/>
      <c r="N2" s="127" t="s">
        <v>450</v>
      </c>
      <c r="O2" s="4"/>
      <c r="P2" s="162" t="s">
        <v>386</v>
      </c>
      <c r="Q2" s="162"/>
      <c r="R2" s="69"/>
      <c r="S2" s="69"/>
      <c r="T2" s="69"/>
      <c r="U2" s="69"/>
      <c r="V2" s="69"/>
      <c r="W2" s="69"/>
      <c r="X2" s="69"/>
      <c r="Y2" s="69"/>
    </row>
    <row r="3" spans="1:25" x14ac:dyDescent="0.25">
      <c r="B3" s="21"/>
      <c r="D3" s="22"/>
      <c r="E3" s="22"/>
      <c r="F3" s="22"/>
      <c r="G3" s="22"/>
      <c r="H3" s="72"/>
      <c r="J3" s="63"/>
      <c r="K3" s="33"/>
      <c r="L3" s="33"/>
      <c r="P3" s="22"/>
      <c r="Q3" s="22"/>
    </row>
    <row r="4" spans="1:25" x14ac:dyDescent="0.25">
      <c r="A4" s="137">
        <v>1</v>
      </c>
      <c r="B4" s="130" t="s">
        <v>298</v>
      </c>
      <c r="D4" s="4"/>
      <c r="E4" s="4"/>
      <c r="F4" s="4"/>
      <c r="G4" s="4"/>
      <c r="H4" s="72"/>
      <c r="J4" s="63"/>
      <c r="K4" s="33"/>
      <c r="L4" s="33"/>
      <c r="P4" s="22"/>
      <c r="Q4" s="22"/>
    </row>
    <row r="5" spans="1:25" ht="15.75" customHeight="1" x14ac:dyDescent="0.25">
      <c r="B5" s="5"/>
      <c r="D5" s="24"/>
      <c r="E5" s="24"/>
      <c r="F5" s="24"/>
      <c r="G5" s="24"/>
      <c r="H5" s="72"/>
      <c r="J5" s="83"/>
      <c r="K5" s="22"/>
      <c r="L5" s="22"/>
      <c r="M5" s="22"/>
      <c r="N5" s="22"/>
      <c r="O5" s="24"/>
      <c r="P5" s="22"/>
      <c r="Q5" s="22"/>
    </row>
    <row r="6" spans="1:25" s="26" customFormat="1" ht="130.5" customHeight="1" x14ac:dyDescent="0.25">
      <c r="A6" s="51" t="s">
        <v>62</v>
      </c>
      <c r="B6" s="51" t="s">
        <v>373</v>
      </c>
      <c r="D6" s="57" t="s">
        <v>462</v>
      </c>
      <c r="E6" s="57" t="s">
        <v>380</v>
      </c>
      <c r="F6" s="57" t="s">
        <v>391</v>
      </c>
      <c r="G6" s="57" t="s">
        <v>474</v>
      </c>
      <c r="H6" s="73" t="s">
        <v>478</v>
      </c>
      <c r="J6" s="51" t="s">
        <v>384</v>
      </c>
      <c r="K6" s="51" t="s">
        <v>299</v>
      </c>
      <c r="L6" s="51" t="s">
        <v>381</v>
      </c>
      <c r="M6" s="51" t="s">
        <v>382</v>
      </c>
      <c r="N6" s="57" t="s">
        <v>479</v>
      </c>
      <c r="O6" s="4"/>
      <c r="P6" s="57" t="s">
        <v>376</v>
      </c>
      <c r="Q6" s="57" t="s">
        <v>378</v>
      </c>
    </row>
    <row r="7" spans="1:25" s="26" customFormat="1" ht="30" x14ac:dyDescent="0.25">
      <c r="A7" s="82" t="s">
        <v>374</v>
      </c>
      <c r="B7" s="29" t="s">
        <v>300</v>
      </c>
      <c r="D7" s="85"/>
      <c r="E7" s="85"/>
      <c r="F7" s="85"/>
      <c r="G7" s="85"/>
      <c r="H7" s="74"/>
      <c r="J7" s="96"/>
      <c r="K7" s="96"/>
      <c r="L7" s="100">
        <v>399</v>
      </c>
      <c r="M7" s="99"/>
      <c r="N7" s="100"/>
      <c r="O7" s="88"/>
      <c r="P7" s="54"/>
      <c r="Q7" s="128" t="s">
        <v>298</v>
      </c>
    </row>
    <row r="8" spans="1:25" s="26" customFormat="1" ht="30" x14ac:dyDescent="0.25">
      <c r="A8" s="82" t="s">
        <v>374</v>
      </c>
      <c r="B8" s="29" t="s">
        <v>301</v>
      </c>
      <c r="D8" s="85"/>
      <c r="E8" s="85"/>
      <c r="F8" s="85"/>
      <c r="G8" s="85"/>
      <c r="H8" s="74"/>
      <c r="J8" s="96"/>
      <c r="K8" s="96"/>
      <c r="L8" s="100">
        <v>1026</v>
      </c>
      <c r="M8" s="99"/>
      <c r="N8" s="100"/>
      <c r="O8" s="88"/>
      <c r="P8" s="54"/>
      <c r="Q8" s="128" t="s">
        <v>298</v>
      </c>
    </row>
    <row r="9" spans="1:25" s="26" customFormat="1" ht="30" x14ac:dyDescent="0.25">
      <c r="A9" s="82" t="s">
        <v>374</v>
      </c>
      <c r="B9" s="29" t="s">
        <v>302</v>
      </c>
      <c r="D9" s="85"/>
      <c r="E9" s="85"/>
      <c r="F9" s="85"/>
      <c r="G9" s="85"/>
      <c r="H9" s="74"/>
      <c r="J9" s="96"/>
      <c r="K9" s="96"/>
      <c r="L9" s="100">
        <v>828</v>
      </c>
      <c r="M9" s="99"/>
      <c r="N9" s="100"/>
      <c r="O9" s="88"/>
      <c r="P9" s="54"/>
      <c r="Q9" s="128" t="s">
        <v>298</v>
      </c>
    </row>
    <row r="10" spans="1:25" x14ac:dyDescent="0.25">
      <c r="A10" s="30"/>
      <c r="B10" s="31"/>
      <c r="D10" s="89"/>
      <c r="E10" s="89"/>
      <c r="F10" s="89"/>
      <c r="G10" s="89"/>
      <c r="H10" s="90"/>
      <c r="J10" s="97"/>
      <c r="K10" s="97"/>
      <c r="L10" s="97"/>
      <c r="M10" s="99"/>
      <c r="N10" s="97"/>
      <c r="O10" s="88"/>
      <c r="P10" s="89"/>
      <c r="Q10" s="129"/>
    </row>
    <row r="11" spans="1:25" s="26" customFormat="1" x14ac:dyDescent="0.25">
      <c r="A11" s="6" t="s">
        <v>69</v>
      </c>
      <c r="B11" s="19" t="s">
        <v>202</v>
      </c>
      <c r="D11" s="91">
        <v>0.65</v>
      </c>
      <c r="E11" s="85" t="s">
        <v>375</v>
      </c>
      <c r="F11" s="85" t="s">
        <v>375</v>
      </c>
      <c r="G11" s="56">
        <v>0.65</v>
      </c>
      <c r="H11" s="74">
        <f t="shared" ref="H11:H16" si="0">D11-G11</f>
        <v>0</v>
      </c>
      <c r="J11" s="96">
        <v>11659.120291765899</v>
      </c>
      <c r="K11" s="96">
        <v>13084.120291765899</v>
      </c>
      <c r="L11" s="100">
        <f>K11-J11</f>
        <v>1425</v>
      </c>
      <c r="M11" s="112">
        <f t="shared" ref="M11:M16" si="1">L11/N11</f>
        <v>0.113226704257746</v>
      </c>
      <c r="N11" s="100">
        <v>12585.370291765899</v>
      </c>
      <c r="O11" s="88"/>
      <c r="P11" s="54" t="s">
        <v>172</v>
      </c>
      <c r="Q11" s="128" t="s">
        <v>298</v>
      </c>
    </row>
    <row r="12" spans="1:25" s="26" customFormat="1" x14ac:dyDescent="0.25">
      <c r="A12" s="6" t="s">
        <v>70</v>
      </c>
      <c r="B12" s="19" t="s">
        <v>203</v>
      </c>
      <c r="D12" s="91">
        <v>0.65</v>
      </c>
      <c r="E12" s="85" t="s">
        <v>375</v>
      </c>
      <c r="F12" s="85" t="s">
        <v>375</v>
      </c>
      <c r="G12" s="56">
        <v>0.65</v>
      </c>
      <c r="H12" s="74">
        <f t="shared" si="0"/>
        <v>0</v>
      </c>
      <c r="J12" s="96">
        <v>7802.0586140847554</v>
      </c>
      <c r="K12" s="96">
        <v>9227.0586140847554</v>
      </c>
      <c r="L12" s="100">
        <f t="shared" ref="L12:L16" si="2">K12-J12</f>
        <v>1425</v>
      </c>
      <c r="M12" s="112">
        <f t="shared" si="1"/>
        <v>0.16326187157274624</v>
      </c>
      <c r="N12" s="100">
        <v>8728.3086140847554</v>
      </c>
      <c r="O12" s="88"/>
      <c r="P12" s="54" t="s">
        <v>172</v>
      </c>
      <c r="Q12" s="128" t="s">
        <v>298</v>
      </c>
    </row>
    <row r="13" spans="1:25" s="26" customFormat="1" x14ac:dyDescent="0.25">
      <c r="A13" s="6" t="s">
        <v>71</v>
      </c>
      <c r="B13" s="19" t="s">
        <v>204</v>
      </c>
      <c r="D13" s="91">
        <v>0.65</v>
      </c>
      <c r="E13" s="85" t="s">
        <v>375</v>
      </c>
      <c r="F13" s="85" t="s">
        <v>375</v>
      </c>
      <c r="G13" s="56">
        <v>0.65</v>
      </c>
      <c r="H13" s="74">
        <f t="shared" si="0"/>
        <v>0</v>
      </c>
      <c r="J13" s="96">
        <v>5659.7664575551998</v>
      </c>
      <c r="K13" s="96">
        <v>7084.7664575551998</v>
      </c>
      <c r="L13" s="100">
        <f t="shared" si="2"/>
        <v>1425</v>
      </c>
      <c r="M13" s="112">
        <f t="shared" si="1"/>
        <v>0.21636751277250457</v>
      </c>
      <c r="N13" s="100">
        <v>6586.0164575551998</v>
      </c>
      <c r="O13" s="88"/>
      <c r="P13" s="54" t="s">
        <v>172</v>
      </c>
      <c r="Q13" s="128" t="s">
        <v>298</v>
      </c>
    </row>
    <row r="14" spans="1:25" s="26" customFormat="1" x14ac:dyDescent="0.25">
      <c r="A14" s="6" t="s">
        <v>72</v>
      </c>
      <c r="B14" s="19" t="s">
        <v>205</v>
      </c>
      <c r="D14" s="91">
        <v>0.65</v>
      </c>
      <c r="E14" s="85" t="s">
        <v>375</v>
      </c>
      <c r="F14" s="85" t="s">
        <v>375</v>
      </c>
      <c r="G14" s="56">
        <v>0.65</v>
      </c>
      <c r="H14" s="74">
        <f t="shared" si="0"/>
        <v>0</v>
      </c>
      <c r="J14" s="96">
        <v>3658.2161469190096</v>
      </c>
      <c r="K14" s="96">
        <v>5083.2161469190096</v>
      </c>
      <c r="L14" s="100">
        <f t="shared" si="2"/>
        <v>1425</v>
      </c>
      <c r="M14" s="112">
        <f t="shared" si="1"/>
        <v>0.31083226581521844</v>
      </c>
      <c r="N14" s="100">
        <v>4584.4661469190096</v>
      </c>
      <c r="O14" s="88"/>
      <c r="P14" s="54" t="s">
        <v>172</v>
      </c>
      <c r="Q14" s="128" t="s">
        <v>298</v>
      </c>
    </row>
    <row r="15" spans="1:25" s="26" customFormat="1" x14ac:dyDescent="0.25">
      <c r="A15" s="6" t="s">
        <v>73</v>
      </c>
      <c r="B15" s="19" t="s">
        <v>206</v>
      </c>
      <c r="D15" s="91">
        <v>0.65</v>
      </c>
      <c r="E15" s="85" t="s">
        <v>375</v>
      </c>
      <c r="F15" s="85" t="s">
        <v>375</v>
      </c>
      <c r="G15" s="56">
        <v>0.65</v>
      </c>
      <c r="H15" s="74">
        <f t="shared" si="0"/>
        <v>0</v>
      </c>
      <c r="J15" s="96">
        <v>2280.1980358058499</v>
      </c>
      <c r="K15" s="96">
        <v>3705.1980358058499</v>
      </c>
      <c r="L15" s="100">
        <f t="shared" si="2"/>
        <v>1425</v>
      </c>
      <c r="M15" s="112">
        <f t="shared" si="1"/>
        <v>0.44441699478278512</v>
      </c>
      <c r="N15" s="100">
        <v>3206.4480358058499</v>
      </c>
      <c r="O15" s="88"/>
      <c r="P15" s="54" t="s">
        <v>172</v>
      </c>
      <c r="Q15" s="128" t="s">
        <v>298</v>
      </c>
    </row>
    <row r="16" spans="1:25" s="26" customFormat="1" x14ac:dyDescent="0.25">
      <c r="A16" s="6" t="s">
        <v>74</v>
      </c>
      <c r="B16" s="19" t="s">
        <v>207</v>
      </c>
      <c r="D16" s="91">
        <v>0.65</v>
      </c>
      <c r="E16" s="85" t="s">
        <v>375</v>
      </c>
      <c r="F16" s="85" t="s">
        <v>375</v>
      </c>
      <c r="G16" s="56">
        <v>0.65</v>
      </c>
      <c r="H16" s="74">
        <f t="shared" si="0"/>
        <v>0</v>
      </c>
      <c r="J16" s="96">
        <v>1421.5864691057659</v>
      </c>
      <c r="K16" s="96">
        <v>2846.5864691057659</v>
      </c>
      <c r="L16" s="100">
        <f t="shared" si="2"/>
        <v>1425</v>
      </c>
      <c r="M16" s="112">
        <f t="shared" si="1"/>
        <v>0.60694176053187721</v>
      </c>
      <c r="N16" s="100">
        <v>2347.8364691057659</v>
      </c>
      <c r="O16" s="88"/>
      <c r="P16" s="54" t="s">
        <v>172</v>
      </c>
      <c r="Q16" s="128" t="s">
        <v>298</v>
      </c>
    </row>
    <row r="17" spans="1:17" s="26" customFormat="1" x14ac:dyDescent="0.25">
      <c r="A17" s="4"/>
      <c r="B17" s="5"/>
      <c r="D17" s="22"/>
      <c r="E17" s="22"/>
      <c r="F17" s="22"/>
      <c r="G17" s="22"/>
      <c r="H17" s="72"/>
      <c r="J17" s="63"/>
      <c r="K17" s="33"/>
      <c r="L17" s="33"/>
      <c r="M17" s="33"/>
      <c r="N17" s="33"/>
      <c r="O17" s="4"/>
      <c r="P17" s="22"/>
      <c r="Q17" s="22"/>
    </row>
    <row r="18" spans="1:17" s="26" customFormat="1" x14ac:dyDescent="0.25">
      <c r="A18" s="4"/>
      <c r="B18" s="5"/>
      <c r="D18" s="22"/>
      <c r="E18" s="22"/>
      <c r="F18" s="22"/>
      <c r="G18" s="22"/>
      <c r="H18" s="72"/>
      <c r="J18" s="63"/>
      <c r="K18" s="33"/>
      <c r="L18" s="33"/>
      <c r="M18" s="33"/>
      <c r="N18" s="33"/>
      <c r="P18" s="22"/>
      <c r="Q18" s="22"/>
    </row>
    <row r="19" spans="1:17" s="26" customFormat="1" x14ac:dyDescent="0.25">
      <c r="A19" s="137">
        <v>2</v>
      </c>
      <c r="B19" s="130" t="s">
        <v>385</v>
      </c>
      <c r="D19" s="4"/>
      <c r="E19" s="66"/>
      <c r="F19" s="4"/>
      <c r="G19" s="4"/>
      <c r="H19" s="72"/>
      <c r="J19" s="63"/>
      <c r="K19" s="33"/>
      <c r="L19" s="33"/>
      <c r="M19" s="33"/>
      <c r="N19" s="33"/>
      <c r="O19" s="4"/>
      <c r="P19" s="22"/>
      <c r="Q19" s="22"/>
    </row>
    <row r="20" spans="1:17" ht="15.75" customHeight="1" x14ac:dyDescent="0.25">
      <c r="B20" s="5"/>
      <c r="D20" s="24"/>
      <c r="E20" s="24"/>
      <c r="F20" s="24"/>
      <c r="G20" s="24"/>
      <c r="H20" s="72"/>
      <c r="J20" s="83"/>
      <c r="K20" s="22"/>
      <c r="L20" s="22"/>
      <c r="M20" s="22"/>
      <c r="N20" s="22"/>
      <c r="O20" s="24"/>
      <c r="P20" s="22"/>
      <c r="Q20" s="22"/>
    </row>
    <row r="21" spans="1:17" s="26" customFormat="1" ht="130.5" customHeight="1" x14ac:dyDescent="0.25">
      <c r="A21" s="51" t="s">
        <v>62</v>
      </c>
      <c r="B21" s="51" t="s">
        <v>373</v>
      </c>
      <c r="D21" s="57" t="str">
        <f>D$6</f>
        <v>Expected 16/17 BPT compliance rate 
- 
(current model assumption)</v>
      </c>
      <c r="E21" s="57" t="s">
        <v>380</v>
      </c>
      <c r="F21" s="57" t="s">
        <v>391</v>
      </c>
      <c r="G21" s="57" t="s">
        <v>474</v>
      </c>
      <c r="H21" s="73" t="s">
        <v>478</v>
      </c>
      <c r="J21" s="51" t="s">
        <v>384</v>
      </c>
      <c r="K21" s="51" t="s">
        <v>458</v>
      </c>
      <c r="L21" s="51" t="s">
        <v>381</v>
      </c>
      <c r="M21" s="51" t="s">
        <v>382</v>
      </c>
      <c r="N21" s="57" t="str">
        <f>N$6</f>
        <v>16/17 modelled price which would apply if no BPT</v>
      </c>
      <c r="O21" s="4"/>
      <c r="P21" s="57" t="s">
        <v>376</v>
      </c>
      <c r="Q21" s="57" t="s">
        <v>378</v>
      </c>
    </row>
    <row r="22" spans="1:17" s="26" customFormat="1" x14ac:dyDescent="0.25">
      <c r="A22" s="30" t="s">
        <v>303</v>
      </c>
      <c r="B22" s="31"/>
      <c r="D22" s="92"/>
      <c r="E22" s="92"/>
      <c r="F22" s="92"/>
      <c r="G22" s="92"/>
      <c r="H22" s="93"/>
      <c r="J22" s="98"/>
      <c r="K22" s="99" t="s">
        <v>304</v>
      </c>
      <c r="L22" s="99"/>
      <c r="M22" s="99"/>
      <c r="N22" s="108"/>
      <c r="O22" s="88"/>
      <c r="P22" s="92"/>
      <c r="Q22" s="92"/>
    </row>
    <row r="23" spans="1:17" ht="30" x14ac:dyDescent="0.25">
      <c r="A23" s="6" t="s">
        <v>394</v>
      </c>
      <c r="B23" s="19" t="s">
        <v>395</v>
      </c>
      <c r="D23" s="56">
        <v>0.8</v>
      </c>
      <c r="E23" s="56">
        <v>0.69939189938207103</v>
      </c>
      <c r="F23" s="56">
        <f>D23-E23</f>
        <v>0.10060810061792902</v>
      </c>
      <c r="G23" s="56">
        <v>0.8</v>
      </c>
      <c r="H23" s="74">
        <f t="shared" ref="H23:H34" si="3">D23-G23</f>
        <v>0</v>
      </c>
      <c r="J23" s="96">
        <v>100.80752325708001</v>
      </c>
      <c r="L23" s="96">
        <f>K24-J23</f>
        <v>25.201880814269515</v>
      </c>
      <c r="M23" s="112">
        <f>L23/N23</f>
        <v>0.22137958097651911</v>
      </c>
      <c r="N23" s="100">
        <v>113.84013242369711</v>
      </c>
      <c r="O23" s="88"/>
      <c r="P23" s="54" t="s">
        <v>172</v>
      </c>
      <c r="Q23" s="85" t="s">
        <v>465</v>
      </c>
    </row>
    <row r="24" spans="1:17" ht="30" x14ac:dyDescent="0.25">
      <c r="A24" s="6" t="s">
        <v>396</v>
      </c>
      <c r="B24" s="19" t="s">
        <v>397</v>
      </c>
      <c r="D24" s="56">
        <f>D23</f>
        <v>0.8</v>
      </c>
      <c r="E24" s="56">
        <f>E23</f>
        <v>0.69939189938207103</v>
      </c>
      <c r="F24" s="56">
        <f t="shared" ref="F24:F26" si="4">D24-E24</f>
        <v>0.10060810061792902</v>
      </c>
      <c r="G24" s="56">
        <f>G23</f>
        <v>0.8</v>
      </c>
      <c r="H24" s="74">
        <f t="shared" si="3"/>
        <v>0</v>
      </c>
      <c r="J24" s="96"/>
      <c r="K24" s="96">
        <v>126.00940407134952</v>
      </c>
      <c r="L24" s="96">
        <f>L23</f>
        <v>25.201880814269515</v>
      </c>
      <c r="M24" s="112">
        <f>L24/N24</f>
        <v>0.17710366478121531</v>
      </c>
      <c r="N24" s="100">
        <v>142.30016552962138</v>
      </c>
      <c r="O24" s="88"/>
      <c r="P24" s="54" t="s">
        <v>172</v>
      </c>
      <c r="Q24" s="85" t="s">
        <v>416</v>
      </c>
    </row>
    <row r="25" spans="1:17" s="26" customFormat="1" ht="45" x14ac:dyDescent="0.25">
      <c r="A25" s="6" t="s">
        <v>398</v>
      </c>
      <c r="B25" s="19" t="s">
        <v>399</v>
      </c>
      <c r="D25" s="56">
        <f>D24</f>
        <v>0.8</v>
      </c>
      <c r="E25" s="56">
        <v>0.70594794180010234</v>
      </c>
      <c r="F25" s="56">
        <f t="shared" si="4"/>
        <v>9.4052058199897703E-2</v>
      </c>
      <c r="G25" s="56">
        <f>G24</f>
        <v>0.8</v>
      </c>
      <c r="H25" s="74">
        <f t="shared" si="3"/>
        <v>0</v>
      </c>
      <c r="J25" s="96">
        <v>105.11746101828599</v>
      </c>
      <c r="L25" s="96">
        <f>K26-J25</f>
        <v>26.279365254571516</v>
      </c>
      <c r="M25" s="112">
        <f>L25/N25</f>
        <v>0.22137958097652274</v>
      </c>
      <c r="N25" s="100">
        <v>118.70726802648721</v>
      </c>
      <c r="O25" s="88"/>
      <c r="P25" s="54" t="s">
        <v>172</v>
      </c>
      <c r="Q25" s="85" t="s">
        <v>465</v>
      </c>
    </row>
    <row r="26" spans="1:17" ht="45" x14ac:dyDescent="0.25">
      <c r="A26" s="6" t="s">
        <v>400</v>
      </c>
      <c r="B26" s="19" t="s">
        <v>401</v>
      </c>
      <c r="D26" s="56">
        <f>D25</f>
        <v>0.8</v>
      </c>
      <c r="E26" s="56">
        <f>E25</f>
        <v>0.70594794180010234</v>
      </c>
      <c r="F26" s="56">
        <f t="shared" si="4"/>
        <v>9.4052058199897703E-2</v>
      </c>
      <c r="G26" s="56">
        <f>G25</f>
        <v>0.8</v>
      </c>
      <c r="H26" s="74">
        <f t="shared" si="3"/>
        <v>0</v>
      </c>
      <c r="J26" s="96"/>
      <c r="K26" s="96">
        <v>131.39682627285751</v>
      </c>
      <c r="L26" s="96">
        <f>L25</f>
        <v>26.279365254571516</v>
      </c>
      <c r="M26" s="112">
        <f>L26/N26</f>
        <v>0.1771036647812182</v>
      </c>
      <c r="N26" s="100">
        <v>148.38408503310902</v>
      </c>
      <c r="O26" s="88"/>
      <c r="P26" s="54" t="s">
        <v>172</v>
      </c>
      <c r="Q26" s="85" t="s">
        <v>416</v>
      </c>
    </row>
    <row r="27" spans="1:17" s="26" customFormat="1" x14ac:dyDescent="0.25">
      <c r="A27" s="30" t="s">
        <v>305</v>
      </c>
      <c r="B27" s="31"/>
      <c r="D27" s="92"/>
      <c r="E27" s="92"/>
      <c r="F27" s="92"/>
      <c r="G27" s="92"/>
      <c r="H27" s="93"/>
      <c r="J27" s="98"/>
      <c r="K27" s="99" t="s">
        <v>304</v>
      </c>
      <c r="L27" s="99"/>
      <c r="M27" s="99"/>
      <c r="N27" s="108"/>
      <c r="O27" s="88"/>
      <c r="P27" s="92"/>
      <c r="Q27" s="92"/>
    </row>
    <row r="28" spans="1:17" ht="30" x14ac:dyDescent="0.25">
      <c r="A28" s="6" t="s">
        <v>402</v>
      </c>
      <c r="B28" s="19" t="s">
        <v>403</v>
      </c>
      <c r="D28" s="56">
        <f>D26</f>
        <v>0.8</v>
      </c>
      <c r="E28" s="56">
        <f>E23</f>
        <v>0.69939189938207103</v>
      </c>
      <c r="F28" s="56">
        <f>D28-E28</f>
        <v>0.10060810061792902</v>
      </c>
      <c r="G28" s="56">
        <f>G26</f>
        <v>0.8</v>
      </c>
      <c r="H28" s="74">
        <f t="shared" si="3"/>
        <v>0</v>
      </c>
      <c r="J28" s="96">
        <v>100.80752325707964</v>
      </c>
      <c r="L28" s="96">
        <f>K29-J28</f>
        <v>25.201880814269884</v>
      </c>
      <c r="M28" s="112">
        <f>L28/N28</f>
        <v>0.22137958097652236</v>
      </c>
      <c r="N28" s="100">
        <v>113.84013242369711</v>
      </c>
      <c r="O28" s="88"/>
      <c r="P28" s="54" t="s">
        <v>172</v>
      </c>
      <c r="Q28" s="85" t="s">
        <v>465</v>
      </c>
    </row>
    <row r="29" spans="1:17" ht="30" x14ac:dyDescent="0.25">
      <c r="A29" s="6" t="s">
        <v>404</v>
      </c>
      <c r="B29" s="19" t="s">
        <v>405</v>
      </c>
      <c r="D29" s="56">
        <f>D28</f>
        <v>0.8</v>
      </c>
      <c r="E29" s="56">
        <f>E23</f>
        <v>0.69939189938207103</v>
      </c>
      <c r="F29" s="56">
        <f t="shared" ref="F29:F34" si="5">D29-E29</f>
        <v>0.10060810061792902</v>
      </c>
      <c r="G29" s="56">
        <f>G28</f>
        <v>0.8</v>
      </c>
      <c r="H29" s="74">
        <f t="shared" si="3"/>
        <v>0</v>
      </c>
      <c r="J29" s="100"/>
      <c r="K29" s="96">
        <v>126.00940407134952</v>
      </c>
      <c r="L29" s="96">
        <f>L28</f>
        <v>25.201880814269884</v>
      </c>
      <c r="M29" s="112">
        <f>L29/N29</f>
        <v>0.17710366478121792</v>
      </c>
      <c r="N29" s="100">
        <v>142.30016552962138</v>
      </c>
      <c r="O29" s="88"/>
      <c r="P29" s="54" t="s">
        <v>172</v>
      </c>
      <c r="Q29" s="85" t="s">
        <v>416</v>
      </c>
    </row>
    <row r="30" spans="1:17" s="26" customFormat="1" ht="45" x14ac:dyDescent="0.25">
      <c r="A30" s="6" t="s">
        <v>406</v>
      </c>
      <c r="B30" s="19" t="s">
        <v>407</v>
      </c>
      <c r="D30" s="56">
        <f>D29</f>
        <v>0.8</v>
      </c>
      <c r="E30" s="56">
        <f>E25</f>
        <v>0.70594794180010234</v>
      </c>
      <c r="F30" s="56">
        <f t="shared" si="5"/>
        <v>9.4052058199897703E-2</v>
      </c>
      <c r="G30" s="56">
        <f>G29</f>
        <v>0.8</v>
      </c>
      <c r="H30" s="74">
        <f t="shared" si="3"/>
        <v>0</v>
      </c>
      <c r="J30" s="96">
        <v>105.11746101828599</v>
      </c>
      <c r="L30" s="96">
        <f>K31-J30</f>
        <v>26.279365254571516</v>
      </c>
      <c r="M30" s="112">
        <f>L30/N30</f>
        <v>0.22137958097652274</v>
      </c>
      <c r="N30" s="100">
        <v>118.70726802648721</v>
      </c>
      <c r="O30" s="88"/>
      <c r="P30" s="54" t="s">
        <v>172</v>
      </c>
      <c r="Q30" s="85" t="s">
        <v>465</v>
      </c>
    </row>
    <row r="31" spans="1:17" ht="45" x14ac:dyDescent="0.25">
      <c r="A31" s="6" t="s">
        <v>408</v>
      </c>
      <c r="B31" s="19" t="s">
        <v>409</v>
      </c>
      <c r="D31" s="56">
        <f>D30</f>
        <v>0.8</v>
      </c>
      <c r="E31" s="56">
        <f>E25</f>
        <v>0.70594794180010234</v>
      </c>
      <c r="F31" s="56">
        <f t="shared" si="5"/>
        <v>9.4052058199897703E-2</v>
      </c>
      <c r="G31" s="56">
        <f>G30</f>
        <v>0.8</v>
      </c>
      <c r="H31" s="74">
        <f t="shared" si="3"/>
        <v>0</v>
      </c>
      <c r="J31" s="100"/>
      <c r="K31" s="96">
        <v>131.39682627285751</v>
      </c>
      <c r="L31" s="96">
        <f>L30</f>
        <v>26.279365254571516</v>
      </c>
      <c r="M31" s="112">
        <f>L31/N31</f>
        <v>0.1771036647812182</v>
      </c>
      <c r="N31" s="100">
        <v>148.38408503310902</v>
      </c>
      <c r="O31" s="88"/>
      <c r="P31" s="54" t="s">
        <v>172</v>
      </c>
      <c r="Q31" s="85" t="s">
        <v>416</v>
      </c>
    </row>
    <row r="32" spans="1:17" s="26" customFormat="1" x14ac:dyDescent="0.25">
      <c r="A32" s="30" t="s">
        <v>50</v>
      </c>
      <c r="B32" s="31"/>
      <c r="D32" s="92"/>
      <c r="E32" s="92"/>
      <c r="F32" s="92"/>
      <c r="G32" s="92"/>
      <c r="H32" s="93"/>
      <c r="J32" s="98"/>
      <c r="K32" s="99" t="s">
        <v>463</v>
      </c>
      <c r="L32" s="99"/>
      <c r="M32" s="99"/>
      <c r="N32" s="108"/>
      <c r="O32" s="88"/>
      <c r="P32" s="92"/>
      <c r="Q32" s="92"/>
    </row>
    <row r="33" spans="1:17" ht="30" x14ac:dyDescent="0.25">
      <c r="A33" s="6" t="s">
        <v>410</v>
      </c>
      <c r="B33" s="19" t="s">
        <v>411</v>
      </c>
      <c r="D33" s="56">
        <f>D31</f>
        <v>0.8</v>
      </c>
      <c r="E33" s="56">
        <v>0.84329743237516253</v>
      </c>
      <c r="F33" s="56">
        <f t="shared" si="5"/>
        <v>-4.3297432375162481E-2</v>
      </c>
      <c r="G33" s="56">
        <f>G31</f>
        <v>0.8</v>
      </c>
      <c r="H33" s="74">
        <f t="shared" si="3"/>
        <v>0</v>
      </c>
      <c r="J33" s="96">
        <v>378.02821221404855</v>
      </c>
      <c r="L33" s="113">
        <f>K34-J33</f>
        <v>0</v>
      </c>
      <c r="M33" s="112">
        <f>L33/N33</f>
        <v>0</v>
      </c>
      <c r="N33" s="100">
        <v>97.854148041790765</v>
      </c>
      <c r="O33" s="88"/>
      <c r="P33" s="54" t="s">
        <v>172</v>
      </c>
      <c r="Q33" s="85" t="s">
        <v>465</v>
      </c>
    </row>
    <row r="34" spans="1:17" s="26" customFormat="1" ht="30" x14ac:dyDescent="0.25">
      <c r="A34" s="6" t="s">
        <v>412</v>
      </c>
      <c r="B34" s="19" t="s">
        <v>413</v>
      </c>
      <c r="D34" s="56">
        <f>D33</f>
        <v>0.8</v>
      </c>
      <c r="E34" s="56">
        <f>E33</f>
        <v>0.84329743237516253</v>
      </c>
      <c r="F34" s="56">
        <f t="shared" si="5"/>
        <v>-4.3297432375162481E-2</v>
      </c>
      <c r="G34" s="56">
        <f>G33</f>
        <v>0.8</v>
      </c>
      <c r="H34" s="74">
        <f t="shared" si="3"/>
        <v>0</v>
      </c>
      <c r="J34" s="100"/>
      <c r="K34" s="96">
        <v>378.02821221404855</v>
      </c>
      <c r="L34" s="113">
        <f>L33</f>
        <v>0</v>
      </c>
      <c r="M34" s="112">
        <f>L34/N34</f>
        <v>0</v>
      </c>
      <c r="N34" s="100">
        <v>122.31768505223845</v>
      </c>
      <c r="O34" s="88"/>
      <c r="P34" s="54" t="s">
        <v>172</v>
      </c>
      <c r="Q34" s="85" t="s">
        <v>416</v>
      </c>
    </row>
    <row r="35" spans="1:17" s="32" customFormat="1" x14ac:dyDescent="0.25">
      <c r="A35" s="33"/>
      <c r="B35" s="34"/>
      <c r="D35" s="48"/>
      <c r="E35" s="48"/>
      <c r="F35" s="48"/>
      <c r="G35" s="48"/>
      <c r="H35" s="75"/>
      <c r="J35" s="122"/>
      <c r="K35" s="35"/>
      <c r="L35" s="35"/>
      <c r="M35" s="33"/>
      <c r="N35" s="33"/>
      <c r="O35" s="4"/>
      <c r="P35" s="48"/>
      <c r="Q35" s="48"/>
    </row>
    <row r="36" spans="1:17" s="32" customFormat="1" x14ac:dyDescent="0.25">
      <c r="A36" s="33"/>
      <c r="B36" s="34"/>
      <c r="D36" s="48"/>
      <c r="E36" s="48"/>
      <c r="F36" s="48"/>
      <c r="G36" s="48"/>
      <c r="H36" s="75"/>
      <c r="J36" s="37"/>
      <c r="K36" s="35"/>
      <c r="L36" s="35"/>
      <c r="M36" s="33"/>
      <c r="N36" s="33"/>
      <c r="O36" s="4"/>
      <c r="P36" s="48"/>
      <c r="Q36" s="48"/>
    </row>
    <row r="37" spans="1:17" s="4" customFormat="1" ht="15" customHeight="1" x14ac:dyDescent="0.25">
      <c r="A37" s="137">
        <v>3</v>
      </c>
      <c r="B37" s="130" t="s">
        <v>306</v>
      </c>
      <c r="H37" s="75"/>
      <c r="J37" s="63"/>
      <c r="K37" s="33"/>
      <c r="L37" s="33"/>
      <c r="M37" s="33"/>
      <c r="N37" s="33"/>
      <c r="P37" s="48"/>
      <c r="Q37" s="48"/>
    </row>
    <row r="38" spans="1:17" ht="15.75" customHeight="1" x14ac:dyDescent="0.25">
      <c r="B38" s="5"/>
      <c r="D38" s="24"/>
      <c r="E38" s="24"/>
      <c r="F38" s="24"/>
      <c r="G38" s="24"/>
      <c r="H38" s="72"/>
      <c r="J38" s="83"/>
      <c r="K38" s="22"/>
      <c r="L38" s="22"/>
      <c r="M38" s="22"/>
      <c r="N38" s="22"/>
      <c r="O38" s="24"/>
      <c r="P38" s="22"/>
      <c r="Q38" s="22"/>
    </row>
    <row r="39" spans="1:17" s="26" customFormat="1" ht="130.5" customHeight="1" x14ac:dyDescent="0.25">
      <c r="A39" s="51" t="s">
        <v>62</v>
      </c>
      <c r="B39" s="51" t="s">
        <v>373</v>
      </c>
      <c r="D39" s="57" t="str">
        <f>D$6</f>
        <v>Expected 16/17 BPT compliance rate 
- 
(current model assumption)</v>
      </c>
      <c r="E39" s="57" t="s">
        <v>380</v>
      </c>
      <c r="F39" s="57" t="s">
        <v>391</v>
      </c>
      <c r="G39" s="57" t="s">
        <v>474</v>
      </c>
      <c r="H39" s="73" t="s">
        <v>478</v>
      </c>
      <c r="J39" s="51" t="s">
        <v>384</v>
      </c>
      <c r="K39" s="51" t="str">
        <f>K$21</f>
        <v>Best practice tariff (£)</v>
      </c>
      <c r="L39" s="51" t="s">
        <v>381</v>
      </c>
      <c r="M39" s="51" t="s">
        <v>382</v>
      </c>
      <c r="N39" s="57" t="str">
        <f>N$6</f>
        <v>16/17 modelled price which would apply if no BPT</v>
      </c>
      <c r="O39" s="4"/>
      <c r="P39" s="57" t="s">
        <v>376</v>
      </c>
      <c r="Q39" s="57" t="s">
        <v>469</v>
      </c>
    </row>
    <row r="40" spans="1:17" s="4" customFormat="1" x14ac:dyDescent="0.25">
      <c r="A40" s="27" t="s">
        <v>118</v>
      </c>
      <c r="B40" s="18" t="s">
        <v>266</v>
      </c>
      <c r="D40" s="151">
        <v>0.75</v>
      </c>
      <c r="E40" s="56" t="s">
        <v>390</v>
      </c>
      <c r="F40" s="56" t="s">
        <v>375</v>
      </c>
      <c r="G40" s="56">
        <f t="shared" ref="G40:G61" si="6">D40</f>
        <v>0.75</v>
      </c>
      <c r="H40" s="74">
        <f t="shared" ref="H40:H61" si="7">D40-G40</f>
        <v>0</v>
      </c>
      <c r="J40" s="96">
        <v>1668.3721317979068</v>
      </c>
      <c r="K40" s="96">
        <v>1968.3721317979068</v>
      </c>
      <c r="L40" s="100">
        <f t="shared" ref="L40:L71" si="8">K40-J40</f>
        <v>300</v>
      </c>
      <c r="M40" s="112">
        <f t="shared" ref="M40:M71" si="9">L40/N40</f>
        <v>0.15844745729679999</v>
      </c>
      <c r="N40" s="100">
        <v>1893.3721317979068</v>
      </c>
      <c r="O40" s="47"/>
      <c r="P40" s="54" t="s">
        <v>417</v>
      </c>
      <c r="Q40" s="81" t="s">
        <v>379</v>
      </c>
    </row>
    <row r="41" spans="1:17" s="4" customFormat="1" x14ac:dyDescent="0.25">
      <c r="A41" s="27" t="s">
        <v>119</v>
      </c>
      <c r="B41" s="18" t="s">
        <v>267</v>
      </c>
      <c r="D41" s="151">
        <f>D40</f>
        <v>0.75</v>
      </c>
      <c r="E41" s="56" t="s">
        <v>390</v>
      </c>
      <c r="F41" s="56" t="s">
        <v>375</v>
      </c>
      <c r="G41" s="56">
        <f t="shared" si="6"/>
        <v>0.75</v>
      </c>
      <c r="H41" s="74">
        <f t="shared" si="7"/>
        <v>0</v>
      </c>
      <c r="J41" s="96">
        <v>907.46058445291055</v>
      </c>
      <c r="K41" s="96">
        <v>1207.4605844529106</v>
      </c>
      <c r="L41" s="100">
        <f t="shared" si="8"/>
        <v>300</v>
      </c>
      <c r="M41" s="112">
        <f t="shared" si="9"/>
        <v>0.26490988217919248</v>
      </c>
      <c r="N41" s="100">
        <v>1132.4605844529106</v>
      </c>
      <c r="O41" s="47"/>
      <c r="P41" s="54" t="s">
        <v>417</v>
      </c>
      <c r="Q41" s="81" t="s">
        <v>379</v>
      </c>
    </row>
    <row r="42" spans="1:17" s="4" customFormat="1" x14ac:dyDescent="0.25">
      <c r="A42" s="27" t="s">
        <v>118</v>
      </c>
      <c r="B42" s="18" t="s">
        <v>266</v>
      </c>
      <c r="D42" s="151">
        <v>0.15</v>
      </c>
      <c r="E42" s="56" t="s">
        <v>390</v>
      </c>
      <c r="F42" s="56" t="s">
        <v>375</v>
      </c>
      <c r="G42" s="56">
        <f t="shared" si="6"/>
        <v>0.15</v>
      </c>
      <c r="H42" s="74">
        <f t="shared" si="7"/>
        <v>0</v>
      </c>
      <c r="J42" s="96">
        <v>1848</v>
      </c>
      <c r="K42" s="96">
        <v>2148</v>
      </c>
      <c r="L42" s="100">
        <f t="shared" si="8"/>
        <v>300</v>
      </c>
      <c r="M42" s="112">
        <f t="shared" si="9"/>
        <v>0.15844745729679999</v>
      </c>
      <c r="N42" s="100">
        <v>1893.3721317979068</v>
      </c>
      <c r="O42" s="47"/>
      <c r="P42" s="54" t="s">
        <v>417</v>
      </c>
      <c r="Q42" s="81" t="s">
        <v>418</v>
      </c>
    </row>
    <row r="43" spans="1:17" s="4" customFormat="1" x14ac:dyDescent="0.25">
      <c r="A43" s="27" t="s">
        <v>119</v>
      </c>
      <c r="B43" s="18" t="s">
        <v>267</v>
      </c>
      <c r="D43" s="151">
        <v>0.8</v>
      </c>
      <c r="E43" s="56" t="s">
        <v>390</v>
      </c>
      <c r="F43" s="56" t="s">
        <v>375</v>
      </c>
      <c r="G43" s="56">
        <f t="shared" si="6"/>
        <v>0.8</v>
      </c>
      <c r="H43" s="74">
        <f t="shared" si="7"/>
        <v>0</v>
      </c>
      <c r="J43" s="96">
        <v>892</v>
      </c>
      <c r="K43" s="96">
        <v>1192</v>
      </c>
      <c r="L43" s="100">
        <f t="shared" si="8"/>
        <v>300</v>
      </c>
      <c r="M43" s="112">
        <f t="shared" si="9"/>
        <v>0.26490988217919248</v>
      </c>
      <c r="N43" s="100">
        <v>1132.4605844529106</v>
      </c>
      <c r="O43" s="47"/>
      <c r="P43" s="54" t="s">
        <v>417</v>
      </c>
      <c r="Q43" s="81" t="s">
        <v>419</v>
      </c>
    </row>
    <row r="44" spans="1:17" s="4" customFormat="1" ht="30" x14ac:dyDescent="0.25">
      <c r="A44" s="27" t="s">
        <v>120</v>
      </c>
      <c r="B44" s="18" t="s">
        <v>268</v>
      </c>
      <c r="D44" s="151">
        <v>0.4</v>
      </c>
      <c r="E44" s="56" t="s">
        <v>390</v>
      </c>
      <c r="F44" s="56" t="s">
        <v>375</v>
      </c>
      <c r="G44" s="56">
        <f t="shared" si="6"/>
        <v>0.4</v>
      </c>
      <c r="H44" s="74">
        <f t="shared" si="7"/>
        <v>0</v>
      </c>
      <c r="J44" s="96">
        <v>2603.3785086991593</v>
      </c>
      <c r="K44" s="96">
        <v>2903.3785086991593</v>
      </c>
      <c r="L44" s="100">
        <f t="shared" si="8"/>
        <v>300</v>
      </c>
      <c r="M44" s="112">
        <f t="shared" si="9"/>
        <v>0.11015729140908037</v>
      </c>
      <c r="N44" s="100">
        <v>2723.3785086991593</v>
      </c>
      <c r="O44" s="47"/>
      <c r="P44" s="54" t="s">
        <v>417</v>
      </c>
      <c r="Q44" s="81" t="s">
        <v>420</v>
      </c>
    </row>
    <row r="45" spans="1:17" s="4" customFormat="1" ht="30" x14ac:dyDescent="0.25">
      <c r="A45" s="27" t="s">
        <v>140</v>
      </c>
      <c r="B45" s="18" t="s">
        <v>284</v>
      </c>
      <c r="D45" s="151">
        <v>0.6</v>
      </c>
      <c r="E45" s="56">
        <v>0.32343909928352099</v>
      </c>
      <c r="F45" s="56">
        <f t="shared" ref="F45:F84" si="10">D45-E45</f>
        <v>0.27656090071647899</v>
      </c>
      <c r="G45" s="56">
        <f t="shared" si="6"/>
        <v>0.6</v>
      </c>
      <c r="H45" s="74">
        <f t="shared" si="7"/>
        <v>0</v>
      </c>
      <c r="J45" s="96">
        <v>1231.2238558543431</v>
      </c>
      <c r="K45" s="96">
        <v>1431.2238558543431</v>
      </c>
      <c r="L45" s="100">
        <f t="shared" si="8"/>
        <v>200</v>
      </c>
      <c r="M45" s="112">
        <f t="shared" si="9"/>
        <v>0.14801396462434813</v>
      </c>
      <c r="N45" s="100">
        <v>1351.2238558543431</v>
      </c>
      <c r="O45" s="47"/>
      <c r="P45" s="54" t="s">
        <v>172</v>
      </c>
      <c r="Q45" s="81" t="s">
        <v>421</v>
      </c>
    </row>
    <row r="46" spans="1:17" s="4" customFormat="1" ht="30" x14ac:dyDescent="0.25">
      <c r="A46" s="27" t="s">
        <v>141</v>
      </c>
      <c r="B46" s="18" t="s">
        <v>285</v>
      </c>
      <c r="D46" s="151">
        <v>0.6</v>
      </c>
      <c r="E46" s="56">
        <v>0.51556677485274671</v>
      </c>
      <c r="F46" s="56">
        <f t="shared" si="10"/>
        <v>8.4433225147253266E-2</v>
      </c>
      <c r="G46" s="56">
        <f t="shared" si="6"/>
        <v>0.6</v>
      </c>
      <c r="H46" s="74">
        <f t="shared" si="7"/>
        <v>0</v>
      </c>
      <c r="J46" s="96">
        <v>1037.360299766864</v>
      </c>
      <c r="K46" s="96">
        <v>1237.360299766864</v>
      </c>
      <c r="L46" s="100">
        <f t="shared" si="8"/>
        <v>200</v>
      </c>
      <c r="M46" s="112">
        <f t="shared" si="9"/>
        <v>0.17280703341931422</v>
      </c>
      <c r="N46" s="100">
        <v>1157.360299766864</v>
      </c>
      <c r="O46" s="47"/>
      <c r="P46" s="54" t="s">
        <v>172</v>
      </c>
      <c r="Q46" s="81" t="s">
        <v>421</v>
      </c>
    </row>
    <row r="47" spans="1:17" s="4" customFormat="1" ht="30" x14ac:dyDescent="0.25">
      <c r="A47" s="27" t="s">
        <v>137</v>
      </c>
      <c r="B47" s="18" t="s">
        <v>283</v>
      </c>
      <c r="D47" s="151">
        <v>0.15</v>
      </c>
      <c r="E47" s="56">
        <v>4.4780160277236303E-2</v>
      </c>
      <c r="F47" s="56">
        <f t="shared" si="10"/>
        <v>0.10521983972276369</v>
      </c>
      <c r="G47" s="56">
        <f t="shared" si="6"/>
        <v>0.15</v>
      </c>
      <c r="H47" s="74">
        <f t="shared" si="7"/>
        <v>0</v>
      </c>
      <c r="J47" s="96">
        <v>1993.2257533217139</v>
      </c>
      <c r="K47" s="96">
        <v>2193.2257533217139</v>
      </c>
      <c r="L47" s="100">
        <f t="shared" si="8"/>
        <v>200</v>
      </c>
      <c r="M47" s="112">
        <f t="shared" si="9"/>
        <v>9.8852043412180665E-2</v>
      </c>
      <c r="N47" s="100">
        <v>2023.2257533217139</v>
      </c>
      <c r="O47" s="47"/>
      <c r="P47" s="54" t="s">
        <v>172</v>
      </c>
      <c r="Q47" s="81" t="s">
        <v>422</v>
      </c>
    </row>
    <row r="48" spans="1:17" s="4" customFormat="1" ht="30" x14ac:dyDescent="0.25">
      <c r="A48" s="27" t="s">
        <v>136</v>
      </c>
      <c r="B48" s="18" t="s">
        <v>282</v>
      </c>
      <c r="D48" s="151">
        <v>0.15</v>
      </c>
      <c r="E48" s="56">
        <v>1.8904109589041096E-2</v>
      </c>
      <c r="F48" s="56">
        <f t="shared" si="10"/>
        <v>0.1310958904109589</v>
      </c>
      <c r="G48" s="56">
        <f t="shared" si="6"/>
        <v>0.15</v>
      </c>
      <c r="H48" s="74">
        <f t="shared" si="7"/>
        <v>0</v>
      </c>
      <c r="J48" s="96">
        <v>2227.9249379595412</v>
      </c>
      <c r="K48" s="96">
        <v>2427.9249379595412</v>
      </c>
      <c r="L48" s="100">
        <f t="shared" si="8"/>
        <v>200</v>
      </c>
      <c r="M48" s="112">
        <f t="shared" si="9"/>
        <v>8.8576903792354375E-2</v>
      </c>
      <c r="N48" s="100">
        <v>2257.9249379595412</v>
      </c>
      <c r="O48" s="47"/>
      <c r="P48" s="54" t="s">
        <v>172</v>
      </c>
      <c r="Q48" s="81" t="s">
        <v>422</v>
      </c>
    </row>
    <row r="49" spans="1:17" s="4" customFormat="1" ht="30" x14ac:dyDescent="0.25">
      <c r="A49" s="27" t="s">
        <v>113</v>
      </c>
      <c r="B49" s="18" t="s">
        <v>232</v>
      </c>
      <c r="D49" s="151">
        <v>0.9</v>
      </c>
      <c r="E49" s="56">
        <v>0.76397403262490393</v>
      </c>
      <c r="F49" s="56">
        <f t="shared" si="10"/>
        <v>0.13602596737509609</v>
      </c>
      <c r="G49" s="56">
        <f t="shared" si="6"/>
        <v>0.9</v>
      </c>
      <c r="H49" s="74">
        <f t="shared" si="7"/>
        <v>0</v>
      </c>
      <c r="J49" s="96">
        <v>1059.8737316516135</v>
      </c>
      <c r="K49" s="96">
        <v>1359.8737316516135</v>
      </c>
      <c r="L49" s="100">
        <f t="shared" si="8"/>
        <v>300</v>
      </c>
      <c r="M49" s="112">
        <f t="shared" si="9"/>
        <v>0.22558532653127919</v>
      </c>
      <c r="N49" s="100">
        <v>1329.8737316516135</v>
      </c>
      <c r="O49" s="47"/>
      <c r="P49" s="54" t="s">
        <v>172</v>
      </c>
      <c r="Q49" s="81" t="s">
        <v>423</v>
      </c>
    </row>
    <row r="50" spans="1:17" s="4" customFormat="1" ht="30" x14ac:dyDescent="0.25">
      <c r="A50" s="27" t="s">
        <v>112</v>
      </c>
      <c r="B50" s="18" t="s">
        <v>231</v>
      </c>
      <c r="D50" s="151">
        <v>0.9</v>
      </c>
      <c r="E50" s="56">
        <v>0.53956539565395656</v>
      </c>
      <c r="F50" s="56">
        <f t="shared" si="10"/>
        <v>0.36043460434604346</v>
      </c>
      <c r="G50" s="56">
        <f t="shared" si="6"/>
        <v>0.9</v>
      </c>
      <c r="H50" s="74">
        <f t="shared" si="7"/>
        <v>0</v>
      </c>
      <c r="J50" s="96">
        <v>1238.9167356649218</v>
      </c>
      <c r="K50" s="96">
        <v>1538.9167356649218</v>
      </c>
      <c r="L50" s="100">
        <f t="shared" si="8"/>
        <v>300</v>
      </c>
      <c r="M50" s="112">
        <f t="shared" si="9"/>
        <v>0.19881812754088216</v>
      </c>
      <c r="N50" s="100">
        <v>1508.9167356649218</v>
      </c>
      <c r="O50" s="47"/>
      <c r="P50" s="54" t="s">
        <v>172</v>
      </c>
      <c r="Q50" s="81" t="s">
        <v>423</v>
      </c>
    </row>
    <row r="51" spans="1:17" s="4" customFormat="1" ht="30" x14ac:dyDescent="0.25">
      <c r="A51" s="27" t="s">
        <v>116</v>
      </c>
      <c r="B51" s="18" t="s">
        <v>246</v>
      </c>
      <c r="D51" s="151">
        <v>0.6</v>
      </c>
      <c r="E51" s="56">
        <v>0.52137483670435603</v>
      </c>
      <c r="F51" s="56">
        <f t="shared" si="10"/>
        <v>7.8625163295643952E-2</v>
      </c>
      <c r="G51" s="56">
        <f t="shared" si="6"/>
        <v>0.6</v>
      </c>
      <c r="H51" s="74">
        <f t="shared" si="7"/>
        <v>0</v>
      </c>
      <c r="J51" s="96">
        <v>1588.3480382930861</v>
      </c>
      <c r="K51" s="96">
        <v>1913.3480382930861</v>
      </c>
      <c r="L51" s="100">
        <f t="shared" si="8"/>
        <v>325</v>
      </c>
      <c r="M51" s="112">
        <f t="shared" si="9"/>
        <v>0.18224148793247924</v>
      </c>
      <c r="N51" s="100">
        <v>1783.3480382930861</v>
      </c>
      <c r="O51" s="47"/>
      <c r="P51" s="54" t="s">
        <v>172</v>
      </c>
      <c r="Q51" s="81" t="s">
        <v>423</v>
      </c>
    </row>
    <row r="52" spans="1:17" s="4" customFormat="1" ht="30" x14ac:dyDescent="0.25">
      <c r="A52" s="27" t="s">
        <v>39</v>
      </c>
      <c r="B52" s="18" t="s">
        <v>265</v>
      </c>
      <c r="D52" s="151">
        <v>0.8</v>
      </c>
      <c r="E52" s="56" t="s">
        <v>390</v>
      </c>
      <c r="F52" s="56" t="s">
        <v>375</v>
      </c>
      <c r="G52" s="56">
        <f t="shared" si="6"/>
        <v>0.8</v>
      </c>
      <c r="H52" s="74">
        <f t="shared" si="7"/>
        <v>0</v>
      </c>
      <c r="J52" s="96">
        <v>1244.5053160272955</v>
      </c>
      <c r="K52" s="96">
        <v>1444.5053160272955</v>
      </c>
      <c r="L52" s="100">
        <f t="shared" si="8"/>
        <v>200</v>
      </c>
      <c r="M52" s="112">
        <f t="shared" si="9"/>
        <v>0.14239889142300202</v>
      </c>
      <c r="N52" s="100">
        <v>1404.5053160272955</v>
      </c>
      <c r="O52" s="47"/>
      <c r="P52" s="54" t="s">
        <v>417</v>
      </c>
      <c r="Q52" s="81" t="s">
        <v>424</v>
      </c>
    </row>
    <row r="53" spans="1:17" s="4" customFormat="1" ht="30" x14ac:dyDescent="0.25">
      <c r="A53" s="27" t="s">
        <v>34</v>
      </c>
      <c r="B53" s="18" t="s">
        <v>260</v>
      </c>
      <c r="D53" s="151">
        <v>0.4</v>
      </c>
      <c r="E53" s="56" t="s">
        <v>390</v>
      </c>
      <c r="F53" s="56" t="s">
        <v>375</v>
      </c>
      <c r="G53" s="56">
        <f t="shared" si="6"/>
        <v>0.4</v>
      </c>
      <c r="H53" s="74">
        <f t="shared" si="7"/>
        <v>0</v>
      </c>
      <c r="J53" s="96">
        <v>1691.2283638290937</v>
      </c>
      <c r="K53" s="96">
        <v>1867.3979850612909</v>
      </c>
      <c r="L53" s="100">
        <f t="shared" si="8"/>
        <v>176.16962123219719</v>
      </c>
      <c r="M53" s="112">
        <f t="shared" si="9"/>
        <v>9.9999999999999964E-2</v>
      </c>
      <c r="N53" s="100">
        <v>1761.6962123219726</v>
      </c>
      <c r="O53" s="47"/>
      <c r="P53" s="54" t="s">
        <v>417</v>
      </c>
      <c r="Q53" s="81" t="s">
        <v>424</v>
      </c>
    </row>
    <row r="54" spans="1:17" s="4" customFormat="1" ht="30" x14ac:dyDescent="0.25">
      <c r="A54" s="27" t="s">
        <v>35</v>
      </c>
      <c r="B54" s="18" t="s">
        <v>261</v>
      </c>
      <c r="D54" s="151">
        <v>0.8</v>
      </c>
      <c r="E54" s="56" t="s">
        <v>390</v>
      </c>
      <c r="F54" s="56" t="s">
        <v>375</v>
      </c>
      <c r="G54" s="56">
        <f t="shared" si="6"/>
        <v>0.8</v>
      </c>
      <c r="H54" s="74">
        <f t="shared" si="7"/>
        <v>0</v>
      </c>
      <c r="J54" s="96">
        <v>1038.3766215622329</v>
      </c>
      <c r="K54" s="96">
        <v>1238.3766215622329</v>
      </c>
      <c r="L54" s="100">
        <f t="shared" si="8"/>
        <v>200</v>
      </c>
      <c r="M54" s="112">
        <f t="shared" si="9"/>
        <v>0.16689244132556186</v>
      </c>
      <c r="N54" s="100">
        <v>1198.3766215622329</v>
      </c>
      <c r="O54" s="47"/>
      <c r="P54" s="54" t="s">
        <v>417</v>
      </c>
      <c r="Q54" s="81" t="s">
        <v>424</v>
      </c>
    </row>
    <row r="55" spans="1:17" s="4" customFormat="1" x14ac:dyDescent="0.25">
      <c r="A55" s="27" t="s">
        <v>36</v>
      </c>
      <c r="B55" s="18" t="s">
        <v>262</v>
      </c>
      <c r="D55" s="151">
        <v>0.8</v>
      </c>
      <c r="E55" s="56" t="s">
        <v>390</v>
      </c>
      <c r="F55" s="56" t="s">
        <v>375</v>
      </c>
      <c r="G55" s="56">
        <f t="shared" si="6"/>
        <v>0.8</v>
      </c>
      <c r="H55" s="74">
        <f t="shared" si="7"/>
        <v>0</v>
      </c>
      <c r="J55" s="96">
        <v>1137.5651266876237</v>
      </c>
      <c r="K55" s="96">
        <v>1337.5651266876237</v>
      </c>
      <c r="L55" s="100">
        <f t="shared" si="8"/>
        <v>200</v>
      </c>
      <c r="M55" s="112">
        <f t="shared" si="9"/>
        <v>0.15413484524707644</v>
      </c>
      <c r="N55" s="100">
        <v>1297.5651266876237</v>
      </c>
      <c r="O55" s="47"/>
      <c r="P55" s="54" t="s">
        <v>417</v>
      </c>
      <c r="Q55" s="81" t="s">
        <v>424</v>
      </c>
    </row>
    <row r="56" spans="1:17" s="4" customFormat="1" ht="30" x14ac:dyDescent="0.25">
      <c r="A56" s="27" t="s">
        <v>37</v>
      </c>
      <c r="B56" s="18" t="s">
        <v>263</v>
      </c>
      <c r="D56" s="151">
        <v>0.8</v>
      </c>
      <c r="E56" s="56" t="s">
        <v>390</v>
      </c>
      <c r="F56" s="56" t="s">
        <v>375</v>
      </c>
      <c r="G56" s="56">
        <f t="shared" si="6"/>
        <v>0.8</v>
      </c>
      <c r="H56" s="74">
        <f t="shared" si="7"/>
        <v>0</v>
      </c>
      <c r="J56" s="96">
        <v>913.94730862654114</v>
      </c>
      <c r="K56" s="96">
        <v>1113.9473086265411</v>
      </c>
      <c r="L56" s="100">
        <f t="shared" si="8"/>
        <v>200</v>
      </c>
      <c r="M56" s="112">
        <f t="shared" si="9"/>
        <v>0.18622887584287323</v>
      </c>
      <c r="N56" s="100">
        <v>1073.9473086265411</v>
      </c>
      <c r="O56" s="47"/>
      <c r="P56" s="54" t="s">
        <v>417</v>
      </c>
      <c r="Q56" s="81" t="s">
        <v>424</v>
      </c>
    </row>
    <row r="57" spans="1:17" s="4" customFormat="1" x14ac:dyDescent="0.25">
      <c r="A57" s="27" t="s">
        <v>38</v>
      </c>
      <c r="B57" s="18" t="s">
        <v>264</v>
      </c>
      <c r="D57" s="151">
        <v>0.8</v>
      </c>
      <c r="E57" s="56" t="s">
        <v>390</v>
      </c>
      <c r="F57" s="56" t="s">
        <v>375</v>
      </c>
      <c r="G57" s="56">
        <f t="shared" si="6"/>
        <v>0.8</v>
      </c>
      <c r="H57" s="74">
        <f t="shared" si="7"/>
        <v>0</v>
      </c>
      <c r="J57" s="96">
        <v>1299.522717124574</v>
      </c>
      <c r="K57" s="96">
        <v>1499.522717124574</v>
      </c>
      <c r="L57" s="100">
        <f t="shared" si="8"/>
        <v>200</v>
      </c>
      <c r="M57" s="112">
        <f t="shared" si="9"/>
        <v>0.13703109766871102</v>
      </c>
      <c r="N57" s="100">
        <v>1459.522717124574</v>
      </c>
      <c r="O57" s="47"/>
      <c r="P57" s="54" t="s">
        <v>417</v>
      </c>
      <c r="Q57" s="81" t="s">
        <v>424</v>
      </c>
    </row>
    <row r="58" spans="1:17" s="4" customFormat="1" x14ac:dyDescent="0.25">
      <c r="A58" s="27" t="s">
        <v>81</v>
      </c>
      <c r="B58" s="18" t="s">
        <v>214</v>
      </c>
      <c r="D58" s="151">
        <v>0.8</v>
      </c>
      <c r="E58" s="56">
        <v>0.52443798939126041</v>
      </c>
      <c r="F58" s="56">
        <f t="shared" si="10"/>
        <v>0.27556201060873964</v>
      </c>
      <c r="G58" s="56">
        <f t="shared" si="6"/>
        <v>0.8</v>
      </c>
      <c r="H58" s="74">
        <f t="shared" si="7"/>
        <v>0</v>
      </c>
      <c r="J58" s="96">
        <v>880.08025043674479</v>
      </c>
      <c r="K58" s="96">
        <v>1180.0802504367448</v>
      </c>
      <c r="L58" s="100">
        <f t="shared" si="8"/>
        <v>300</v>
      </c>
      <c r="M58" s="112">
        <f t="shared" si="9"/>
        <v>0.26783795168517893</v>
      </c>
      <c r="N58" s="100">
        <v>1120.0802504367448</v>
      </c>
      <c r="O58" s="47"/>
      <c r="P58" s="54" t="s">
        <v>172</v>
      </c>
      <c r="Q58" s="81" t="s">
        <v>425</v>
      </c>
    </row>
    <row r="59" spans="1:17" s="4" customFormat="1" x14ac:dyDescent="0.25">
      <c r="A59" s="27" t="s">
        <v>82</v>
      </c>
      <c r="B59" s="18" t="s">
        <v>215</v>
      </c>
      <c r="D59" s="151">
        <v>0.7</v>
      </c>
      <c r="E59" s="56">
        <v>0.52358882947118246</v>
      </c>
      <c r="F59" s="56">
        <f t="shared" si="10"/>
        <v>0.1764111705288175</v>
      </c>
      <c r="G59" s="56">
        <f t="shared" si="6"/>
        <v>0.7</v>
      </c>
      <c r="H59" s="74">
        <f t="shared" si="7"/>
        <v>0</v>
      </c>
      <c r="J59" s="96">
        <v>845.58443843155237</v>
      </c>
      <c r="K59" s="96">
        <v>1145.5844384315524</v>
      </c>
      <c r="L59" s="100">
        <f t="shared" si="8"/>
        <v>300</v>
      </c>
      <c r="M59" s="112">
        <f t="shared" si="9"/>
        <v>0.28420274975420928</v>
      </c>
      <c r="N59" s="100">
        <v>1055.5844384315524</v>
      </c>
      <c r="O59" s="47"/>
      <c r="P59" s="54" t="s">
        <v>172</v>
      </c>
      <c r="Q59" s="81" t="s">
        <v>425</v>
      </c>
    </row>
    <row r="60" spans="1:17" s="4" customFormat="1" x14ac:dyDescent="0.25">
      <c r="A60" s="27" t="s">
        <v>83</v>
      </c>
      <c r="B60" s="18" t="s">
        <v>216</v>
      </c>
      <c r="D60" s="151">
        <v>0.8</v>
      </c>
      <c r="E60" s="56">
        <v>0.35642236604279631</v>
      </c>
      <c r="F60" s="56">
        <f t="shared" si="10"/>
        <v>0.44357763395720373</v>
      </c>
      <c r="G60" s="56">
        <f t="shared" si="6"/>
        <v>0.8</v>
      </c>
      <c r="H60" s="74">
        <f t="shared" si="7"/>
        <v>0</v>
      </c>
      <c r="J60" s="96">
        <v>943.17326763627261</v>
      </c>
      <c r="K60" s="96">
        <v>1243.1732676362726</v>
      </c>
      <c r="L60" s="100">
        <f t="shared" si="8"/>
        <v>300</v>
      </c>
      <c r="M60" s="112">
        <f t="shared" si="9"/>
        <v>0.2535554243879562</v>
      </c>
      <c r="N60" s="100">
        <v>1183.1732676362726</v>
      </c>
      <c r="O60" s="47"/>
      <c r="P60" s="54" t="s">
        <v>172</v>
      </c>
      <c r="Q60" s="81" t="s">
        <v>425</v>
      </c>
    </row>
    <row r="61" spans="1:17" s="4" customFormat="1" x14ac:dyDescent="0.25">
      <c r="A61" s="27" t="s">
        <v>77</v>
      </c>
      <c r="B61" s="18" t="s">
        <v>210</v>
      </c>
      <c r="D61" s="151">
        <v>0.65</v>
      </c>
      <c r="E61" s="56">
        <v>0.66112295664534471</v>
      </c>
      <c r="F61" s="56">
        <f t="shared" si="10"/>
        <v>-1.1122956645344684E-2</v>
      </c>
      <c r="G61" s="56">
        <f t="shared" si="6"/>
        <v>0.65</v>
      </c>
      <c r="H61" s="74">
        <f t="shared" si="7"/>
        <v>0</v>
      </c>
      <c r="J61" s="96">
        <v>968.71397819306867</v>
      </c>
      <c r="K61" s="96">
        <v>1268.7139781930687</v>
      </c>
      <c r="L61" s="100">
        <f t="shared" si="8"/>
        <v>300</v>
      </c>
      <c r="M61" s="112">
        <f t="shared" si="9"/>
        <v>0.25779530505066067</v>
      </c>
      <c r="N61" s="100">
        <v>1163.7139781930687</v>
      </c>
      <c r="O61" s="47"/>
      <c r="P61" s="54" t="s">
        <v>172</v>
      </c>
      <c r="Q61" s="81" t="s">
        <v>425</v>
      </c>
    </row>
    <row r="62" spans="1:17" s="4" customFormat="1" x14ac:dyDescent="0.25">
      <c r="A62" s="27" t="s">
        <v>80</v>
      </c>
      <c r="B62" s="18" t="s">
        <v>213</v>
      </c>
      <c r="D62" s="151">
        <v>0.65</v>
      </c>
      <c r="E62" s="56">
        <v>0.56096020214782061</v>
      </c>
      <c r="F62" s="56">
        <f t="shared" si="10"/>
        <v>8.9039797852179414E-2</v>
      </c>
      <c r="G62" s="56" t="s">
        <v>448</v>
      </c>
      <c r="H62" s="56" t="s">
        <v>448</v>
      </c>
      <c r="J62" s="96">
        <v>1523.7332614458255</v>
      </c>
      <c r="K62" s="96">
        <v>1823.7332614458255</v>
      </c>
      <c r="L62" s="100">
        <f t="shared" si="8"/>
        <v>300</v>
      </c>
      <c r="M62" s="112">
        <f t="shared" si="9"/>
        <v>0.17454715442443655</v>
      </c>
      <c r="N62" s="100">
        <v>1718.7332614458255</v>
      </c>
      <c r="O62" s="47"/>
      <c r="P62" s="85" t="str">
        <f>VLOOKUP(A62,[10]BPT_System_Structure!$B:$C,2,FALSE)</f>
        <v>HRG</v>
      </c>
      <c r="Q62" s="84" t="s">
        <v>454</v>
      </c>
    </row>
    <row r="63" spans="1:17" s="4" customFormat="1" ht="30" x14ac:dyDescent="0.25">
      <c r="A63" s="27" t="s">
        <v>93</v>
      </c>
      <c r="B63" s="18" t="s">
        <v>219</v>
      </c>
      <c r="D63" s="151">
        <v>0.9</v>
      </c>
      <c r="E63" s="56" t="s">
        <v>390</v>
      </c>
      <c r="F63" s="56" t="s">
        <v>375</v>
      </c>
      <c r="G63" s="56" t="s">
        <v>448</v>
      </c>
      <c r="H63" s="56" t="s">
        <v>448</v>
      </c>
      <c r="J63" s="96">
        <v>1629.5911974022779</v>
      </c>
      <c r="K63" s="96">
        <v>1808.6671531607699</v>
      </c>
      <c r="L63" s="100">
        <f t="shared" si="8"/>
        <v>179.075955758492</v>
      </c>
      <c r="M63" s="112">
        <f t="shared" si="9"/>
        <v>9.9999999999999964E-2</v>
      </c>
      <c r="N63" s="100">
        <v>1790.7595575849207</v>
      </c>
      <c r="O63" s="47"/>
      <c r="P63" s="85" t="str">
        <f>VLOOKUP(A63,[10]BPT_System_Structure!$B:$C,2,FALSE)</f>
        <v>sub-HRG</v>
      </c>
      <c r="Q63" s="84" t="s">
        <v>426</v>
      </c>
    </row>
    <row r="64" spans="1:17" s="4" customFormat="1" ht="30" x14ac:dyDescent="0.25">
      <c r="A64" s="27" t="s">
        <v>94</v>
      </c>
      <c r="B64" s="18" t="s">
        <v>220</v>
      </c>
      <c r="D64" s="151">
        <v>0.9</v>
      </c>
      <c r="E64" s="56" t="s">
        <v>390</v>
      </c>
      <c r="F64" s="56" t="s">
        <v>375</v>
      </c>
      <c r="G64" s="56" t="s">
        <v>448</v>
      </c>
      <c r="H64" s="56" t="s">
        <v>448</v>
      </c>
      <c r="J64" s="96">
        <v>1416.4093715400793</v>
      </c>
      <c r="K64" s="96">
        <v>1572.0587530280002</v>
      </c>
      <c r="L64" s="100">
        <f t="shared" si="8"/>
        <v>155.64938148792089</v>
      </c>
      <c r="M64" s="112">
        <f t="shared" si="9"/>
        <v>0.10000000000000006</v>
      </c>
      <c r="N64" s="100">
        <v>1556.493814879208</v>
      </c>
      <c r="O64" s="47"/>
      <c r="P64" s="85" t="str">
        <f>VLOOKUP(A64,[10]BPT_System_Structure!$B:$C,2,FALSE)</f>
        <v>sub-HRG</v>
      </c>
      <c r="Q64" s="84" t="s">
        <v>427</v>
      </c>
    </row>
    <row r="65" spans="1:17" s="4" customFormat="1" ht="30" x14ac:dyDescent="0.25">
      <c r="A65" s="27" t="s">
        <v>95</v>
      </c>
      <c r="B65" s="18" t="s">
        <v>221</v>
      </c>
      <c r="D65" s="151">
        <v>0.9</v>
      </c>
      <c r="E65" s="56">
        <v>0.31799768518518517</v>
      </c>
      <c r="F65" s="56">
        <f t="shared" si="10"/>
        <v>0.58200231481481479</v>
      </c>
      <c r="G65" s="56" t="s">
        <v>448</v>
      </c>
      <c r="H65" s="56" t="s">
        <v>448</v>
      </c>
      <c r="J65" s="96">
        <v>2157.2623626994759</v>
      </c>
      <c r="K65" s="96">
        <v>2394.3241607983196</v>
      </c>
      <c r="L65" s="100">
        <f t="shared" si="8"/>
        <v>237.06179809884361</v>
      </c>
      <c r="M65" s="112">
        <f t="shared" si="9"/>
        <v>0.10000000000000003</v>
      </c>
      <c r="N65" s="100">
        <v>2370.6179809884352</v>
      </c>
      <c r="O65" s="47"/>
      <c r="P65" s="85" t="str">
        <f>VLOOKUP(A65,[10]BPT_System_Structure!$B:$C,2,FALSE)</f>
        <v>HRG</v>
      </c>
      <c r="Q65" s="84" t="s">
        <v>427</v>
      </c>
    </row>
    <row r="66" spans="1:17" s="4" customFormat="1" ht="30" x14ac:dyDescent="0.25">
      <c r="A66" s="27" t="s">
        <v>96</v>
      </c>
      <c r="B66" s="18" t="s">
        <v>222</v>
      </c>
      <c r="D66" s="151">
        <v>0.9</v>
      </c>
      <c r="E66" s="56">
        <v>0.39824421388667197</v>
      </c>
      <c r="F66" s="56">
        <f t="shared" si="10"/>
        <v>0.50175578611332805</v>
      </c>
      <c r="G66" s="56" t="s">
        <v>448</v>
      </c>
      <c r="H66" s="56" t="s">
        <v>448</v>
      </c>
      <c r="J66" s="96">
        <v>1890.3170733393729</v>
      </c>
      <c r="K66" s="96">
        <v>2098.0442242557874</v>
      </c>
      <c r="L66" s="100">
        <f t="shared" si="8"/>
        <v>207.72715091641453</v>
      </c>
      <c r="M66" s="112">
        <f t="shared" si="9"/>
        <v>9.9999999999999978E-2</v>
      </c>
      <c r="N66" s="100">
        <v>2077.2715091641458</v>
      </c>
      <c r="O66" s="47"/>
      <c r="P66" s="85" t="str">
        <f>VLOOKUP(A66,[10]BPT_System_Structure!$B:$C,2,FALSE)</f>
        <v>HRG</v>
      </c>
      <c r="Q66" s="84" t="s">
        <v>427</v>
      </c>
    </row>
    <row r="67" spans="1:17" s="4" customFormat="1" ht="30" x14ac:dyDescent="0.25">
      <c r="A67" s="27" t="s">
        <v>51</v>
      </c>
      <c r="B67" s="18" t="s">
        <v>229</v>
      </c>
      <c r="D67" s="151">
        <v>0.85</v>
      </c>
      <c r="E67" s="56">
        <v>0.69583199054678269</v>
      </c>
      <c r="F67" s="56">
        <f t="shared" si="10"/>
        <v>0.15416800945321729</v>
      </c>
      <c r="G67" s="56" t="s">
        <v>448</v>
      </c>
      <c r="H67" s="56" t="s">
        <v>448</v>
      </c>
      <c r="J67" s="96">
        <v>719.6922991158267</v>
      </c>
      <c r="K67" s="96">
        <v>798.34719519405917</v>
      </c>
      <c r="L67" s="100">
        <f t="shared" si="8"/>
        <v>78.654896078232468</v>
      </c>
      <c r="M67" s="112">
        <f t="shared" si="9"/>
        <v>0.10000000000000005</v>
      </c>
      <c r="N67" s="100">
        <v>786.54896078232434</v>
      </c>
      <c r="O67" s="47"/>
      <c r="P67" s="85" t="str">
        <f>VLOOKUP(A67,[10]BPT_System_Structure!$B:$C,2,FALSE)</f>
        <v>HRG</v>
      </c>
      <c r="Q67" s="84" t="s">
        <v>428</v>
      </c>
    </row>
    <row r="68" spans="1:17" s="4" customFormat="1" ht="45" x14ac:dyDescent="0.25">
      <c r="A68" s="27" t="s">
        <v>110</v>
      </c>
      <c r="B68" s="18" t="s">
        <v>228</v>
      </c>
      <c r="D68" s="151">
        <v>0.8</v>
      </c>
      <c r="E68" s="56" t="s">
        <v>390</v>
      </c>
      <c r="F68" s="56" t="s">
        <v>375</v>
      </c>
      <c r="G68" s="56" t="s">
        <v>448</v>
      </c>
      <c r="H68" s="56" t="s">
        <v>448</v>
      </c>
      <c r="J68" s="96">
        <v>1616.3302526811369</v>
      </c>
      <c r="K68" s="96">
        <v>1792.0183236247387</v>
      </c>
      <c r="L68" s="100">
        <f t="shared" si="8"/>
        <v>175.68807094360182</v>
      </c>
      <c r="M68" s="112">
        <f t="shared" si="9"/>
        <v>9.9999999999999992E-2</v>
      </c>
      <c r="N68" s="100">
        <v>1756.8807094360184</v>
      </c>
      <c r="O68" s="47"/>
      <c r="P68" s="85" t="str">
        <f>VLOOKUP(A68,[10]BPT_System_Structure!$B:$C,2,FALSE)</f>
        <v>sub-HRG</v>
      </c>
      <c r="Q68" s="84" t="s">
        <v>429</v>
      </c>
    </row>
    <row r="69" spans="1:17" s="4" customFormat="1" ht="30" x14ac:dyDescent="0.25">
      <c r="A69" s="27" t="s">
        <v>111</v>
      </c>
      <c r="B69" s="18" t="s">
        <v>230</v>
      </c>
      <c r="D69" s="151">
        <v>0.85</v>
      </c>
      <c r="E69" s="56" t="s">
        <v>390</v>
      </c>
      <c r="F69" s="56" t="s">
        <v>375</v>
      </c>
      <c r="G69" s="56" t="s">
        <v>448</v>
      </c>
      <c r="H69" s="56" t="s">
        <v>448</v>
      </c>
      <c r="J69" s="96">
        <v>1676.7154647346536</v>
      </c>
      <c r="K69" s="96">
        <v>1859.9630565089326</v>
      </c>
      <c r="L69" s="100">
        <f t="shared" si="8"/>
        <v>183.24759177427904</v>
      </c>
      <c r="M69" s="112">
        <f t="shared" si="9"/>
        <v>9.9999999999999992E-2</v>
      </c>
      <c r="N69" s="100">
        <v>1832.4759177427907</v>
      </c>
      <c r="O69" s="47"/>
      <c r="P69" s="85" t="str">
        <f>VLOOKUP(A69,[10]BPT_System_Structure!$B:$C,2,FALSE)</f>
        <v>sub-HRG</v>
      </c>
      <c r="Q69" s="84" t="s">
        <v>430</v>
      </c>
    </row>
    <row r="70" spans="1:17" s="4" customFormat="1" ht="30" x14ac:dyDescent="0.25">
      <c r="A70" s="27" t="s">
        <v>76</v>
      </c>
      <c r="B70" s="18" t="s">
        <v>209</v>
      </c>
      <c r="D70" s="151">
        <v>0.8</v>
      </c>
      <c r="E70" s="56" t="s">
        <v>390</v>
      </c>
      <c r="F70" s="56" t="s">
        <v>375</v>
      </c>
      <c r="G70" s="56" t="s">
        <v>448</v>
      </c>
      <c r="H70" s="56" t="s">
        <v>448</v>
      </c>
      <c r="J70" s="96">
        <v>912.85039280284673</v>
      </c>
      <c r="K70" s="96">
        <v>1012.0732615857648</v>
      </c>
      <c r="L70" s="100">
        <f t="shared" si="8"/>
        <v>99.222868782918113</v>
      </c>
      <c r="M70" s="112">
        <f t="shared" si="9"/>
        <v>9.9999999999999992E-2</v>
      </c>
      <c r="N70" s="100">
        <v>992.22868782918124</v>
      </c>
      <c r="O70" s="47"/>
      <c r="P70" s="85" t="str">
        <f>VLOOKUP(A70,[10]BPT_System_Structure!$B:$C,2,FALSE)</f>
        <v>sub-HRG</v>
      </c>
      <c r="Q70" s="84" t="s">
        <v>431</v>
      </c>
    </row>
    <row r="71" spans="1:17" s="4" customFormat="1" x14ac:dyDescent="0.25">
      <c r="A71" s="27" t="s">
        <v>78</v>
      </c>
      <c r="B71" s="18" t="s">
        <v>211</v>
      </c>
      <c r="D71" s="151">
        <v>0.9</v>
      </c>
      <c r="E71" s="56">
        <v>0.57528494301139776</v>
      </c>
      <c r="F71" s="56">
        <f t="shared" si="10"/>
        <v>0.32471505698860226</v>
      </c>
      <c r="G71" s="56" t="s">
        <v>448</v>
      </c>
      <c r="H71" s="56" t="s">
        <v>448</v>
      </c>
      <c r="J71" s="96">
        <v>1095.091480985102</v>
      </c>
      <c r="K71" s="96">
        <v>1215.4312041702781</v>
      </c>
      <c r="L71" s="100">
        <f t="shared" si="8"/>
        <v>120.33972318517613</v>
      </c>
      <c r="M71" s="112">
        <f t="shared" si="9"/>
        <v>0.10000000000000006</v>
      </c>
      <c r="N71" s="100">
        <v>1203.3972318517606</v>
      </c>
      <c r="O71" s="47"/>
      <c r="P71" s="85" t="str">
        <f>VLOOKUP(A71,[10]BPT_System_Structure!$B:$C,2,FALSE)</f>
        <v>HRG</v>
      </c>
      <c r="Q71" s="84" t="s">
        <v>432</v>
      </c>
    </row>
    <row r="72" spans="1:17" s="4" customFormat="1" x14ac:dyDescent="0.25">
      <c r="A72" s="27" t="s">
        <v>79</v>
      </c>
      <c r="B72" s="18" t="s">
        <v>212</v>
      </c>
      <c r="D72" s="151">
        <v>0.9</v>
      </c>
      <c r="E72" s="56" t="s">
        <v>390</v>
      </c>
      <c r="F72" s="56" t="s">
        <v>375</v>
      </c>
      <c r="G72" s="56" t="s">
        <v>448</v>
      </c>
      <c r="H72" s="56" t="s">
        <v>448</v>
      </c>
      <c r="J72" s="96">
        <v>1305.8842764469655</v>
      </c>
      <c r="K72" s="96">
        <v>1449.3880430894892</v>
      </c>
      <c r="L72" s="100">
        <f t="shared" ref="L72:L88" si="11">K72-J72</f>
        <v>143.50376664252371</v>
      </c>
      <c r="M72" s="112">
        <f t="shared" ref="M72:M90" si="12">L72/N72</f>
        <v>0.10000000000000002</v>
      </c>
      <c r="N72" s="100">
        <v>1435.0376664252369</v>
      </c>
      <c r="O72" s="47"/>
      <c r="P72" s="85" t="str">
        <f>VLOOKUP(A72,[10]BPT_System_Structure!$B:$C,2,FALSE)</f>
        <v>sub-HRG</v>
      </c>
      <c r="Q72" s="84" t="s">
        <v>432</v>
      </c>
    </row>
    <row r="73" spans="1:17" s="4" customFormat="1" ht="30" x14ac:dyDescent="0.25">
      <c r="A73" s="27" t="s">
        <v>123</v>
      </c>
      <c r="B73" s="18" t="s">
        <v>269</v>
      </c>
      <c r="D73" s="151">
        <v>0.3</v>
      </c>
      <c r="E73" s="56" t="s">
        <v>390</v>
      </c>
      <c r="F73" s="56" t="s">
        <v>375</v>
      </c>
      <c r="G73" s="56" t="s">
        <v>448</v>
      </c>
      <c r="H73" s="56" t="s">
        <v>448</v>
      </c>
      <c r="J73" s="96">
        <v>1899.3348942407354</v>
      </c>
      <c r="K73" s="96">
        <v>2095.1426152964814</v>
      </c>
      <c r="L73" s="100">
        <f t="shared" si="11"/>
        <v>195.80772105574601</v>
      </c>
      <c r="M73" s="112">
        <f t="shared" si="12"/>
        <v>0.10000000000000005</v>
      </c>
      <c r="N73" s="100">
        <v>1958.0772105574592</v>
      </c>
      <c r="O73" s="47"/>
      <c r="P73" s="85" t="str">
        <f>VLOOKUP(A73,[10]BPT_System_Structure!$B:$C,2,FALSE)</f>
        <v>HRG</v>
      </c>
      <c r="Q73" s="84" t="s">
        <v>433</v>
      </c>
    </row>
    <row r="74" spans="1:17" s="4" customFormat="1" ht="30" x14ac:dyDescent="0.25">
      <c r="A74" s="27" t="s">
        <v>75</v>
      </c>
      <c r="B74" s="18" t="s">
        <v>208</v>
      </c>
      <c r="D74" s="151">
        <v>0.9</v>
      </c>
      <c r="E74" s="56" t="s">
        <v>375</v>
      </c>
      <c r="F74" s="56" t="s">
        <v>375</v>
      </c>
      <c r="G74" s="56" t="s">
        <v>448</v>
      </c>
      <c r="H74" s="56" t="s">
        <v>448</v>
      </c>
      <c r="J74" s="96">
        <v>1231.0981859676369</v>
      </c>
      <c r="K74" s="96">
        <v>1366.3837009091355</v>
      </c>
      <c r="L74" s="100">
        <f t="shared" si="11"/>
        <v>135.2855149414986</v>
      </c>
      <c r="M74" s="112">
        <f t="shared" si="12"/>
        <v>0.10000000000000003</v>
      </c>
      <c r="N74" s="100">
        <v>1352.8551494149856</v>
      </c>
      <c r="O74" s="47"/>
      <c r="P74" s="85" t="str">
        <f>VLOOKUP(A74,[10]BPT_System_Structure!$B:$C,2,FALSE)</f>
        <v>sub-HRG</v>
      </c>
      <c r="Q74" s="84" t="s">
        <v>434</v>
      </c>
    </row>
    <row r="75" spans="1:17" s="4" customFormat="1" ht="30" x14ac:dyDescent="0.25">
      <c r="A75" s="27" t="s">
        <v>143</v>
      </c>
      <c r="B75" s="18" t="s">
        <v>289</v>
      </c>
      <c r="D75" s="151">
        <v>0.4</v>
      </c>
      <c r="E75" s="56">
        <v>0.12945413191811977</v>
      </c>
      <c r="F75" s="56">
        <f t="shared" si="10"/>
        <v>0.27054586808188025</v>
      </c>
      <c r="G75" s="56" t="s">
        <v>448</v>
      </c>
      <c r="H75" s="56" t="s">
        <v>448</v>
      </c>
      <c r="J75" s="96">
        <v>1541.2164567923451</v>
      </c>
      <c r="K75" s="96">
        <v>1701.7598377082143</v>
      </c>
      <c r="L75" s="100">
        <f t="shared" si="11"/>
        <v>160.54338091586919</v>
      </c>
      <c r="M75" s="112">
        <f t="shared" si="12"/>
        <v>9.9999999999999964E-2</v>
      </c>
      <c r="N75" s="100">
        <v>1605.4338091586926</v>
      </c>
      <c r="O75" s="47"/>
      <c r="P75" s="85" t="str">
        <f>VLOOKUP(A75,[10]BPT_System_Structure!$B:$C,2,FALSE)</f>
        <v>HRG</v>
      </c>
      <c r="Q75" s="84" t="s">
        <v>435</v>
      </c>
    </row>
    <row r="76" spans="1:17" s="4" customFormat="1" ht="30" x14ac:dyDescent="0.25">
      <c r="A76" s="27" t="s">
        <v>143</v>
      </c>
      <c r="B76" s="18" t="s">
        <v>289</v>
      </c>
      <c r="D76" s="151">
        <v>0.4</v>
      </c>
      <c r="E76" s="56">
        <v>0.12945413191811977</v>
      </c>
      <c r="F76" s="56">
        <f t="shared" si="10"/>
        <v>0.27054586808188025</v>
      </c>
      <c r="G76" s="56" t="s">
        <v>448</v>
      </c>
      <c r="H76" s="56" t="s">
        <v>448</v>
      </c>
      <c r="J76" s="96">
        <v>1541.2164567923451</v>
      </c>
      <c r="K76" s="96">
        <v>1701.7598377082143</v>
      </c>
      <c r="L76" s="100">
        <f t="shared" si="11"/>
        <v>160.54338091586919</v>
      </c>
      <c r="M76" s="112">
        <f t="shared" si="12"/>
        <v>9.9999999999999964E-2</v>
      </c>
      <c r="N76" s="100">
        <v>1605.4338091586926</v>
      </c>
      <c r="O76" s="47"/>
      <c r="P76" s="85" t="str">
        <f>VLOOKUP(A76,[10]BPT_System_Structure!$B:$C,2,FALSE)</f>
        <v>HRG</v>
      </c>
      <c r="Q76" s="84" t="s">
        <v>436</v>
      </c>
    </row>
    <row r="77" spans="1:17" s="4" customFormat="1" x14ac:dyDescent="0.25">
      <c r="A77" s="27" t="s">
        <v>58</v>
      </c>
      <c r="B77" s="18" t="s">
        <v>292</v>
      </c>
      <c r="D77" s="151">
        <v>0.7</v>
      </c>
      <c r="E77" s="56">
        <v>0.52011346054667351</v>
      </c>
      <c r="F77" s="56">
        <f t="shared" si="10"/>
        <v>0.17988653945332644</v>
      </c>
      <c r="G77" s="56" t="s">
        <v>448</v>
      </c>
      <c r="H77" s="56" t="s">
        <v>448</v>
      </c>
      <c r="J77" s="96">
        <v>1629.6693574526114</v>
      </c>
      <c r="K77" s="96">
        <v>1804.9026216948278</v>
      </c>
      <c r="L77" s="100">
        <f t="shared" si="11"/>
        <v>175.23326424221636</v>
      </c>
      <c r="M77" s="112">
        <f t="shared" si="12"/>
        <v>0.10000000000000003</v>
      </c>
      <c r="N77" s="100">
        <v>1752.332642422163</v>
      </c>
      <c r="O77" s="47"/>
      <c r="P77" s="85" t="str">
        <f>VLOOKUP(A77,[10]BPT_System_Structure!$B:$C,2,FALSE)</f>
        <v>HRG</v>
      </c>
      <c r="Q77" s="84" t="s">
        <v>436</v>
      </c>
    </row>
    <row r="78" spans="1:17" s="4" customFormat="1" ht="30" x14ac:dyDescent="0.25">
      <c r="A78" s="27" t="s">
        <v>144</v>
      </c>
      <c r="B78" s="18" t="s">
        <v>290</v>
      </c>
      <c r="D78" s="151">
        <v>0.7</v>
      </c>
      <c r="E78" s="56" t="s">
        <v>390</v>
      </c>
      <c r="F78" s="56" t="s">
        <v>375</v>
      </c>
      <c r="G78" s="56" t="s">
        <v>448</v>
      </c>
      <c r="H78" s="56" t="s">
        <v>448</v>
      </c>
      <c r="J78" s="96">
        <v>2488.5613360837406</v>
      </c>
      <c r="K78" s="96">
        <v>2756.1485765228526</v>
      </c>
      <c r="L78" s="100">
        <f t="shared" si="11"/>
        <v>267.58724043911207</v>
      </c>
      <c r="M78" s="112">
        <f t="shared" si="12"/>
        <v>0.10000000000000006</v>
      </c>
      <c r="N78" s="100">
        <v>2675.8724043911188</v>
      </c>
      <c r="O78" s="47"/>
      <c r="P78" s="85" t="s">
        <v>172</v>
      </c>
      <c r="Q78" s="84" t="s">
        <v>437</v>
      </c>
    </row>
    <row r="79" spans="1:17" s="4" customFormat="1" ht="30" x14ac:dyDescent="0.25">
      <c r="A79" s="27" t="s">
        <v>145</v>
      </c>
      <c r="B79" s="18" t="s">
        <v>453</v>
      </c>
      <c r="D79" s="151">
        <v>0.7</v>
      </c>
      <c r="E79" s="56">
        <v>0.14376860910250958</v>
      </c>
      <c r="F79" s="56">
        <f t="shared" si="10"/>
        <v>0.55623139089749041</v>
      </c>
      <c r="G79" s="56" t="s">
        <v>448</v>
      </c>
      <c r="H79" s="56" t="s">
        <v>448</v>
      </c>
      <c r="J79" s="96">
        <v>2103.3147601825553</v>
      </c>
      <c r="K79" s="96">
        <v>2329.47763762154</v>
      </c>
      <c r="L79" s="100">
        <f t="shared" si="11"/>
        <v>226.16287743898465</v>
      </c>
      <c r="M79" s="112">
        <f t="shared" si="12"/>
        <v>0.10000000000000007</v>
      </c>
      <c r="N79" s="100">
        <v>2261.6287743898447</v>
      </c>
      <c r="O79" s="47"/>
      <c r="P79" s="85" t="str">
        <f>VLOOKUP(A79,[10]BPT_System_Structure!$B:$C,2,FALSE)</f>
        <v>HRG</v>
      </c>
      <c r="Q79" s="84" t="s">
        <v>437</v>
      </c>
    </row>
    <row r="80" spans="1:17" s="4" customFormat="1" ht="30" x14ac:dyDescent="0.25">
      <c r="A80" s="27" t="s">
        <v>117</v>
      </c>
      <c r="B80" s="18" t="s">
        <v>248</v>
      </c>
      <c r="D80" s="151">
        <v>0.95</v>
      </c>
      <c r="E80" s="56">
        <v>0.67373674360573921</v>
      </c>
      <c r="F80" s="56">
        <f t="shared" si="10"/>
        <v>0.27626325639426075</v>
      </c>
      <c r="G80" s="56" t="s">
        <v>448</v>
      </c>
      <c r="H80" s="56" t="s">
        <v>448</v>
      </c>
      <c r="J80" s="96">
        <v>791.10423081300587</v>
      </c>
      <c r="K80" s="96">
        <v>878.51906294703963</v>
      </c>
      <c r="L80" s="100">
        <f t="shared" si="11"/>
        <v>87.414832134033759</v>
      </c>
      <c r="M80" s="112">
        <f t="shared" si="12"/>
        <v>9.9999999999999964E-2</v>
      </c>
      <c r="N80" s="100">
        <v>874.14832134033793</v>
      </c>
      <c r="O80" s="47"/>
      <c r="P80" s="85" t="str">
        <f>VLOOKUP(A80,[10]BPT_System_Structure!$B:$C,2,FALSE)</f>
        <v>HRG</v>
      </c>
      <c r="Q80" s="84" t="s">
        <v>438</v>
      </c>
    </row>
    <row r="81" spans="1:30" s="4" customFormat="1" ht="30" x14ac:dyDescent="0.25">
      <c r="A81" s="27" t="s">
        <v>54</v>
      </c>
      <c r="B81" s="18" t="s">
        <v>247</v>
      </c>
      <c r="D81" s="151">
        <v>0.9</v>
      </c>
      <c r="E81" s="56" t="s">
        <v>390</v>
      </c>
      <c r="F81" s="56" t="s">
        <v>375</v>
      </c>
      <c r="G81" s="56" t="s">
        <v>448</v>
      </c>
      <c r="H81" s="56" t="s">
        <v>448</v>
      </c>
      <c r="J81" s="96">
        <v>479.75408863435922</v>
      </c>
      <c r="K81" s="96">
        <v>532.47431815461846</v>
      </c>
      <c r="L81" s="100">
        <f t="shared" si="11"/>
        <v>52.720229520259238</v>
      </c>
      <c r="M81" s="112">
        <f t="shared" si="12"/>
        <v>9.9999999999999978E-2</v>
      </c>
      <c r="N81" s="100">
        <v>527.2022952025925</v>
      </c>
      <c r="O81" s="47"/>
      <c r="P81" s="85" t="str">
        <f>VLOOKUP(A81,[10]BPT_System_Structure!$B:$C,2,FALSE)</f>
        <v>sub-HRG</v>
      </c>
      <c r="Q81" s="84" t="s">
        <v>439</v>
      </c>
    </row>
    <row r="82" spans="1:30" s="4" customFormat="1" ht="30" x14ac:dyDescent="0.25">
      <c r="A82" s="27" t="s">
        <v>55</v>
      </c>
      <c r="B82" s="18" t="s">
        <v>278</v>
      </c>
      <c r="D82" s="151">
        <v>0.9</v>
      </c>
      <c r="E82" s="56" t="s">
        <v>390</v>
      </c>
      <c r="F82" s="56" t="s">
        <v>375</v>
      </c>
      <c r="G82" s="56" t="s">
        <v>448</v>
      </c>
      <c r="H82" s="56" t="s">
        <v>448</v>
      </c>
      <c r="J82" s="96">
        <v>779.02980841341798</v>
      </c>
      <c r="K82" s="96">
        <v>864.6374796676397</v>
      </c>
      <c r="L82" s="100">
        <f t="shared" si="11"/>
        <v>85.607671254221714</v>
      </c>
      <c r="M82" s="112">
        <f t="shared" si="12"/>
        <v>9.9999999999999964E-2</v>
      </c>
      <c r="N82" s="100">
        <v>856.07671254221748</v>
      </c>
      <c r="O82" s="47"/>
      <c r="P82" s="85" t="str">
        <f>VLOOKUP(A82,[10]BPT_System_Structure!$B:$C,2,FALSE)</f>
        <v>sub-HRG</v>
      </c>
      <c r="Q82" s="84" t="s">
        <v>440</v>
      </c>
    </row>
    <row r="83" spans="1:30" s="4" customFormat="1" ht="45" x14ac:dyDescent="0.25">
      <c r="A83" s="27" t="s">
        <v>132</v>
      </c>
      <c r="B83" s="18" t="s">
        <v>279</v>
      </c>
      <c r="D83" s="151">
        <v>0.5</v>
      </c>
      <c r="E83" s="56">
        <v>6.5295288652952893E-2</v>
      </c>
      <c r="F83" s="56">
        <f t="shared" si="10"/>
        <v>0.43470471134704713</v>
      </c>
      <c r="G83" s="56" t="s">
        <v>448</v>
      </c>
      <c r="H83" s="56" t="s">
        <v>448</v>
      </c>
      <c r="J83" s="96">
        <v>1572.3974379895201</v>
      </c>
      <c r="K83" s="96">
        <v>1737.9129577778906</v>
      </c>
      <c r="L83" s="100">
        <f t="shared" si="11"/>
        <v>165.51551978837051</v>
      </c>
      <c r="M83" s="112">
        <f t="shared" si="12"/>
        <v>9.9999999999999992E-2</v>
      </c>
      <c r="N83" s="100">
        <v>1655.1551978837053</v>
      </c>
      <c r="O83" s="47"/>
      <c r="P83" s="85" t="str">
        <f>VLOOKUP(A83,[10]BPT_System_Structure!$B:$C,2,FALSE)</f>
        <v>HRG</v>
      </c>
      <c r="Q83" s="84" t="s">
        <v>441</v>
      </c>
    </row>
    <row r="84" spans="1:30" s="4" customFormat="1" ht="45" x14ac:dyDescent="0.25">
      <c r="A84" s="27" t="s">
        <v>133</v>
      </c>
      <c r="B84" s="18" t="s">
        <v>280</v>
      </c>
      <c r="D84" s="151">
        <v>0.5</v>
      </c>
      <c r="E84" s="56">
        <v>0.1284581277711859</v>
      </c>
      <c r="F84" s="56">
        <f t="shared" si="10"/>
        <v>0.37154187222881407</v>
      </c>
      <c r="G84" s="56" t="s">
        <v>448</v>
      </c>
      <c r="H84" s="56" t="s">
        <v>448</v>
      </c>
      <c r="J84" s="96">
        <v>1369.2474769500577</v>
      </c>
      <c r="K84" s="96">
        <v>1513.3787903132218</v>
      </c>
      <c r="L84" s="100">
        <f t="shared" si="11"/>
        <v>144.13131336316405</v>
      </c>
      <c r="M84" s="112">
        <f t="shared" si="12"/>
        <v>0.10000000000000005</v>
      </c>
      <c r="N84" s="100">
        <v>1441.3131336316399</v>
      </c>
      <c r="O84" s="47"/>
      <c r="P84" s="85" t="str">
        <f>VLOOKUP(A84,[10]BPT_System_Structure!$B:$C,2,FALSE)</f>
        <v>HRG</v>
      </c>
      <c r="Q84" s="84" t="s">
        <v>441</v>
      </c>
    </row>
    <row r="85" spans="1:30" s="4" customFormat="1" ht="30" x14ac:dyDescent="0.25">
      <c r="A85" s="27" t="s">
        <v>40</v>
      </c>
      <c r="B85" s="18" t="s">
        <v>286</v>
      </c>
      <c r="D85" s="151">
        <v>0.9</v>
      </c>
      <c r="E85" s="56" t="s">
        <v>390</v>
      </c>
      <c r="F85" s="56" t="s">
        <v>375</v>
      </c>
      <c r="G85" s="56" t="s">
        <v>448</v>
      </c>
      <c r="H85" s="56" t="s">
        <v>448</v>
      </c>
      <c r="J85" s="96">
        <v>661.95326528936334</v>
      </c>
      <c r="K85" s="96">
        <v>734.69538235412858</v>
      </c>
      <c r="L85" s="100">
        <f t="shared" si="11"/>
        <v>72.742117064765239</v>
      </c>
      <c r="M85" s="112">
        <f t="shared" si="12"/>
        <v>0.10000000000000005</v>
      </c>
      <c r="N85" s="100">
        <v>727.42117064765205</v>
      </c>
      <c r="O85" s="47"/>
      <c r="P85" s="85" t="str">
        <f>VLOOKUP(A85,[10]BPT_System_Structure!$B:$C,2,FALSE)</f>
        <v>sub-HRG</v>
      </c>
      <c r="Q85" s="84" t="s">
        <v>442</v>
      </c>
    </row>
    <row r="86" spans="1:30" s="4" customFormat="1" ht="30" x14ac:dyDescent="0.25">
      <c r="A86" s="27" t="s">
        <v>142</v>
      </c>
      <c r="B86" s="18" t="s">
        <v>287</v>
      </c>
      <c r="D86" s="151">
        <v>0.5</v>
      </c>
      <c r="E86" s="56" t="s">
        <v>390</v>
      </c>
      <c r="F86" s="56" t="s">
        <v>375</v>
      </c>
      <c r="G86" s="56" t="s">
        <v>448</v>
      </c>
      <c r="H86" s="56" t="s">
        <v>448</v>
      </c>
      <c r="J86" s="96">
        <v>1522.0976475404889</v>
      </c>
      <c r="K86" s="96">
        <v>1682.3184525447509</v>
      </c>
      <c r="L86" s="100">
        <f t="shared" si="11"/>
        <v>160.22080500426205</v>
      </c>
      <c r="M86" s="112">
        <f t="shared" si="12"/>
        <v>0.10000000000000003</v>
      </c>
      <c r="N86" s="100">
        <v>1602.20805004262</v>
      </c>
      <c r="O86" s="47"/>
      <c r="P86" s="85" t="str">
        <f>VLOOKUP(A86,[10]BPT_System_Structure!$B:$C,2,FALSE)</f>
        <v>sub-HRG</v>
      </c>
      <c r="Q86" s="84" t="s">
        <v>443</v>
      </c>
    </row>
    <row r="87" spans="1:30" s="4" customFormat="1" ht="30" x14ac:dyDescent="0.25">
      <c r="A87" s="27" t="s">
        <v>158</v>
      </c>
      <c r="B87" s="18" t="s">
        <v>296</v>
      </c>
      <c r="D87" s="151">
        <v>0.7</v>
      </c>
      <c r="E87" s="56" t="s">
        <v>390</v>
      </c>
      <c r="F87" s="56" t="s">
        <v>375</v>
      </c>
      <c r="G87" s="56" t="s">
        <v>448</v>
      </c>
      <c r="H87" s="56" t="s">
        <v>448</v>
      </c>
      <c r="J87" s="96">
        <v>1087.6691426539396</v>
      </c>
      <c r="K87" s="96">
        <v>1204.6228139070515</v>
      </c>
      <c r="L87" s="100">
        <f t="shared" si="11"/>
        <v>116.95367125311191</v>
      </c>
      <c r="M87" s="112">
        <f t="shared" si="12"/>
        <v>0.1000000000000001</v>
      </c>
      <c r="N87" s="100">
        <v>1169.5367125311179</v>
      </c>
      <c r="O87" s="47"/>
      <c r="P87" s="85" t="str">
        <f>VLOOKUP(A87,[10]BPT_System_Structure!$B:$C,2,FALSE)</f>
        <v>sub-HRG</v>
      </c>
      <c r="Q87" s="84" t="s">
        <v>445</v>
      </c>
    </row>
    <row r="88" spans="1:30" s="4" customFormat="1" ht="30" x14ac:dyDescent="0.25">
      <c r="A88" s="27" t="s">
        <v>159</v>
      </c>
      <c r="B88" s="18" t="s">
        <v>297</v>
      </c>
      <c r="D88" s="151">
        <v>0.7</v>
      </c>
      <c r="E88" s="56" t="s">
        <v>390</v>
      </c>
      <c r="F88" s="56" t="s">
        <v>375</v>
      </c>
      <c r="G88" s="56" t="s">
        <v>448</v>
      </c>
      <c r="H88" s="56" t="s">
        <v>448</v>
      </c>
      <c r="J88" s="96">
        <v>941.76960267811626</v>
      </c>
      <c r="K88" s="96">
        <v>1043.0351513531825</v>
      </c>
      <c r="L88" s="100">
        <f t="shared" si="11"/>
        <v>101.26554867506627</v>
      </c>
      <c r="M88" s="112">
        <f t="shared" si="12"/>
        <v>0.1</v>
      </c>
      <c r="N88" s="100">
        <v>1012.6554867506626</v>
      </c>
      <c r="O88" s="47"/>
      <c r="P88" s="85" t="str">
        <f>VLOOKUP(A88,[10]BPT_System_Structure!$B:$C,2,FALSE)</f>
        <v>sub-HRG</v>
      </c>
      <c r="Q88" s="84" t="s">
        <v>445</v>
      </c>
    </row>
    <row r="89" spans="1:30" s="4" customFormat="1" ht="30" x14ac:dyDescent="0.25">
      <c r="A89" s="27" t="s">
        <v>154</v>
      </c>
      <c r="B89" s="18" t="s">
        <v>295</v>
      </c>
      <c r="D89" s="151">
        <v>0.8</v>
      </c>
      <c r="E89" s="56" t="s">
        <v>390</v>
      </c>
      <c r="F89" s="56" t="s">
        <v>375</v>
      </c>
      <c r="G89" s="56" t="s">
        <v>448</v>
      </c>
      <c r="H89" s="56" t="s">
        <v>448</v>
      </c>
      <c r="J89" s="96">
        <v>1484.8013097470205</v>
      </c>
      <c r="K89" s="96">
        <v>1646.1927564586531</v>
      </c>
      <c r="L89" s="100">
        <f t="shared" ref="L89:L90" si="13">K89-J89</f>
        <v>161.39144671163263</v>
      </c>
      <c r="M89" s="112">
        <f t="shared" si="12"/>
        <v>9.9999999999999992E-2</v>
      </c>
      <c r="N89" s="100">
        <v>1613.9144671163265</v>
      </c>
      <c r="O89" s="47"/>
      <c r="P89" s="85" t="str">
        <f>VLOOKUP(A89,[10]BPT_System_Structure!$B:$C,2,FALSE)</f>
        <v>sub-HRG</v>
      </c>
      <c r="Q89" s="84" t="s">
        <v>446</v>
      </c>
      <c r="U89" s="32"/>
      <c r="V89" s="32"/>
      <c r="W89" s="32"/>
      <c r="X89" s="32"/>
      <c r="Y89" s="32"/>
      <c r="Z89" s="32"/>
    </row>
    <row r="90" spans="1:30" s="4" customFormat="1" x14ac:dyDescent="0.25">
      <c r="A90" s="27" t="s">
        <v>160</v>
      </c>
      <c r="B90" s="18" t="s">
        <v>452</v>
      </c>
      <c r="D90" s="151">
        <v>0.65</v>
      </c>
      <c r="E90" s="56">
        <v>0.55651926631593918</v>
      </c>
      <c r="F90" s="56">
        <f t="shared" ref="F90" si="14">D90-E90</f>
        <v>9.3480733684060846E-2</v>
      </c>
      <c r="G90" s="56" t="s">
        <v>448</v>
      </c>
      <c r="H90" s="56" t="s">
        <v>448</v>
      </c>
      <c r="J90" s="96">
        <v>892.35971679169529</v>
      </c>
      <c r="K90" s="96">
        <v>987.79925869455042</v>
      </c>
      <c r="L90" s="100">
        <f t="shared" si="13"/>
        <v>95.439541902855126</v>
      </c>
      <c r="M90" s="112">
        <f t="shared" si="12"/>
        <v>0.1</v>
      </c>
      <c r="N90" s="100">
        <v>954.39541902855115</v>
      </c>
      <c r="O90" s="47"/>
      <c r="P90" s="85" t="str">
        <f>VLOOKUP(A90,[10]BPT_System_Structure!$B:$C,2,FALSE)</f>
        <v>HRG</v>
      </c>
      <c r="Q90" s="84" t="s">
        <v>444</v>
      </c>
      <c r="U90" s="39"/>
      <c r="V90" s="39"/>
      <c r="W90" s="39"/>
      <c r="X90" s="39"/>
      <c r="Y90" s="39"/>
      <c r="Z90" s="39"/>
      <c r="AA90" s="32"/>
      <c r="AB90" s="32"/>
      <c r="AC90" s="32"/>
      <c r="AD90" s="32"/>
    </row>
    <row r="91" spans="1:30" s="32" customFormat="1" x14ac:dyDescent="0.25">
      <c r="A91" s="33" t="s">
        <v>481</v>
      </c>
      <c r="B91" s="34"/>
      <c r="D91" s="45"/>
      <c r="E91" s="45"/>
      <c r="F91" s="45"/>
      <c r="G91" s="45"/>
      <c r="H91" s="76"/>
      <c r="J91" s="37"/>
      <c r="K91" s="35"/>
      <c r="L91" s="35"/>
      <c r="M91" s="33"/>
      <c r="N91" s="33"/>
      <c r="O91" s="4"/>
      <c r="P91" s="45"/>
      <c r="Q91" s="45"/>
      <c r="U91" s="94"/>
      <c r="V91" s="94"/>
      <c r="W91" s="94"/>
      <c r="X91" s="94"/>
      <c r="Y91" s="94"/>
      <c r="Z91" s="23"/>
      <c r="AA91" s="39"/>
      <c r="AB91" s="39"/>
      <c r="AC91" s="39"/>
      <c r="AD91" s="39"/>
    </row>
    <row r="92" spans="1:30" s="39" customFormat="1" x14ac:dyDescent="0.25">
      <c r="A92" s="138">
        <v>4</v>
      </c>
      <c r="B92" s="130" t="s">
        <v>307</v>
      </c>
      <c r="D92" s="4"/>
      <c r="E92" s="4"/>
      <c r="F92" s="4"/>
      <c r="G92" s="4"/>
      <c r="H92" s="79"/>
      <c r="J92" s="63"/>
      <c r="K92" s="33"/>
      <c r="L92" s="33"/>
      <c r="M92" s="33"/>
      <c r="N92" s="33"/>
      <c r="O92" s="4"/>
      <c r="P92" s="46"/>
      <c r="Q92" s="46"/>
      <c r="U92" s="26"/>
      <c r="V92" s="26"/>
      <c r="W92" s="26"/>
      <c r="X92" s="26"/>
      <c r="Y92" s="26"/>
      <c r="Z92" s="26"/>
      <c r="AA92" s="23"/>
      <c r="AB92" s="23"/>
      <c r="AC92" s="23"/>
      <c r="AD92" s="23"/>
    </row>
    <row r="93" spans="1:30" ht="15.75" customHeight="1" x14ac:dyDescent="0.25">
      <c r="B93" s="5"/>
      <c r="D93" s="24"/>
      <c r="E93" s="24"/>
      <c r="F93" s="24"/>
      <c r="G93" s="24"/>
      <c r="H93" s="72"/>
      <c r="J93" s="83"/>
      <c r="K93" s="22"/>
      <c r="L93" s="22"/>
      <c r="M93" s="22"/>
      <c r="N93" s="22"/>
      <c r="O93" s="24"/>
      <c r="P93" s="22"/>
      <c r="Q93" s="22"/>
      <c r="U93" s="4"/>
      <c r="V93" s="4"/>
      <c r="W93" s="4"/>
      <c r="X93" s="4"/>
      <c r="Y93" s="4"/>
      <c r="Z93" s="4"/>
      <c r="AA93" s="26"/>
      <c r="AB93" s="26"/>
      <c r="AC93" s="26"/>
      <c r="AD93" s="26"/>
    </row>
    <row r="94" spans="1:30" s="26" customFormat="1" ht="130.5" customHeight="1" x14ac:dyDescent="0.25">
      <c r="A94" s="51" t="s">
        <v>62</v>
      </c>
      <c r="B94" s="51" t="s">
        <v>373</v>
      </c>
      <c r="D94" s="57" t="str">
        <f>D$6</f>
        <v>Expected 16/17 BPT compliance rate 
- 
(current model assumption)</v>
      </c>
      <c r="E94" s="57" t="s">
        <v>380</v>
      </c>
      <c r="F94" s="57" t="s">
        <v>391</v>
      </c>
      <c r="G94" s="57" t="s">
        <v>474</v>
      </c>
      <c r="H94" s="73" t="s">
        <v>478</v>
      </c>
      <c r="J94" s="51" t="s">
        <v>384</v>
      </c>
      <c r="K94" s="51" t="str">
        <f>K$21</f>
        <v>Best practice tariff (£)</v>
      </c>
      <c r="L94" s="51" t="s">
        <v>381</v>
      </c>
      <c r="M94" s="51" t="s">
        <v>382</v>
      </c>
      <c r="N94" s="57" t="str">
        <f>N$6</f>
        <v>16/17 modelled price which would apply if no BPT</v>
      </c>
      <c r="O94" s="4"/>
      <c r="P94" s="57" t="s">
        <v>376</v>
      </c>
      <c r="Q94" s="57" t="s">
        <v>378</v>
      </c>
      <c r="U94" s="4"/>
      <c r="V94" s="4"/>
      <c r="W94" s="4"/>
      <c r="X94" s="4"/>
      <c r="Y94" s="4"/>
      <c r="Z94" s="4"/>
      <c r="AA94" s="4"/>
      <c r="AB94" s="4"/>
      <c r="AC94" s="4"/>
      <c r="AD94" s="4"/>
    </row>
    <row r="95" spans="1:30" s="4" customFormat="1" x14ac:dyDescent="0.25">
      <c r="A95" s="27" t="s">
        <v>124</v>
      </c>
      <c r="B95" s="18" t="s">
        <v>270</v>
      </c>
      <c r="D95" s="56">
        <v>1</v>
      </c>
      <c r="E95" s="85" t="s">
        <v>375</v>
      </c>
      <c r="F95" s="56" t="s">
        <v>375</v>
      </c>
      <c r="G95" s="56">
        <f t="shared" ref="G95:G102" si="15">D95</f>
        <v>1</v>
      </c>
      <c r="H95" s="74">
        <f t="shared" ref="H95:H102" si="16">D95-G95</f>
        <v>0</v>
      </c>
      <c r="J95" s="96">
        <v>2743.9595207858824</v>
      </c>
      <c r="K95" s="96">
        <v>3228.1876715128028</v>
      </c>
      <c r="L95" s="100">
        <f>K95-J95</f>
        <v>484.22815072692038</v>
      </c>
      <c r="M95" s="112">
        <f t="shared" ref="M95:M102" si="17">L95/N95</f>
        <v>0.15</v>
      </c>
      <c r="N95" s="109">
        <v>3228.1876715128028</v>
      </c>
      <c r="P95" s="54" t="s">
        <v>377</v>
      </c>
      <c r="Q95" s="58" t="s">
        <v>387</v>
      </c>
    </row>
    <row r="96" spans="1:30" s="4" customFormat="1" x14ac:dyDescent="0.25">
      <c r="A96" s="27" t="s">
        <v>125</v>
      </c>
      <c r="B96" s="18" t="s">
        <v>271</v>
      </c>
      <c r="D96" s="56">
        <v>1</v>
      </c>
      <c r="E96" s="85" t="s">
        <v>375</v>
      </c>
      <c r="F96" s="56" t="s">
        <v>375</v>
      </c>
      <c r="G96" s="56">
        <f t="shared" si="15"/>
        <v>1</v>
      </c>
      <c r="H96" s="74">
        <f t="shared" si="16"/>
        <v>0</v>
      </c>
      <c r="J96" s="96">
        <v>1565.1494539228686</v>
      </c>
      <c r="K96" s="96">
        <v>1841.3522987327865</v>
      </c>
      <c r="L96" s="100">
        <f t="shared" ref="L96:L102" si="18">K96-J96</f>
        <v>276.20284480991791</v>
      </c>
      <c r="M96" s="112">
        <f t="shared" si="17"/>
        <v>0.14999999999999997</v>
      </c>
      <c r="N96" s="109">
        <v>1841.3522987327865</v>
      </c>
      <c r="P96" s="54" t="s">
        <v>377</v>
      </c>
      <c r="Q96" s="58" t="s">
        <v>387</v>
      </c>
    </row>
    <row r="97" spans="1:30" s="4" customFormat="1" x14ac:dyDescent="0.25">
      <c r="A97" s="27" t="s">
        <v>126</v>
      </c>
      <c r="B97" s="18" t="s">
        <v>272</v>
      </c>
      <c r="D97" s="56">
        <v>1</v>
      </c>
      <c r="E97" s="85" t="s">
        <v>375</v>
      </c>
      <c r="F97" s="56" t="s">
        <v>375</v>
      </c>
      <c r="G97" s="56">
        <f t="shared" si="15"/>
        <v>1</v>
      </c>
      <c r="H97" s="74">
        <f t="shared" si="16"/>
        <v>0</v>
      </c>
      <c r="J97" s="96">
        <v>1083.4021762230566</v>
      </c>
      <c r="K97" s="96">
        <v>1274.5907955565372</v>
      </c>
      <c r="L97" s="100">
        <f t="shared" si="18"/>
        <v>191.18861933348057</v>
      </c>
      <c r="M97" s="112">
        <f t="shared" si="17"/>
        <v>0.15</v>
      </c>
      <c r="N97" s="109">
        <v>1274.5907955565372</v>
      </c>
      <c r="P97" s="54" t="s">
        <v>377</v>
      </c>
      <c r="Q97" s="58" t="s">
        <v>387</v>
      </c>
    </row>
    <row r="98" spans="1:30" s="4" customFormat="1" x14ac:dyDescent="0.25">
      <c r="A98" s="27" t="s">
        <v>127</v>
      </c>
      <c r="B98" s="18" t="s">
        <v>273</v>
      </c>
      <c r="D98" s="56">
        <v>1</v>
      </c>
      <c r="E98" s="85" t="s">
        <v>375</v>
      </c>
      <c r="F98" s="56" t="s">
        <v>375</v>
      </c>
      <c r="G98" s="56">
        <f t="shared" si="15"/>
        <v>1</v>
      </c>
      <c r="H98" s="74">
        <f t="shared" si="16"/>
        <v>0</v>
      </c>
      <c r="J98" s="96">
        <v>433.62240222419882</v>
      </c>
      <c r="K98" s="96">
        <v>510.14400261670448</v>
      </c>
      <c r="L98" s="100">
        <f t="shared" si="18"/>
        <v>76.521600392505661</v>
      </c>
      <c r="M98" s="112">
        <f t="shared" si="17"/>
        <v>0.14999999999999997</v>
      </c>
      <c r="N98" s="109">
        <v>510.14400261670448</v>
      </c>
      <c r="P98" s="54" t="s">
        <v>377</v>
      </c>
      <c r="Q98" s="58" t="s">
        <v>387</v>
      </c>
    </row>
    <row r="99" spans="1:30" s="4" customFormat="1" x14ac:dyDescent="0.25">
      <c r="A99" s="27" t="s">
        <v>128</v>
      </c>
      <c r="B99" s="18" t="s">
        <v>274</v>
      </c>
      <c r="D99" s="56">
        <v>1</v>
      </c>
      <c r="E99" s="85" t="s">
        <v>375</v>
      </c>
      <c r="F99" s="56" t="s">
        <v>375</v>
      </c>
      <c r="G99" s="56">
        <f t="shared" si="15"/>
        <v>1</v>
      </c>
      <c r="H99" s="74">
        <f t="shared" si="16"/>
        <v>0</v>
      </c>
      <c r="J99" s="96">
        <v>3047.4101587966243</v>
      </c>
      <c r="K99" s="96">
        <v>3585.1884221136756</v>
      </c>
      <c r="L99" s="100">
        <f t="shared" si="18"/>
        <v>537.77826331705137</v>
      </c>
      <c r="M99" s="112">
        <f t="shared" si="17"/>
        <v>0.15</v>
      </c>
      <c r="N99" s="109">
        <v>3585.1884221136756</v>
      </c>
      <c r="P99" s="54" t="s">
        <v>377</v>
      </c>
      <c r="Q99" s="58" t="s">
        <v>387</v>
      </c>
    </row>
    <row r="100" spans="1:30" s="4" customFormat="1" x14ac:dyDescent="0.25">
      <c r="A100" s="27" t="s">
        <v>129</v>
      </c>
      <c r="B100" s="18" t="s">
        <v>275</v>
      </c>
      <c r="D100" s="56">
        <v>1</v>
      </c>
      <c r="E100" s="85" t="s">
        <v>375</v>
      </c>
      <c r="F100" s="56" t="s">
        <v>375</v>
      </c>
      <c r="G100" s="56">
        <f t="shared" si="15"/>
        <v>1</v>
      </c>
      <c r="H100" s="74">
        <f t="shared" si="16"/>
        <v>0</v>
      </c>
      <c r="J100" s="96">
        <v>1834.7249667161359</v>
      </c>
      <c r="K100" s="96">
        <v>2158.4999608425128</v>
      </c>
      <c r="L100" s="100">
        <f t="shared" si="18"/>
        <v>323.7749941263769</v>
      </c>
      <c r="M100" s="112">
        <f t="shared" si="17"/>
        <v>0.15</v>
      </c>
      <c r="N100" s="109">
        <v>2158.4999608425128</v>
      </c>
      <c r="P100" s="54" t="s">
        <v>377</v>
      </c>
      <c r="Q100" s="58" t="s">
        <v>387</v>
      </c>
    </row>
    <row r="101" spans="1:30" s="4" customFormat="1" x14ac:dyDescent="0.25">
      <c r="A101" s="27" t="s">
        <v>130</v>
      </c>
      <c r="B101" s="18" t="s">
        <v>276</v>
      </c>
      <c r="D101" s="56">
        <v>1</v>
      </c>
      <c r="E101" s="85" t="s">
        <v>375</v>
      </c>
      <c r="F101" s="56" t="s">
        <v>375</v>
      </c>
      <c r="G101" s="56">
        <f t="shared" si="15"/>
        <v>1</v>
      </c>
      <c r="H101" s="74">
        <f t="shared" si="16"/>
        <v>0</v>
      </c>
      <c r="J101" s="96">
        <v>1153.7132753350331</v>
      </c>
      <c r="K101" s="96">
        <v>1357.3097356882743</v>
      </c>
      <c r="L101" s="100">
        <f t="shared" si="18"/>
        <v>203.59646035324113</v>
      </c>
      <c r="M101" s="112">
        <f t="shared" si="17"/>
        <v>0.15</v>
      </c>
      <c r="N101" s="109">
        <v>1357.3097356882743</v>
      </c>
      <c r="P101" s="54" t="s">
        <v>377</v>
      </c>
      <c r="Q101" s="58" t="s">
        <v>387</v>
      </c>
      <c r="U101" s="33"/>
      <c r="V101" s="33"/>
      <c r="W101" s="33"/>
      <c r="X101" s="33"/>
      <c r="Y101" s="33"/>
      <c r="Z101" s="33"/>
    </row>
    <row r="102" spans="1:30" s="4" customFormat="1" x14ac:dyDescent="0.25">
      <c r="A102" s="27" t="s">
        <v>131</v>
      </c>
      <c r="B102" s="18" t="s">
        <v>277</v>
      </c>
      <c r="D102" s="56">
        <v>1</v>
      </c>
      <c r="E102" s="85" t="s">
        <v>375</v>
      </c>
      <c r="F102" s="56" t="s">
        <v>375</v>
      </c>
      <c r="G102" s="56">
        <f t="shared" si="15"/>
        <v>1</v>
      </c>
      <c r="H102" s="74">
        <f t="shared" si="16"/>
        <v>0</v>
      </c>
      <c r="J102" s="96">
        <v>689.97793457371972</v>
      </c>
      <c r="K102" s="96">
        <v>811.73874655731731</v>
      </c>
      <c r="L102" s="100">
        <f t="shared" si="18"/>
        <v>121.76081198359759</v>
      </c>
      <c r="M102" s="112">
        <f t="shared" si="17"/>
        <v>0.15</v>
      </c>
      <c r="N102" s="109">
        <v>811.73874655731731</v>
      </c>
      <c r="P102" s="54" t="s">
        <v>377</v>
      </c>
      <c r="Q102" s="58" t="s">
        <v>387</v>
      </c>
      <c r="U102" s="33"/>
      <c r="V102" s="33"/>
      <c r="W102" s="33"/>
      <c r="X102" s="33"/>
      <c r="Y102" s="33"/>
      <c r="Z102" s="33"/>
      <c r="AA102" s="33"/>
      <c r="AB102" s="33"/>
      <c r="AC102" s="33"/>
      <c r="AD102" s="33"/>
    </row>
    <row r="103" spans="1:30" s="33" customFormat="1" ht="16.5" customHeight="1" x14ac:dyDescent="0.25">
      <c r="B103" s="34"/>
      <c r="D103" s="38"/>
      <c r="E103" s="38"/>
      <c r="F103" s="38"/>
      <c r="G103" s="38"/>
      <c r="H103" s="77"/>
      <c r="J103" s="37"/>
      <c r="K103" s="37"/>
      <c r="L103" s="37"/>
      <c r="O103" s="4"/>
      <c r="P103" s="38"/>
      <c r="Q103" s="38"/>
    </row>
    <row r="104" spans="1:30" s="33" customFormat="1" x14ac:dyDescent="0.25">
      <c r="B104" s="34"/>
      <c r="D104" s="46"/>
      <c r="E104" s="46"/>
      <c r="F104" s="46"/>
      <c r="G104" s="46"/>
      <c r="H104" s="79"/>
      <c r="J104" s="37"/>
      <c r="K104" s="37"/>
      <c r="L104" s="37"/>
      <c r="O104" s="4"/>
      <c r="P104" s="46"/>
      <c r="Q104" s="46"/>
      <c r="U104" s="39"/>
      <c r="V104" s="39"/>
      <c r="W104" s="39"/>
      <c r="X104" s="39"/>
      <c r="Y104" s="39"/>
      <c r="Z104" s="39"/>
    </row>
    <row r="105" spans="1:30" s="33" customFormat="1" x14ac:dyDescent="0.25">
      <c r="A105" s="36"/>
      <c r="B105" s="40"/>
      <c r="D105" s="46"/>
      <c r="E105" s="46"/>
      <c r="F105" s="46"/>
      <c r="G105" s="46"/>
      <c r="H105" s="79"/>
      <c r="J105" s="37"/>
      <c r="K105" s="35"/>
      <c r="L105" s="35"/>
      <c r="O105" s="4"/>
      <c r="P105" s="46"/>
      <c r="Q105" s="46"/>
      <c r="U105" s="94"/>
      <c r="V105" s="94"/>
      <c r="W105" s="94"/>
      <c r="X105" s="94"/>
      <c r="Y105" s="94"/>
      <c r="Z105" s="23"/>
      <c r="AA105" s="39"/>
      <c r="AB105" s="39"/>
      <c r="AC105" s="39"/>
      <c r="AD105" s="39"/>
    </row>
    <row r="106" spans="1:30" s="39" customFormat="1" x14ac:dyDescent="0.25">
      <c r="A106" s="137">
        <v>5</v>
      </c>
      <c r="B106" s="130" t="s">
        <v>308</v>
      </c>
      <c r="D106" s="64" t="s">
        <v>375</v>
      </c>
      <c r="E106" s="4"/>
      <c r="F106" s="4"/>
      <c r="G106" s="4"/>
      <c r="H106" s="79"/>
      <c r="J106" s="63"/>
      <c r="K106" s="33"/>
      <c r="L106" s="33"/>
      <c r="M106" s="33"/>
      <c r="N106" s="33"/>
      <c r="O106" s="4"/>
      <c r="P106" s="46"/>
      <c r="Q106" s="46"/>
      <c r="U106" s="32"/>
      <c r="V106" s="32"/>
      <c r="W106" s="32"/>
      <c r="X106" s="32"/>
      <c r="Y106" s="32"/>
      <c r="Z106" s="32"/>
      <c r="AA106" s="23"/>
      <c r="AB106" s="23"/>
      <c r="AC106" s="23"/>
      <c r="AD106" s="23"/>
    </row>
    <row r="107" spans="1:30" x14ac:dyDescent="0.25">
      <c r="B107" s="33"/>
      <c r="D107" s="24"/>
      <c r="E107" s="24"/>
      <c r="F107" s="24"/>
      <c r="G107" s="24"/>
      <c r="H107" s="76"/>
      <c r="J107" s="123"/>
      <c r="K107" s="101"/>
      <c r="L107" s="101"/>
      <c r="M107" s="101"/>
      <c r="O107" s="24"/>
      <c r="P107" s="45"/>
      <c r="Q107" s="45"/>
      <c r="U107" s="39"/>
      <c r="V107" s="39"/>
      <c r="W107" s="39"/>
      <c r="X107" s="39"/>
      <c r="Y107" s="39"/>
      <c r="Z107" s="39"/>
      <c r="AA107" s="32"/>
      <c r="AB107" s="32"/>
      <c r="AC107" s="32"/>
      <c r="AD107" s="32"/>
    </row>
    <row r="108" spans="1:30" s="32" customFormat="1" x14ac:dyDescent="0.25">
      <c r="B108" s="33"/>
      <c r="D108" s="46"/>
      <c r="E108" s="46"/>
      <c r="F108" s="46"/>
      <c r="G108" s="46"/>
      <c r="H108" s="79"/>
      <c r="N108" s="33"/>
      <c r="P108" s="46"/>
      <c r="Q108" s="46"/>
      <c r="U108" s="94"/>
      <c r="V108" s="94"/>
      <c r="W108" s="94"/>
      <c r="X108" s="94"/>
      <c r="Y108" s="94"/>
      <c r="Z108" s="23"/>
      <c r="AA108" s="39"/>
      <c r="AB108" s="39"/>
      <c r="AC108" s="39"/>
      <c r="AD108" s="39"/>
    </row>
    <row r="109" spans="1:30" s="39" customFormat="1" x14ac:dyDescent="0.25">
      <c r="A109" s="137">
        <v>6</v>
      </c>
      <c r="B109" s="130" t="s">
        <v>309</v>
      </c>
      <c r="D109" s="46"/>
      <c r="E109" s="46"/>
      <c r="F109" s="46"/>
      <c r="G109" s="4"/>
      <c r="H109" s="79"/>
      <c r="J109" s="63"/>
      <c r="K109" s="33"/>
      <c r="L109" s="33"/>
      <c r="M109" s="33"/>
      <c r="N109" s="32"/>
      <c r="P109" s="47"/>
      <c r="Q109" s="46"/>
      <c r="U109" s="26"/>
      <c r="V109" s="26"/>
      <c r="W109" s="26"/>
      <c r="X109" s="26"/>
      <c r="Y109" s="26"/>
      <c r="Z109" s="26"/>
      <c r="AA109" s="23"/>
      <c r="AB109" s="23"/>
      <c r="AC109" s="23"/>
      <c r="AD109" s="23"/>
    </row>
    <row r="110" spans="1:30" ht="15.75" customHeight="1" x14ac:dyDescent="0.25">
      <c r="B110" s="5"/>
      <c r="D110" s="24"/>
      <c r="E110" s="24"/>
      <c r="F110" s="24"/>
      <c r="G110" s="24"/>
      <c r="H110" s="72"/>
      <c r="J110" s="83"/>
      <c r="K110" s="22"/>
      <c r="L110" s="22"/>
      <c r="M110" s="22"/>
      <c r="N110" s="22"/>
      <c r="O110" s="24"/>
      <c r="P110" s="22"/>
      <c r="Q110" s="22"/>
      <c r="U110" s="4"/>
      <c r="V110" s="4"/>
      <c r="W110" s="4"/>
      <c r="X110" s="4"/>
      <c r="Y110" s="4"/>
      <c r="Z110" s="4"/>
      <c r="AA110" s="26"/>
      <c r="AB110" s="26"/>
      <c r="AC110" s="26"/>
      <c r="AD110" s="26"/>
    </row>
    <row r="111" spans="1:30" s="26" customFormat="1" ht="130.5" customHeight="1" x14ac:dyDescent="0.25">
      <c r="A111" s="51" t="s">
        <v>62</v>
      </c>
      <c r="B111" s="51" t="s">
        <v>373</v>
      </c>
      <c r="D111" s="57" t="str">
        <f>D$6</f>
        <v>Expected 16/17 BPT compliance rate 
- 
(current model assumption)</v>
      </c>
      <c r="E111" s="57" t="s">
        <v>476</v>
      </c>
      <c r="F111" s="57" t="s">
        <v>477</v>
      </c>
      <c r="G111" s="57" t="s">
        <v>474</v>
      </c>
      <c r="H111" s="73" t="s">
        <v>478</v>
      </c>
      <c r="J111" s="51" t="s">
        <v>480</v>
      </c>
      <c r="K111" s="51" t="str">
        <f>K$21 &amp;"  (Tier 1)"</f>
        <v>Best practice tariff (£)  (Tier 1)</v>
      </c>
      <c r="L111" s="51" t="s">
        <v>381</v>
      </c>
      <c r="M111" s="51" t="s">
        <v>382</v>
      </c>
      <c r="N111" s="57" t="str">
        <f>N$6</f>
        <v>16/17 modelled price which would apply if no BPT</v>
      </c>
      <c r="O111" s="4"/>
      <c r="P111" s="57" t="s">
        <v>376</v>
      </c>
      <c r="Q111" s="57" t="s">
        <v>378</v>
      </c>
      <c r="U111" s="4"/>
      <c r="V111" s="4"/>
      <c r="W111" s="4"/>
      <c r="X111" s="4"/>
      <c r="Y111" s="4"/>
      <c r="Z111" s="4"/>
      <c r="AA111" s="4"/>
      <c r="AB111" s="4"/>
      <c r="AC111" s="4"/>
      <c r="AD111" s="4"/>
    </row>
    <row r="112" spans="1:30" s="4" customFormat="1" ht="30" customHeight="1" x14ac:dyDescent="0.25">
      <c r="A112" s="53" t="s">
        <v>114</v>
      </c>
      <c r="B112" s="59" t="s">
        <v>233</v>
      </c>
      <c r="D112" s="56">
        <v>1</v>
      </c>
      <c r="E112" s="56">
        <v>0.59</v>
      </c>
      <c r="F112" s="56">
        <f>D112-E112</f>
        <v>0.41000000000000003</v>
      </c>
      <c r="G112" s="56">
        <v>1</v>
      </c>
      <c r="H112" s="74">
        <f t="shared" ref="H112:H124" si="19">D112-G112</f>
        <v>0</v>
      </c>
      <c r="J112" s="100">
        <f>VLOOKUP(A112,'[11]00_Other (16-17)'!$A$49:$T$62,9,FALSE)</f>
        <v>545.43611871289738</v>
      </c>
      <c r="K112" s="120">
        <f>VLOOKUP(A112,'[11]00_Other (16-17)'!$A$49:$T$62,13,FALSE)</f>
        <v>592.86534642706238</v>
      </c>
      <c r="L112" s="125">
        <f>K112-J112</f>
        <v>47.429227714164995</v>
      </c>
      <c r="M112" s="112">
        <f>L112/K112</f>
        <v>0.08</v>
      </c>
      <c r="N112" s="100">
        <f>VLOOKUP(A112,'[11]00_Other (16-17)'!$A$49:$T$62,6,FALSE)</f>
        <v>592.86534642706238</v>
      </c>
      <c r="P112" s="55" t="s">
        <v>172</v>
      </c>
      <c r="Q112" s="55" t="s">
        <v>309</v>
      </c>
    </row>
    <row r="113" spans="1:30" s="4" customFormat="1" ht="30" customHeight="1" x14ac:dyDescent="0.25">
      <c r="A113" s="53" t="s">
        <v>2</v>
      </c>
      <c r="B113" s="59" t="s">
        <v>234</v>
      </c>
      <c r="D113" s="56">
        <v>1</v>
      </c>
      <c r="E113" s="56">
        <v>0.59</v>
      </c>
      <c r="F113" s="56">
        <f t="shared" ref="F113:F124" si="20">D113-E113</f>
        <v>0.41000000000000003</v>
      </c>
      <c r="G113" s="56">
        <v>1</v>
      </c>
      <c r="H113" s="74">
        <f t="shared" si="19"/>
        <v>0</v>
      </c>
      <c r="J113" s="100">
        <f>VLOOKUP(A113,'[11]00_Other (16-17)'!$A$49:$T$62,9,FALSE)</f>
        <v>390.80034890144236</v>
      </c>
      <c r="K113" s="120">
        <f>VLOOKUP(A113,'[11]00_Other (16-17)'!$A$49:$T$62,13,FALSE)</f>
        <v>424.78298793635037</v>
      </c>
      <c r="L113" s="125">
        <f t="shared" ref="L113:L124" si="21">K113-J113</f>
        <v>33.982639034908004</v>
      </c>
      <c r="M113" s="112">
        <f t="shared" ref="M113:M124" si="22">L113/K113</f>
        <v>7.9999999999999946E-2</v>
      </c>
      <c r="N113" s="100">
        <f>VLOOKUP(A113,'[11]00_Other (16-17)'!$A$49:$T$62,6,FALSE)</f>
        <v>424.78298793635037</v>
      </c>
      <c r="P113" s="55" t="s">
        <v>172</v>
      </c>
      <c r="Q113" s="55" t="s">
        <v>309</v>
      </c>
    </row>
    <row r="114" spans="1:30" s="4" customFormat="1" ht="30" customHeight="1" x14ac:dyDescent="0.25">
      <c r="A114" s="53" t="s">
        <v>3</v>
      </c>
      <c r="B114" s="59" t="s">
        <v>235</v>
      </c>
      <c r="D114" s="56">
        <v>1</v>
      </c>
      <c r="E114" s="56">
        <v>0.59</v>
      </c>
      <c r="F114" s="56">
        <f t="shared" si="20"/>
        <v>0.41000000000000003</v>
      </c>
      <c r="G114" s="56">
        <v>1</v>
      </c>
      <c r="H114" s="74">
        <f t="shared" si="19"/>
        <v>0</v>
      </c>
      <c r="J114" s="100">
        <f>VLOOKUP(A114,'[11]00_Other (16-17)'!$A$49:$T$62,9,FALSE)</f>
        <v>446.2539237074875</v>
      </c>
      <c r="K114" s="120">
        <f>VLOOKUP(A114,'[11]00_Other (16-17)'!$A$49:$T$62,13,FALSE)</f>
        <v>485.05861272552988</v>
      </c>
      <c r="L114" s="125">
        <f t="shared" si="21"/>
        <v>38.804689018042382</v>
      </c>
      <c r="M114" s="112">
        <f t="shared" si="22"/>
        <v>7.9999999999999988E-2</v>
      </c>
      <c r="N114" s="100">
        <f>VLOOKUP(A114,'[11]00_Other (16-17)'!$A$49:$T$62,6,FALSE)</f>
        <v>485.05861272552988</v>
      </c>
      <c r="P114" s="55" t="s">
        <v>172</v>
      </c>
      <c r="Q114" s="55" t="s">
        <v>309</v>
      </c>
    </row>
    <row r="115" spans="1:30" s="4" customFormat="1" ht="30" customHeight="1" x14ac:dyDescent="0.25">
      <c r="A115" s="53" t="s">
        <v>4</v>
      </c>
      <c r="B115" s="59" t="s">
        <v>236</v>
      </c>
      <c r="D115" s="56">
        <v>1</v>
      </c>
      <c r="E115" s="56">
        <v>0.59</v>
      </c>
      <c r="F115" s="56">
        <f t="shared" si="20"/>
        <v>0.41000000000000003</v>
      </c>
      <c r="G115" s="56">
        <v>1</v>
      </c>
      <c r="H115" s="74">
        <f t="shared" si="19"/>
        <v>0</v>
      </c>
      <c r="J115" s="100">
        <f>VLOOKUP(A115,'[11]00_Other (16-17)'!$A$49:$T$62,9,FALSE)</f>
        <v>489.62826135651386</v>
      </c>
      <c r="K115" s="120">
        <f>VLOOKUP(A115,'[11]00_Other (16-17)'!$A$49:$T$62,13,FALSE)</f>
        <v>532.2046319092542</v>
      </c>
      <c r="L115" s="125">
        <f t="shared" si="21"/>
        <v>42.576370552740343</v>
      </c>
      <c r="M115" s="112">
        <f t="shared" si="22"/>
        <v>8.0000000000000016E-2</v>
      </c>
      <c r="N115" s="100">
        <f>VLOOKUP(A115,'[11]00_Other (16-17)'!$A$49:$T$62,6,FALSE)</f>
        <v>532.2046319092542</v>
      </c>
      <c r="P115" s="55" t="s">
        <v>172</v>
      </c>
      <c r="Q115" s="55" t="s">
        <v>309</v>
      </c>
    </row>
    <row r="116" spans="1:30" s="4" customFormat="1" ht="30" customHeight="1" x14ac:dyDescent="0.25">
      <c r="A116" s="53" t="s">
        <v>5</v>
      </c>
      <c r="B116" s="59" t="s">
        <v>237</v>
      </c>
      <c r="D116" s="56">
        <v>1</v>
      </c>
      <c r="E116" s="56">
        <v>0.59</v>
      </c>
      <c r="F116" s="56">
        <f t="shared" si="20"/>
        <v>0.41000000000000003</v>
      </c>
      <c r="G116" s="56">
        <v>1</v>
      </c>
      <c r="H116" s="74">
        <f t="shared" si="19"/>
        <v>0</v>
      </c>
      <c r="J116" s="100">
        <f>VLOOKUP(A116,'[11]00_Other (16-17)'!$A$49:$T$62,9,FALSE)</f>
        <v>330.36453978017761</v>
      </c>
      <c r="K116" s="120">
        <f>VLOOKUP(A116,'[11]00_Other (16-17)'!$A$49:$T$62,13,FALSE)</f>
        <v>359.09189106541044</v>
      </c>
      <c r="L116" s="125">
        <f t="shared" si="21"/>
        <v>28.727351285232828</v>
      </c>
      <c r="M116" s="112">
        <f t="shared" si="22"/>
        <v>7.9999999999999988E-2</v>
      </c>
      <c r="N116" s="100">
        <f>VLOOKUP(A116,'[11]00_Other (16-17)'!$A$49:$T$62,6,FALSE)</f>
        <v>359.09189106541044</v>
      </c>
      <c r="P116" s="55" t="s">
        <v>172</v>
      </c>
      <c r="Q116" s="55" t="s">
        <v>309</v>
      </c>
    </row>
    <row r="117" spans="1:30" s="4" customFormat="1" ht="30" customHeight="1" x14ac:dyDescent="0.25">
      <c r="A117" s="53" t="s">
        <v>6</v>
      </c>
      <c r="B117" s="59" t="s">
        <v>238</v>
      </c>
      <c r="D117" s="56">
        <v>1</v>
      </c>
      <c r="E117" s="56">
        <v>0.59</v>
      </c>
      <c r="F117" s="56">
        <f t="shared" si="20"/>
        <v>0.41000000000000003</v>
      </c>
      <c r="G117" s="56">
        <v>1</v>
      </c>
      <c r="H117" s="74">
        <f t="shared" si="19"/>
        <v>0</v>
      </c>
      <c r="J117" s="100">
        <f>VLOOKUP(A117,'[11]00_Other (16-17)'!$A$49:$T$62,9,FALSE)</f>
        <v>371.65937743978168</v>
      </c>
      <c r="K117" s="120">
        <f>VLOOKUP(A117,'[11]00_Other (16-17)'!$A$49:$T$62,13,FALSE)</f>
        <v>403.97758417367572</v>
      </c>
      <c r="L117" s="125">
        <f t="shared" si="21"/>
        <v>32.318206733894044</v>
      </c>
      <c r="M117" s="112">
        <f t="shared" si="22"/>
        <v>7.999999999999996E-2</v>
      </c>
      <c r="N117" s="100">
        <f>VLOOKUP(A117,'[11]00_Other (16-17)'!$A$49:$T$62,6,FALSE)</f>
        <v>403.97758417367572</v>
      </c>
      <c r="P117" s="55" t="s">
        <v>172</v>
      </c>
      <c r="Q117" s="55" t="s">
        <v>309</v>
      </c>
    </row>
    <row r="118" spans="1:30" s="4" customFormat="1" ht="30" customHeight="1" x14ac:dyDescent="0.25">
      <c r="A118" s="53" t="s">
        <v>7</v>
      </c>
      <c r="B118" s="59" t="s">
        <v>239</v>
      </c>
      <c r="D118" s="56">
        <v>1</v>
      </c>
      <c r="E118" s="56">
        <v>0.59</v>
      </c>
      <c r="F118" s="56">
        <f t="shared" si="20"/>
        <v>0.41000000000000003</v>
      </c>
      <c r="G118" s="56">
        <v>1</v>
      </c>
      <c r="H118" s="74">
        <f t="shared" si="19"/>
        <v>0</v>
      </c>
      <c r="J118" s="100">
        <f>VLOOKUP(A118,'[11]00_Other (16-17)'!$A$49:$T$62,9,FALSE)</f>
        <v>229.51702408860379</v>
      </c>
      <c r="K118" s="120">
        <f>VLOOKUP(A118,'[11]00_Other (16-17)'!$A$49:$T$62,13,FALSE)</f>
        <v>249.47502618326499</v>
      </c>
      <c r="L118" s="125">
        <f t="shared" si="21"/>
        <v>19.958002094661197</v>
      </c>
      <c r="M118" s="112">
        <f t="shared" si="22"/>
        <v>7.9999999999999988E-2</v>
      </c>
      <c r="N118" s="100">
        <f>VLOOKUP(A118,'[11]00_Other (16-17)'!$A$49:$T$62,6,FALSE)</f>
        <v>249.47502618326499</v>
      </c>
      <c r="P118" s="55" t="s">
        <v>172</v>
      </c>
      <c r="Q118" s="55" t="s">
        <v>309</v>
      </c>
    </row>
    <row r="119" spans="1:30" s="4" customFormat="1" ht="30" customHeight="1" x14ac:dyDescent="0.25">
      <c r="A119" s="53" t="s">
        <v>8</v>
      </c>
      <c r="B119" s="59" t="s">
        <v>240</v>
      </c>
      <c r="D119" s="56">
        <v>1</v>
      </c>
      <c r="E119" s="56">
        <v>0.59</v>
      </c>
      <c r="F119" s="56">
        <f t="shared" si="20"/>
        <v>0.41000000000000003</v>
      </c>
      <c r="G119" s="56">
        <v>1</v>
      </c>
      <c r="H119" s="74">
        <f t="shared" si="19"/>
        <v>0</v>
      </c>
      <c r="J119" s="100">
        <f>VLOOKUP(A119,'[11]00_Other (16-17)'!$A$49:$T$62,9,FALSE)</f>
        <v>313.20202454612894</v>
      </c>
      <c r="K119" s="120">
        <f>VLOOKUP(A119,'[11]00_Other (16-17)'!$A$49:$T$62,13,FALSE)</f>
        <v>340.43698320231408</v>
      </c>
      <c r="L119" s="125">
        <f t="shared" si="21"/>
        <v>27.234958656185142</v>
      </c>
      <c r="M119" s="112">
        <f t="shared" si="22"/>
        <v>8.0000000000000043E-2</v>
      </c>
      <c r="N119" s="100">
        <f>VLOOKUP(A119,'[11]00_Other (16-17)'!$A$49:$T$62,6,FALSE)</f>
        <v>340.43698320231408</v>
      </c>
      <c r="P119" s="55" t="s">
        <v>172</v>
      </c>
      <c r="Q119" s="55" t="s">
        <v>309</v>
      </c>
    </row>
    <row r="120" spans="1:30" s="4" customFormat="1" ht="30" customHeight="1" x14ac:dyDescent="0.25">
      <c r="A120" s="53" t="s">
        <v>9</v>
      </c>
      <c r="B120" s="59" t="s">
        <v>241</v>
      </c>
      <c r="D120" s="56">
        <v>1</v>
      </c>
      <c r="E120" s="56">
        <v>0.59</v>
      </c>
      <c r="F120" s="56">
        <f t="shared" si="20"/>
        <v>0.41000000000000003</v>
      </c>
      <c r="G120" s="56">
        <v>1</v>
      </c>
      <c r="H120" s="74">
        <f t="shared" si="19"/>
        <v>0</v>
      </c>
      <c r="J120" s="100">
        <f>VLOOKUP(A120,'[11]00_Other (16-17)'!$A$49:$T$62,9,FALSE)</f>
        <v>337.25939781670212</v>
      </c>
      <c r="K120" s="120">
        <f>VLOOKUP(A120,'[11]00_Other (16-17)'!$A$49:$T$62,13,FALSE)</f>
        <v>366.58630197467619</v>
      </c>
      <c r="L120" s="125">
        <f t="shared" si="21"/>
        <v>29.32690415797407</v>
      </c>
      <c r="M120" s="112">
        <f t="shared" si="22"/>
        <v>7.9999999999999932E-2</v>
      </c>
      <c r="N120" s="100">
        <f>VLOOKUP(A120,'[11]00_Other (16-17)'!$A$49:$T$62,6,FALSE)</f>
        <v>366.58630197467619</v>
      </c>
      <c r="P120" s="55" t="s">
        <v>172</v>
      </c>
      <c r="Q120" s="55" t="s">
        <v>309</v>
      </c>
    </row>
    <row r="121" spans="1:30" s="4" customFormat="1" ht="30" customHeight="1" x14ac:dyDescent="0.25">
      <c r="A121" s="53" t="s">
        <v>10</v>
      </c>
      <c r="B121" s="59" t="s">
        <v>242</v>
      </c>
      <c r="D121" s="56">
        <v>1</v>
      </c>
      <c r="E121" s="56">
        <v>0.59</v>
      </c>
      <c r="F121" s="56">
        <f t="shared" si="20"/>
        <v>0.41000000000000003</v>
      </c>
      <c r="G121" s="56">
        <v>1</v>
      </c>
      <c r="H121" s="74">
        <f t="shared" si="19"/>
        <v>0</v>
      </c>
      <c r="J121" s="100">
        <f>VLOOKUP(A121,'[11]00_Other (16-17)'!$A$49:$T$62,9,FALSE)</f>
        <v>468.22142504790207</v>
      </c>
      <c r="K121" s="120">
        <f>VLOOKUP(A121,'[11]00_Other (16-17)'!$A$49:$T$62,13,FALSE)</f>
        <v>508.93633157380663</v>
      </c>
      <c r="L121" s="125">
        <f t="shared" si="21"/>
        <v>40.714906525904553</v>
      </c>
      <c r="M121" s="112">
        <f t="shared" si="22"/>
        <v>8.0000000000000043E-2</v>
      </c>
      <c r="N121" s="100">
        <f>VLOOKUP(A121,'[11]00_Other (16-17)'!$A$49:$T$62,6,FALSE)</f>
        <v>508.93633157380663</v>
      </c>
      <c r="P121" s="55" t="s">
        <v>172</v>
      </c>
      <c r="Q121" s="55" t="s">
        <v>309</v>
      </c>
      <c r="U121" s="33"/>
      <c r="V121" s="33"/>
      <c r="W121" s="33"/>
      <c r="X121" s="33"/>
      <c r="Y121" s="33"/>
      <c r="Z121" s="33"/>
    </row>
    <row r="122" spans="1:30" s="4" customFormat="1" ht="30" customHeight="1" x14ac:dyDescent="0.25">
      <c r="A122" s="53" t="s">
        <v>52</v>
      </c>
      <c r="B122" s="59" t="s">
        <v>243</v>
      </c>
      <c r="D122" s="56">
        <v>1</v>
      </c>
      <c r="E122" s="56">
        <v>0.59</v>
      </c>
      <c r="F122" s="56">
        <f t="shared" si="20"/>
        <v>0.41000000000000003</v>
      </c>
      <c r="G122" s="56">
        <v>1</v>
      </c>
      <c r="H122" s="74">
        <f t="shared" si="19"/>
        <v>0</v>
      </c>
      <c r="J122" s="100">
        <f>VLOOKUP(A122,'[11]00_Other (16-17)'!$A$49:$T$62,9,FALSE)</f>
        <v>489.62826135651386</v>
      </c>
      <c r="K122" s="120">
        <f>VLOOKUP(A122,'[11]00_Other (16-17)'!$A$49:$T$62,13,FALSE)</f>
        <v>532.2046319092542</v>
      </c>
      <c r="L122" s="125">
        <f t="shared" si="21"/>
        <v>42.576370552740343</v>
      </c>
      <c r="M122" s="112">
        <f t="shared" si="22"/>
        <v>8.0000000000000016E-2</v>
      </c>
      <c r="N122" s="100">
        <f>VLOOKUP(A122,'[11]00_Other (16-17)'!$A$49:$T$62,6,FALSE)</f>
        <v>532.2046319092542</v>
      </c>
      <c r="P122" s="55" t="s">
        <v>172</v>
      </c>
      <c r="Q122" s="55" t="s">
        <v>309</v>
      </c>
      <c r="U122" s="33"/>
      <c r="V122" s="33"/>
      <c r="W122" s="33"/>
      <c r="X122" s="33"/>
      <c r="Y122" s="33"/>
      <c r="Z122" s="33"/>
      <c r="AA122" s="33"/>
      <c r="AB122" s="33"/>
      <c r="AC122" s="33"/>
      <c r="AD122" s="33"/>
    </row>
    <row r="123" spans="1:30" s="33" customFormat="1" ht="30" customHeight="1" x14ac:dyDescent="0.25">
      <c r="A123" s="53" t="s">
        <v>11</v>
      </c>
      <c r="B123" s="59" t="s">
        <v>244</v>
      </c>
      <c r="D123" s="56">
        <v>1</v>
      </c>
      <c r="E123" s="56">
        <v>0.59</v>
      </c>
      <c r="F123" s="56">
        <f t="shared" si="20"/>
        <v>0.41000000000000003</v>
      </c>
      <c r="G123" s="56">
        <v>1</v>
      </c>
      <c r="H123" s="74">
        <f t="shared" si="19"/>
        <v>0</v>
      </c>
      <c r="J123" s="100">
        <f>VLOOKUP(A123,'[11]00_Other (16-17)'!$A$49:$T$62,9,FALSE)</f>
        <v>539.25330866240768</v>
      </c>
      <c r="K123" s="120">
        <f>VLOOKUP(A123,'[11]00_Other (16-17)'!$A$49:$T$62,13,FALSE)</f>
        <v>586.14490072000831</v>
      </c>
      <c r="L123" s="125">
        <f t="shared" si="21"/>
        <v>46.891592057600633</v>
      </c>
      <c r="M123" s="112">
        <f t="shared" si="22"/>
        <v>7.9999999999999946E-2</v>
      </c>
      <c r="N123" s="100">
        <f>VLOOKUP(A123,'[11]00_Other (16-17)'!$A$49:$T$62,6,FALSE)</f>
        <v>586.14490072000831</v>
      </c>
      <c r="P123" s="55" t="s">
        <v>172</v>
      </c>
      <c r="Q123" s="55" t="s">
        <v>309</v>
      </c>
    </row>
    <row r="124" spans="1:30" s="33" customFormat="1" ht="30" customHeight="1" x14ac:dyDescent="0.25">
      <c r="A124" s="53" t="s">
        <v>53</v>
      </c>
      <c r="B124" s="59" t="s">
        <v>245</v>
      </c>
      <c r="D124" s="56">
        <v>1</v>
      </c>
      <c r="E124" s="56">
        <v>0.59</v>
      </c>
      <c r="F124" s="56">
        <f t="shared" si="20"/>
        <v>0.41000000000000003</v>
      </c>
      <c r="G124" s="56">
        <v>1</v>
      </c>
      <c r="H124" s="74">
        <f t="shared" si="19"/>
        <v>0</v>
      </c>
      <c r="J124" s="100">
        <f>VLOOKUP(A124,'[11]00_Other (16-17)'!$A$49:$T$62,9,FALSE)</f>
        <v>465.86341566978388</v>
      </c>
      <c r="K124" s="120">
        <f>VLOOKUP(A124,'[11]00_Other (16-17)'!$A$49:$T$62,13,FALSE)</f>
        <v>506.37327790193899</v>
      </c>
      <c r="L124" s="125">
        <f t="shared" si="21"/>
        <v>40.509862232155115</v>
      </c>
      <c r="M124" s="112">
        <f t="shared" si="22"/>
        <v>7.9999999999999988E-2</v>
      </c>
      <c r="N124" s="100">
        <f>VLOOKUP(A124,'[11]00_Other (16-17)'!$A$49:$T$62,6,FALSE)</f>
        <v>506.37327790193899</v>
      </c>
      <c r="P124" s="55" t="s">
        <v>172</v>
      </c>
      <c r="Q124" s="55" t="s">
        <v>309</v>
      </c>
    </row>
    <row r="125" spans="1:30" s="33" customFormat="1" ht="18" customHeight="1" x14ac:dyDescent="0.25">
      <c r="A125" s="4" t="s">
        <v>464</v>
      </c>
      <c r="B125" s="5"/>
      <c r="D125" s="67"/>
      <c r="E125" s="60"/>
      <c r="F125" s="60"/>
      <c r="G125" s="67"/>
      <c r="H125" s="78"/>
      <c r="J125" s="102"/>
      <c r="K125" s="102"/>
      <c r="L125" s="110"/>
      <c r="M125" s="114"/>
      <c r="N125" s="110"/>
      <c r="P125" s="50"/>
      <c r="Q125" s="50"/>
      <c r="U125" s="32"/>
      <c r="V125" s="32"/>
      <c r="W125" s="32"/>
      <c r="X125" s="32"/>
      <c r="Y125" s="32"/>
      <c r="Z125" s="32"/>
    </row>
    <row r="126" spans="1:30" s="33" customFormat="1" ht="18.75" customHeight="1" x14ac:dyDescent="0.25">
      <c r="A126" s="158" t="s">
        <v>466</v>
      </c>
      <c r="B126" s="5"/>
      <c r="D126" s="67"/>
      <c r="E126" s="60"/>
      <c r="F126" s="60"/>
      <c r="G126" s="67"/>
      <c r="H126" s="78"/>
      <c r="J126" s="102"/>
      <c r="K126" s="102"/>
      <c r="L126" s="110"/>
      <c r="M126" s="114"/>
      <c r="N126" s="110"/>
      <c r="P126" s="50"/>
      <c r="Q126" s="50"/>
      <c r="U126" s="32"/>
      <c r="V126" s="32"/>
      <c r="W126" s="32"/>
      <c r="X126" s="32"/>
      <c r="Y126" s="32"/>
      <c r="Z126" s="32"/>
      <c r="AA126" s="32"/>
      <c r="AB126" s="32"/>
      <c r="AC126" s="32"/>
      <c r="AD126" s="32"/>
    </row>
    <row r="127" spans="1:30" s="32" customFormat="1" x14ac:dyDescent="0.25">
      <c r="A127" s="155"/>
      <c r="B127" s="34"/>
      <c r="D127" s="44"/>
      <c r="E127" s="44"/>
      <c r="F127" s="44"/>
      <c r="G127" s="44"/>
      <c r="H127" s="79"/>
      <c r="J127" s="37"/>
      <c r="K127" s="35"/>
      <c r="L127" s="103"/>
      <c r="M127" s="33"/>
      <c r="N127" s="33"/>
      <c r="O127" s="4"/>
      <c r="P127" s="46"/>
      <c r="Q127" s="46"/>
      <c r="U127" s="39"/>
      <c r="V127" s="39"/>
      <c r="W127" s="39"/>
      <c r="X127" s="39"/>
      <c r="Y127" s="39"/>
      <c r="Z127" s="39"/>
    </row>
    <row r="128" spans="1:30" s="32" customFormat="1" x14ac:dyDescent="0.25">
      <c r="A128" s="152">
        <v>7</v>
      </c>
      <c r="B128" s="130" t="s">
        <v>310</v>
      </c>
      <c r="D128" s="45"/>
      <c r="E128" s="45"/>
      <c r="F128" s="45"/>
      <c r="G128" s="45"/>
      <c r="H128" s="76"/>
      <c r="J128" s="37"/>
      <c r="K128" s="35"/>
      <c r="L128" s="35"/>
      <c r="M128" s="33"/>
      <c r="N128" s="33"/>
      <c r="O128" s="4"/>
      <c r="P128" s="45"/>
      <c r="Q128" s="45"/>
      <c r="U128" s="26"/>
      <c r="V128" s="26"/>
      <c r="W128" s="26"/>
      <c r="X128" s="26"/>
      <c r="Y128" s="26"/>
      <c r="Z128" s="26"/>
      <c r="AA128" s="39"/>
      <c r="AB128" s="39"/>
      <c r="AC128" s="39"/>
      <c r="AD128" s="39"/>
    </row>
    <row r="129" spans="1:30" s="39" customFormat="1" x14ac:dyDescent="0.25">
      <c r="A129" s="141"/>
      <c r="B129" s="34"/>
      <c r="D129" s="44"/>
      <c r="E129" s="44"/>
      <c r="F129" s="44"/>
      <c r="G129" s="44"/>
      <c r="H129" s="79"/>
      <c r="J129" s="63"/>
      <c r="K129" s="33"/>
      <c r="L129" s="33"/>
      <c r="M129" s="33"/>
      <c r="N129" s="33"/>
      <c r="O129" s="4"/>
      <c r="P129" s="46"/>
      <c r="Q129" s="46"/>
      <c r="U129" s="4"/>
      <c r="V129" s="4"/>
      <c r="W129" s="4"/>
      <c r="X129" s="4"/>
      <c r="Y129" s="4"/>
      <c r="Z129" s="4"/>
      <c r="AA129" s="26"/>
      <c r="AB129" s="26"/>
      <c r="AC129" s="26"/>
      <c r="AD129" s="26"/>
    </row>
    <row r="130" spans="1:30" s="26" customFormat="1" ht="130.5" customHeight="1" x14ac:dyDescent="0.25">
      <c r="A130" s="51" t="s">
        <v>62</v>
      </c>
      <c r="B130" s="51" t="s">
        <v>373</v>
      </c>
      <c r="D130" s="57" t="str">
        <f>D$6</f>
        <v>Expected 16/17 BPT compliance rate 
- 
(current model assumption)</v>
      </c>
      <c r="E130" s="57" t="s">
        <v>380</v>
      </c>
      <c r="F130" s="57" t="s">
        <v>391</v>
      </c>
      <c r="G130" s="57" t="s">
        <v>474</v>
      </c>
      <c r="H130" s="73" t="s">
        <v>478</v>
      </c>
      <c r="J130" s="51" t="s">
        <v>384</v>
      </c>
      <c r="K130" s="51" t="str">
        <f>K$21</f>
        <v>Best practice tariff (£)</v>
      </c>
      <c r="L130" s="51" t="s">
        <v>381</v>
      </c>
      <c r="M130" s="51" t="s">
        <v>382</v>
      </c>
      <c r="N130" s="57" t="str">
        <f>N$6</f>
        <v>16/17 modelled price which would apply if no BPT</v>
      </c>
      <c r="O130" s="4"/>
      <c r="P130" s="57" t="s">
        <v>376</v>
      </c>
      <c r="Q130" s="57" t="s">
        <v>378</v>
      </c>
      <c r="U130" s="4"/>
      <c r="V130" s="4"/>
      <c r="W130" s="4"/>
      <c r="X130" s="4"/>
      <c r="Y130" s="4"/>
      <c r="Z130" s="4"/>
      <c r="AA130" s="4"/>
      <c r="AB130" s="4"/>
      <c r="AC130" s="4"/>
      <c r="AD130" s="4"/>
    </row>
    <row r="131" spans="1:30" s="4" customFormat="1" x14ac:dyDescent="0.25">
      <c r="A131" s="27" t="s">
        <v>12</v>
      </c>
      <c r="B131" s="18" t="s">
        <v>249</v>
      </c>
      <c r="D131" s="56">
        <v>0.48</v>
      </c>
      <c r="E131" s="56">
        <v>0.64</v>
      </c>
      <c r="F131" s="56">
        <f>D131-E131</f>
        <v>-0.16000000000000003</v>
      </c>
      <c r="G131" s="56">
        <v>0.48</v>
      </c>
      <c r="H131" s="74">
        <f t="shared" ref="H131:H149" si="23">D131-G131</f>
        <v>0</v>
      </c>
      <c r="J131" s="96">
        <v>12949.655379972995</v>
      </c>
      <c r="K131" s="96">
        <v>14284.655379972994</v>
      </c>
      <c r="L131" s="100">
        <f t="shared" ref="L131:L149" si="24">K131-J131</f>
        <v>1334.9999999999982</v>
      </c>
      <c r="M131" s="112">
        <f t="shared" ref="M131:M149" si="25">L131/N131</f>
        <v>9.8230704025360702E-2</v>
      </c>
      <c r="N131" s="99">
        <v>13590.455379972995</v>
      </c>
      <c r="P131" s="55" t="s">
        <v>388</v>
      </c>
      <c r="Q131" s="55" t="s">
        <v>310</v>
      </c>
    </row>
    <row r="132" spans="1:30" s="4" customFormat="1" x14ac:dyDescent="0.25">
      <c r="A132" s="27" t="s">
        <v>13</v>
      </c>
      <c r="B132" s="18" t="s">
        <v>311</v>
      </c>
      <c r="D132" s="56">
        <v>0.48</v>
      </c>
      <c r="E132" s="56">
        <v>0.64</v>
      </c>
      <c r="F132" s="56">
        <f t="shared" ref="F132:F149" si="26">D132-E132</f>
        <v>-0.16000000000000003</v>
      </c>
      <c r="G132" s="56">
        <v>0.48</v>
      </c>
      <c r="H132" s="74">
        <f t="shared" si="23"/>
        <v>0</v>
      </c>
      <c r="J132" s="96">
        <v>8201.7960167181463</v>
      </c>
      <c r="K132" s="96">
        <v>9536.7960167181445</v>
      </c>
      <c r="L132" s="100">
        <f t="shared" si="24"/>
        <v>1334.9999999999982</v>
      </c>
      <c r="M132" s="112">
        <f t="shared" si="25"/>
        <v>0.15097376352781433</v>
      </c>
      <c r="N132" s="99">
        <v>8842.5960167181456</v>
      </c>
      <c r="P132" s="55" t="s">
        <v>388</v>
      </c>
      <c r="Q132" s="55" t="s">
        <v>310</v>
      </c>
    </row>
    <row r="133" spans="1:30" s="4" customFormat="1" ht="30" x14ac:dyDescent="0.25">
      <c r="A133" s="27" t="s">
        <v>14</v>
      </c>
      <c r="B133" s="18" t="s">
        <v>312</v>
      </c>
      <c r="D133" s="56">
        <v>0.48</v>
      </c>
      <c r="E133" s="56">
        <v>0.64</v>
      </c>
      <c r="F133" s="56">
        <f t="shared" si="26"/>
        <v>-0.16000000000000003</v>
      </c>
      <c r="G133" s="56">
        <v>0.48</v>
      </c>
      <c r="H133" s="74">
        <f t="shared" si="23"/>
        <v>0</v>
      </c>
      <c r="J133" s="96">
        <v>6210.684545154536</v>
      </c>
      <c r="K133" s="96">
        <v>7545.684545154536</v>
      </c>
      <c r="L133" s="100">
        <f t="shared" si="24"/>
        <v>1335</v>
      </c>
      <c r="M133" s="112">
        <f t="shared" si="25"/>
        <v>0.19484828305482063</v>
      </c>
      <c r="N133" s="99">
        <v>6851.4845451545361</v>
      </c>
      <c r="P133" s="55" t="s">
        <v>388</v>
      </c>
      <c r="Q133" s="55" t="s">
        <v>310</v>
      </c>
    </row>
    <row r="134" spans="1:30" s="4" customFormat="1" x14ac:dyDescent="0.25">
      <c r="A134" s="27" t="s">
        <v>15</v>
      </c>
      <c r="B134" s="18" t="s">
        <v>313</v>
      </c>
      <c r="D134" s="56">
        <v>0.48</v>
      </c>
      <c r="E134" s="56">
        <v>0.64</v>
      </c>
      <c r="F134" s="56">
        <f t="shared" si="26"/>
        <v>-0.16000000000000003</v>
      </c>
      <c r="G134" s="56">
        <v>0.48</v>
      </c>
      <c r="H134" s="74">
        <f t="shared" si="23"/>
        <v>0</v>
      </c>
      <c r="J134" s="96">
        <v>7433.6978825244732</v>
      </c>
      <c r="K134" s="96">
        <v>8768.6978825244732</v>
      </c>
      <c r="L134" s="100">
        <f t="shared" si="24"/>
        <v>1335</v>
      </c>
      <c r="M134" s="112">
        <f t="shared" si="25"/>
        <v>0.1653353582381045</v>
      </c>
      <c r="N134" s="99">
        <v>8074.4978825244734</v>
      </c>
      <c r="P134" s="55" t="s">
        <v>388</v>
      </c>
      <c r="Q134" s="55" t="s">
        <v>310</v>
      </c>
    </row>
    <row r="135" spans="1:30" s="4" customFormat="1" x14ac:dyDescent="0.25">
      <c r="A135" s="27" t="s">
        <v>16</v>
      </c>
      <c r="B135" s="18" t="s">
        <v>314</v>
      </c>
      <c r="D135" s="56">
        <v>0.48</v>
      </c>
      <c r="E135" s="56">
        <v>0.64</v>
      </c>
      <c r="F135" s="56">
        <f t="shared" si="26"/>
        <v>-0.16000000000000003</v>
      </c>
      <c r="G135" s="56">
        <v>0.48</v>
      </c>
      <c r="H135" s="74">
        <f t="shared" si="23"/>
        <v>0</v>
      </c>
      <c r="J135" s="96">
        <v>5204.5138450571512</v>
      </c>
      <c r="K135" s="96">
        <v>6539.5138450571512</v>
      </c>
      <c r="L135" s="100">
        <f t="shared" si="24"/>
        <v>1335</v>
      </c>
      <c r="M135" s="112">
        <f t="shared" si="25"/>
        <v>0.22838807896155786</v>
      </c>
      <c r="N135" s="99">
        <v>5845.3138450571514</v>
      </c>
      <c r="P135" s="55" t="s">
        <v>388</v>
      </c>
      <c r="Q135" s="55" t="s">
        <v>310</v>
      </c>
    </row>
    <row r="136" spans="1:30" s="4" customFormat="1" x14ac:dyDescent="0.25">
      <c r="A136" s="27" t="s">
        <v>17</v>
      </c>
      <c r="B136" s="18" t="s">
        <v>315</v>
      </c>
      <c r="D136" s="56">
        <v>0.48</v>
      </c>
      <c r="E136" s="56">
        <v>0.64</v>
      </c>
      <c r="F136" s="56">
        <f t="shared" si="26"/>
        <v>-0.16000000000000003</v>
      </c>
      <c r="G136" s="56">
        <v>0.48</v>
      </c>
      <c r="H136" s="74">
        <f t="shared" si="23"/>
        <v>0</v>
      </c>
      <c r="J136" s="96">
        <v>7606.6874433672911</v>
      </c>
      <c r="K136" s="96">
        <v>8941.6874433672892</v>
      </c>
      <c r="L136" s="100">
        <f t="shared" si="24"/>
        <v>1334.9999999999982</v>
      </c>
      <c r="M136" s="112">
        <f t="shared" si="25"/>
        <v>0.16186747893428055</v>
      </c>
      <c r="N136" s="99">
        <v>8247.4874433672903</v>
      </c>
      <c r="P136" s="55" t="s">
        <v>388</v>
      </c>
      <c r="Q136" s="55" t="s">
        <v>310</v>
      </c>
    </row>
    <row r="137" spans="1:30" s="4" customFormat="1" x14ac:dyDescent="0.25">
      <c r="A137" s="27" t="s">
        <v>18</v>
      </c>
      <c r="B137" s="18" t="s">
        <v>316</v>
      </c>
      <c r="D137" s="56">
        <v>0.48</v>
      </c>
      <c r="E137" s="56">
        <v>0.64</v>
      </c>
      <c r="F137" s="56">
        <f t="shared" si="26"/>
        <v>-0.16000000000000003</v>
      </c>
      <c r="G137" s="56">
        <v>0.48</v>
      </c>
      <c r="H137" s="74">
        <f t="shared" si="23"/>
        <v>0</v>
      </c>
      <c r="J137" s="96">
        <v>5577.7634039605819</v>
      </c>
      <c r="K137" s="96">
        <v>6912.7634039605809</v>
      </c>
      <c r="L137" s="100">
        <f t="shared" si="24"/>
        <v>1334.9999999999991</v>
      </c>
      <c r="M137" s="112">
        <f t="shared" si="25"/>
        <v>0.2146798083862492</v>
      </c>
      <c r="N137" s="99">
        <v>6218.5634039605811</v>
      </c>
      <c r="P137" s="55" t="s">
        <v>388</v>
      </c>
      <c r="Q137" s="55" t="s">
        <v>310</v>
      </c>
    </row>
    <row r="138" spans="1:30" s="4" customFormat="1" ht="30" x14ac:dyDescent="0.25">
      <c r="A138" s="27" t="s">
        <v>19</v>
      </c>
      <c r="B138" s="18" t="s">
        <v>317</v>
      </c>
      <c r="D138" s="56">
        <v>0.48</v>
      </c>
      <c r="E138" s="56">
        <v>0.64</v>
      </c>
      <c r="F138" s="56">
        <f t="shared" si="26"/>
        <v>-0.16000000000000003</v>
      </c>
      <c r="G138" s="56">
        <v>0.48</v>
      </c>
      <c r="H138" s="74">
        <f t="shared" si="23"/>
        <v>0</v>
      </c>
      <c r="J138" s="96">
        <v>4433.5083795467699</v>
      </c>
      <c r="K138" s="96">
        <v>5768.508379546769</v>
      </c>
      <c r="L138" s="100">
        <f t="shared" si="24"/>
        <v>1334.9999999999991</v>
      </c>
      <c r="M138" s="112">
        <f t="shared" si="25"/>
        <v>0.26309004107457096</v>
      </c>
      <c r="N138" s="99">
        <v>5074.3083795467692</v>
      </c>
      <c r="P138" s="55" t="s">
        <v>388</v>
      </c>
      <c r="Q138" s="55" t="s">
        <v>310</v>
      </c>
    </row>
    <row r="139" spans="1:30" s="4" customFormat="1" x14ac:dyDescent="0.25">
      <c r="A139" s="27" t="s">
        <v>20</v>
      </c>
      <c r="B139" s="18" t="s">
        <v>318</v>
      </c>
      <c r="D139" s="56">
        <v>0.48</v>
      </c>
      <c r="E139" s="56">
        <v>0.64</v>
      </c>
      <c r="F139" s="56">
        <f t="shared" si="26"/>
        <v>-0.16000000000000003</v>
      </c>
      <c r="G139" s="56">
        <v>0.48</v>
      </c>
      <c r="H139" s="74">
        <f t="shared" si="23"/>
        <v>0</v>
      </c>
      <c r="J139" s="96">
        <v>7244.0932920838122</v>
      </c>
      <c r="K139" s="96">
        <v>8579.0932920838095</v>
      </c>
      <c r="L139" s="100">
        <f t="shared" si="24"/>
        <v>1334.9999999999973</v>
      </c>
      <c r="M139" s="112">
        <f t="shared" si="25"/>
        <v>0.16931110549591027</v>
      </c>
      <c r="N139" s="99">
        <v>7884.8932920838106</v>
      </c>
      <c r="P139" s="55" t="s">
        <v>388</v>
      </c>
      <c r="Q139" s="55" t="s">
        <v>310</v>
      </c>
    </row>
    <row r="140" spans="1:30" s="4" customFormat="1" x14ac:dyDescent="0.25">
      <c r="A140" s="27" t="s">
        <v>21</v>
      </c>
      <c r="B140" s="18" t="s">
        <v>319</v>
      </c>
      <c r="D140" s="56">
        <v>0.48</v>
      </c>
      <c r="E140" s="56">
        <v>0.64</v>
      </c>
      <c r="F140" s="56">
        <f t="shared" si="26"/>
        <v>-0.16000000000000003</v>
      </c>
      <c r="G140" s="56">
        <v>0.48</v>
      </c>
      <c r="H140" s="74">
        <f t="shared" si="23"/>
        <v>0</v>
      </c>
      <c r="J140" s="96">
        <v>3850.5105296284978</v>
      </c>
      <c r="K140" s="96">
        <v>5185.5105296284974</v>
      </c>
      <c r="L140" s="100">
        <f t="shared" si="24"/>
        <v>1334.9999999999995</v>
      </c>
      <c r="M140" s="112">
        <f t="shared" si="25"/>
        <v>0.29724063637844811</v>
      </c>
      <c r="N140" s="99">
        <v>4491.3105296284975</v>
      </c>
      <c r="P140" s="55" t="s">
        <v>388</v>
      </c>
      <c r="Q140" s="55" t="s">
        <v>310</v>
      </c>
    </row>
    <row r="141" spans="1:30" s="4" customFormat="1" x14ac:dyDescent="0.25">
      <c r="A141" s="27" t="s">
        <v>22</v>
      </c>
      <c r="B141" s="18" t="s">
        <v>320</v>
      </c>
      <c r="D141" s="56">
        <v>0.48</v>
      </c>
      <c r="E141" s="56">
        <v>0.64</v>
      </c>
      <c r="F141" s="56">
        <f t="shared" si="26"/>
        <v>-0.16000000000000003</v>
      </c>
      <c r="G141" s="56">
        <v>0.48</v>
      </c>
      <c r="H141" s="74">
        <f t="shared" si="23"/>
        <v>0</v>
      </c>
      <c r="J141" s="96">
        <v>2567.9159532437507</v>
      </c>
      <c r="K141" s="96">
        <v>3902.9159532437511</v>
      </c>
      <c r="L141" s="100">
        <f t="shared" si="24"/>
        <v>1335.0000000000005</v>
      </c>
      <c r="M141" s="112">
        <f t="shared" si="25"/>
        <v>0.41605427823875279</v>
      </c>
      <c r="N141" s="99">
        <v>3208.7159532437508</v>
      </c>
      <c r="P141" s="55" t="s">
        <v>388</v>
      </c>
      <c r="Q141" s="55" t="s">
        <v>310</v>
      </c>
    </row>
    <row r="142" spans="1:30" s="4" customFormat="1" x14ac:dyDescent="0.25">
      <c r="A142" s="27" t="s">
        <v>42</v>
      </c>
      <c r="B142" s="18" t="s">
        <v>321</v>
      </c>
      <c r="D142" s="56">
        <v>0.48</v>
      </c>
      <c r="E142" s="56">
        <v>0.64</v>
      </c>
      <c r="F142" s="56">
        <f t="shared" si="26"/>
        <v>-0.16000000000000003</v>
      </c>
      <c r="G142" s="56">
        <v>0.48</v>
      </c>
      <c r="H142" s="74">
        <f t="shared" si="23"/>
        <v>0</v>
      </c>
      <c r="J142" s="96">
        <v>866.04111466878237</v>
      </c>
      <c r="K142" s="96">
        <v>2201.0411146687829</v>
      </c>
      <c r="L142" s="100">
        <f t="shared" si="24"/>
        <v>1335.0000000000005</v>
      </c>
      <c r="M142" s="112">
        <f t="shared" si="25"/>
        <v>0.88595936691934873</v>
      </c>
      <c r="N142" s="99">
        <v>1506.8411146687827</v>
      </c>
      <c r="P142" s="55" t="s">
        <v>388</v>
      </c>
      <c r="Q142" s="55" t="s">
        <v>310</v>
      </c>
    </row>
    <row r="143" spans="1:30" s="4" customFormat="1" ht="30" x14ac:dyDescent="0.25">
      <c r="A143" s="27" t="s">
        <v>43</v>
      </c>
      <c r="B143" s="18" t="s">
        <v>322</v>
      </c>
      <c r="D143" s="56">
        <v>0.48</v>
      </c>
      <c r="E143" s="56">
        <v>0.64</v>
      </c>
      <c r="F143" s="56">
        <f t="shared" si="26"/>
        <v>-0.16000000000000003</v>
      </c>
      <c r="G143" s="56">
        <v>0.48</v>
      </c>
      <c r="H143" s="74">
        <f t="shared" si="23"/>
        <v>0</v>
      </c>
      <c r="J143" s="96">
        <v>1524.5393778558694</v>
      </c>
      <c r="K143" s="96">
        <v>2859.53937785587</v>
      </c>
      <c r="L143" s="100">
        <f t="shared" si="24"/>
        <v>1335.0000000000007</v>
      </c>
      <c r="M143" s="112">
        <f t="shared" si="25"/>
        <v>0.61653153018531648</v>
      </c>
      <c r="N143" s="99">
        <v>2165.3393778558698</v>
      </c>
      <c r="P143" s="55" t="s">
        <v>388</v>
      </c>
      <c r="Q143" s="55" t="s">
        <v>310</v>
      </c>
    </row>
    <row r="144" spans="1:30" s="4" customFormat="1" ht="30" x14ac:dyDescent="0.25">
      <c r="A144" s="27" t="s">
        <v>44</v>
      </c>
      <c r="B144" s="18" t="s">
        <v>323</v>
      </c>
      <c r="D144" s="56">
        <v>0.48</v>
      </c>
      <c r="E144" s="56">
        <v>0.64</v>
      </c>
      <c r="F144" s="56">
        <f t="shared" si="26"/>
        <v>-0.16000000000000003</v>
      </c>
      <c r="G144" s="56">
        <v>0.48</v>
      </c>
      <c r="H144" s="74">
        <f t="shared" si="23"/>
        <v>0</v>
      </c>
      <c r="J144" s="96">
        <v>2800.2323923474864</v>
      </c>
      <c r="K144" s="96">
        <v>4135.2323923474869</v>
      </c>
      <c r="L144" s="100">
        <f t="shared" si="24"/>
        <v>1335.0000000000005</v>
      </c>
      <c r="M144" s="112">
        <f t="shared" si="25"/>
        <v>0.38796496161120353</v>
      </c>
      <c r="N144" s="99">
        <v>3441.0323923474866</v>
      </c>
      <c r="P144" s="55" t="s">
        <v>388</v>
      </c>
      <c r="Q144" s="55" t="s">
        <v>310</v>
      </c>
    </row>
    <row r="145" spans="1:30" s="4" customFormat="1" ht="30" x14ac:dyDescent="0.25">
      <c r="A145" s="27" t="s">
        <v>45</v>
      </c>
      <c r="B145" s="18" t="s">
        <v>324</v>
      </c>
      <c r="D145" s="56">
        <v>0.48</v>
      </c>
      <c r="E145" s="56">
        <v>0.64</v>
      </c>
      <c r="F145" s="56">
        <f t="shared" si="26"/>
        <v>-0.16000000000000003</v>
      </c>
      <c r="G145" s="56">
        <v>0.48</v>
      </c>
      <c r="H145" s="74">
        <f t="shared" si="23"/>
        <v>0</v>
      </c>
      <c r="J145" s="96">
        <v>6416.4184054604139</v>
      </c>
      <c r="K145" s="96">
        <v>7751.4184054604139</v>
      </c>
      <c r="L145" s="100">
        <f t="shared" si="24"/>
        <v>1335</v>
      </c>
      <c r="M145" s="112">
        <f t="shared" si="25"/>
        <v>0.18916801539924913</v>
      </c>
      <c r="N145" s="99">
        <v>7057.218405460414</v>
      </c>
      <c r="P145" s="55" t="s">
        <v>388</v>
      </c>
      <c r="Q145" s="55" t="s">
        <v>310</v>
      </c>
    </row>
    <row r="146" spans="1:30" s="4" customFormat="1" ht="30" x14ac:dyDescent="0.25">
      <c r="A146" s="27" t="s">
        <v>46</v>
      </c>
      <c r="B146" s="18" t="s">
        <v>325</v>
      </c>
      <c r="D146" s="56">
        <v>0.48</v>
      </c>
      <c r="E146" s="56">
        <v>0.64</v>
      </c>
      <c r="F146" s="56">
        <f t="shared" si="26"/>
        <v>-0.16000000000000003</v>
      </c>
      <c r="G146" s="56">
        <v>0.48</v>
      </c>
      <c r="H146" s="74">
        <f t="shared" si="23"/>
        <v>0</v>
      </c>
      <c r="J146" s="96">
        <v>2820.5943036714657</v>
      </c>
      <c r="K146" s="96">
        <v>4155.5943036714671</v>
      </c>
      <c r="L146" s="100">
        <f t="shared" si="24"/>
        <v>1335.0000000000014</v>
      </c>
      <c r="M146" s="112">
        <f t="shared" si="25"/>
        <v>0.38568272865763376</v>
      </c>
      <c r="N146" s="99">
        <v>3461.3943036714663</v>
      </c>
      <c r="P146" s="55" t="s">
        <v>388</v>
      </c>
      <c r="Q146" s="55" t="s">
        <v>310</v>
      </c>
    </row>
    <row r="147" spans="1:30" s="4" customFormat="1" ht="30" x14ac:dyDescent="0.25">
      <c r="A147" s="27" t="s">
        <v>47</v>
      </c>
      <c r="B147" s="18" t="s">
        <v>326</v>
      </c>
      <c r="D147" s="56">
        <v>0.48</v>
      </c>
      <c r="E147" s="56">
        <v>0.64</v>
      </c>
      <c r="F147" s="56">
        <f t="shared" si="26"/>
        <v>-0.16000000000000003</v>
      </c>
      <c r="G147" s="56">
        <v>0.48</v>
      </c>
      <c r="H147" s="74">
        <f t="shared" si="23"/>
        <v>0</v>
      </c>
      <c r="J147" s="96">
        <v>4133.1797120683777</v>
      </c>
      <c r="K147" s="96">
        <v>5468.1797120683777</v>
      </c>
      <c r="L147" s="100">
        <f t="shared" si="24"/>
        <v>1335</v>
      </c>
      <c r="M147" s="112">
        <f t="shared" si="25"/>
        <v>0.27964090350555698</v>
      </c>
      <c r="N147" s="99">
        <v>4773.9797120683779</v>
      </c>
      <c r="P147" s="55" t="s">
        <v>388</v>
      </c>
      <c r="Q147" s="55" t="s">
        <v>310</v>
      </c>
    </row>
    <row r="148" spans="1:30" s="4" customFormat="1" ht="30" x14ac:dyDescent="0.25">
      <c r="A148" s="27" t="s">
        <v>48</v>
      </c>
      <c r="B148" s="18" t="s">
        <v>327</v>
      </c>
      <c r="D148" s="56">
        <v>0.48</v>
      </c>
      <c r="E148" s="56">
        <v>0.64</v>
      </c>
      <c r="F148" s="56">
        <f t="shared" si="26"/>
        <v>-0.16000000000000003</v>
      </c>
      <c r="G148" s="56">
        <v>0.48</v>
      </c>
      <c r="H148" s="74">
        <f t="shared" si="23"/>
        <v>0</v>
      </c>
      <c r="J148" s="96">
        <v>5616.0916748650234</v>
      </c>
      <c r="K148" s="96">
        <v>6951.0916748650234</v>
      </c>
      <c r="L148" s="100">
        <f t="shared" si="24"/>
        <v>1335</v>
      </c>
      <c r="M148" s="112">
        <f t="shared" si="25"/>
        <v>0.21336472954500993</v>
      </c>
      <c r="N148" s="99">
        <v>6256.8916748650236</v>
      </c>
      <c r="P148" s="55" t="s">
        <v>388</v>
      </c>
      <c r="Q148" s="55" t="s">
        <v>310</v>
      </c>
    </row>
    <row r="149" spans="1:30" s="4" customFormat="1" ht="30" x14ac:dyDescent="0.25">
      <c r="A149" s="27" t="s">
        <v>49</v>
      </c>
      <c r="B149" s="18" t="s">
        <v>328</v>
      </c>
      <c r="D149" s="56">
        <v>0.48</v>
      </c>
      <c r="E149" s="56">
        <v>0.64</v>
      </c>
      <c r="F149" s="56">
        <f t="shared" si="26"/>
        <v>-0.16000000000000003</v>
      </c>
      <c r="G149" s="56">
        <v>0.48</v>
      </c>
      <c r="H149" s="74">
        <f t="shared" si="23"/>
        <v>0</v>
      </c>
      <c r="J149" s="96">
        <v>8673.9140672345093</v>
      </c>
      <c r="K149" s="96">
        <v>10008.914067234506</v>
      </c>
      <c r="L149" s="100">
        <f t="shared" si="24"/>
        <v>1334.9999999999964</v>
      </c>
      <c r="M149" s="112">
        <f t="shared" si="25"/>
        <v>0.14332162966719508</v>
      </c>
      <c r="N149" s="99">
        <v>9314.7140672345067</v>
      </c>
      <c r="P149" s="55" t="s">
        <v>388</v>
      </c>
      <c r="Q149" s="55" t="s">
        <v>310</v>
      </c>
      <c r="U149" s="94"/>
      <c r="V149" s="94"/>
      <c r="W149" s="94"/>
      <c r="X149" s="94"/>
      <c r="Y149" s="94"/>
      <c r="Z149" s="23"/>
    </row>
    <row r="150" spans="1:30" s="4" customFormat="1" x14ac:dyDescent="0.25">
      <c r="A150" s="4" t="s">
        <v>467</v>
      </c>
      <c r="B150" s="5"/>
      <c r="D150" s="60"/>
      <c r="E150" s="60"/>
      <c r="F150" s="60"/>
      <c r="G150" s="60"/>
      <c r="H150" s="78"/>
      <c r="J150" s="124"/>
      <c r="K150" s="104"/>
      <c r="L150" s="110"/>
      <c r="M150" s="114"/>
      <c r="N150" s="103"/>
      <c r="P150" s="50"/>
      <c r="Q150" s="50"/>
      <c r="U150" s="94"/>
      <c r="V150" s="94"/>
      <c r="W150" s="94"/>
      <c r="X150" s="94"/>
      <c r="Y150" s="94"/>
      <c r="Z150" s="23"/>
      <c r="AA150" s="23"/>
      <c r="AB150" s="23"/>
      <c r="AC150" s="23"/>
      <c r="AD150" s="23"/>
    </row>
    <row r="151" spans="1:30" x14ac:dyDescent="0.25">
      <c r="A151" s="158"/>
      <c r="U151" s="33"/>
      <c r="V151" s="33"/>
      <c r="W151" s="33"/>
      <c r="X151" s="33"/>
      <c r="Y151" s="33"/>
      <c r="Z151" s="33"/>
    </row>
    <row r="152" spans="1:30" x14ac:dyDescent="0.25">
      <c r="U152" s="33"/>
      <c r="V152" s="33"/>
      <c r="W152" s="33"/>
      <c r="X152" s="33"/>
      <c r="Y152" s="33"/>
      <c r="Z152" s="33"/>
      <c r="AA152" s="33"/>
      <c r="AB152" s="33"/>
      <c r="AC152" s="33"/>
      <c r="AD152" s="33"/>
    </row>
    <row r="153" spans="1:30" s="33" customFormat="1" x14ac:dyDescent="0.25">
      <c r="A153" s="137">
        <v>8</v>
      </c>
      <c r="B153" s="130" t="s">
        <v>468</v>
      </c>
      <c r="D153" s="46"/>
      <c r="H153" s="77"/>
      <c r="J153" s="147"/>
      <c r="K153" s="132"/>
      <c r="L153" s="132"/>
      <c r="M153" s="132"/>
      <c r="N153" s="132"/>
      <c r="O153" s="145"/>
      <c r="P153" s="63"/>
      <c r="Q153" s="63"/>
      <c r="U153" s="94"/>
      <c r="V153" s="94"/>
      <c r="W153" s="94"/>
      <c r="X153" s="94"/>
      <c r="Y153" s="94"/>
      <c r="Z153" s="23"/>
    </row>
    <row r="154" spans="1:30" s="33" customFormat="1" ht="16.5" customHeight="1" x14ac:dyDescent="0.25">
      <c r="A154" s="36"/>
      <c r="D154" s="38"/>
      <c r="E154" s="38"/>
      <c r="F154" s="38"/>
      <c r="G154" s="38"/>
      <c r="H154" s="77"/>
      <c r="J154" s="37"/>
      <c r="K154" s="37"/>
      <c r="L154" s="37"/>
      <c r="O154" s="4"/>
      <c r="P154" s="38"/>
      <c r="Q154" s="38"/>
      <c r="U154" s="32"/>
      <c r="V154" s="32"/>
      <c r="W154" s="32"/>
      <c r="X154" s="32"/>
      <c r="Y154" s="32"/>
      <c r="Z154" s="32"/>
      <c r="AA154" s="23"/>
      <c r="AB154" s="23"/>
      <c r="AC154" s="23"/>
      <c r="AD154" s="23"/>
    </row>
    <row r="155" spans="1:30" x14ac:dyDescent="0.25">
      <c r="A155" s="136">
        <v>9</v>
      </c>
      <c r="B155" s="149" t="s">
        <v>329</v>
      </c>
      <c r="D155" s="46"/>
      <c r="E155" s="46"/>
      <c r="F155" s="46"/>
      <c r="G155" s="46"/>
      <c r="H155" s="79"/>
      <c r="J155" s="63"/>
      <c r="K155" s="33"/>
      <c r="L155" s="33"/>
      <c r="P155" s="46"/>
      <c r="Q155" s="46"/>
      <c r="U155" s="39"/>
      <c r="V155" s="39"/>
      <c r="W155" s="39"/>
      <c r="X155" s="39"/>
      <c r="Y155" s="39"/>
      <c r="Z155" s="39"/>
      <c r="AA155" s="32"/>
      <c r="AB155" s="32"/>
      <c r="AC155" s="32"/>
      <c r="AD155" s="32"/>
    </row>
    <row r="156" spans="1:30" s="32" customFormat="1" x14ac:dyDescent="0.25">
      <c r="B156" s="33"/>
      <c r="D156" s="46"/>
      <c r="E156" s="46"/>
      <c r="F156" s="46"/>
      <c r="G156" s="46"/>
      <c r="H156" s="79"/>
      <c r="J156" s="37"/>
      <c r="K156" s="35"/>
      <c r="L156" s="35"/>
      <c r="M156" s="33"/>
      <c r="N156" s="33"/>
      <c r="O156" s="4"/>
      <c r="P156" s="46"/>
      <c r="Q156" s="46"/>
      <c r="U156" s="94"/>
      <c r="V156" s="94"/>
      <c r="W156" s="94"/>
      <c r="X156" s="94"/>
      <c r="Y156" s="94"/>
      <c r="Z156" s="23"/>
      <c r="AA156" s="39"/>
      <c r="AB156" s="39"/>
      <c r="AC156" s="39"/>
      <c r="AD156" s="39"/>
    </row>
    <row r="157" spans="1:30" s="39" customFormat="1" x14ac:dyDescent="0.25">
      <c r="A157" s="150">
        <v>10</v>
      </c>
      <c r="B157" s="149" t="s">
        <v>330</v>
      </c>
      <c r="D157" s="46"/>
      <c r="E157" s="62"/>
      <c r="F157" s="62"/>
      <c r="G157" s="46"/>
      <c r="H157" s="79"/>
      <c r="J157" s="63"/>
      <c r="K157" s="33"/>
      <c r="L157" s="33"/>
      <c r="M157" s="33"/>
      <c r="N157" s="33"/>
      <c r="O157" s="4"/>
      <c r="P157" s="46"/>
      <c r="Q157" s="46"/>
      <c r="U157" s="26"/>
      <c r="V157" s="26"/>
      <c r="W157" s="26"/>
      <c r="X157" s="26"/>
      <c r="Y157" s="26"/>
      <c r="Z157" s="26"/>
      <c r="AA157" s="23"/>
      <c r="AB157" s="23"/>
      <c r="AC157" s="23"/>
      <c r="AD157" s="23"/>
    </row>
    <row r="158" spans="1:30" ht="15.75" customHeight="1" x14ac:dyDescent="0.25">
      <c r="B158" s="5"/>
      <c r="D158" s="24"/>
      <c r="E158" s="24"/>
      <c r="F158" s="24"/>
      <c r="G158" s="24"/>
      <c r="H158" s="72"/>
      <c r="J158" s="83"/>
      <c r="K158" s="22"/>
      <c r="L158" s="22"/>
      <c r="M158" s="22"/>
      <c r="N158" s="22"/>
      <c r="O158" s="24"/>
      <c r="P158" s="22"/>
      <c r="Q158" s="22"/>
      <c r="U158" s="4"/>
      <c r="V158" s="4"/>
      <c r="W158" s="4"/>
      <c r="X158" s="4"/>
      <c r="Y158" s="4"/>
      <c r="Z158" s="4"/>
      <c r="AA158" s="26"/>
      <c r="AB158" s="26"/>
      <c r="AC158" s="26"/>
      <c r="AD158" s="26"/>
    </row>
    <row r="159" spans="1:30" s="26" customFormat="1" ht="130.5" customHeight="1" x14ac:dyDescent="0.25">
      <c r="A159" s="51" t="s">
        <v>62</v>
      </c>
      <c r="B159" s="51" t="s">
        <v>373</v>
      </c>
      <c r="D159" s="57" t="str">
        <f>D$6</f>
        <v>Expected 16/17 BPT compliance rate 
- 
(current model assumption)</v>
      </c>
      <c r="E159" s="57" t="s">
        <v>380</v>
      </c>
      <c r="F159" s="57" t="s">
        <v>391</v>
      </c>
      <c r="G159" s="57" t="s">
        <v>474</v>
      </c>
      <c r="H159" s="73" t="s">
        <v>478</v>
      </c>
      <c r="J159" s="51" t="s">
        <v>384</v>
      </c>
      <c r="K159" s="51" t="str">
        <f>K$21</f>
        <v>Best practice tariff (£)</v>
      </c>
      <c r="L159" s="51" t="s">
        <v>381</v>
      </c>
      <c r="M159" s="51" t="s">
        <v>382</v>
      </c>
      <c r="N159" s="57" t="str">
        <f>N$6</f>
        <v>16/17 modelled price which would apply if no BPT</v>
      </c>
      <c r="O159" s="4"/>
      <c r="P159" s="57" t="s">
        <v>376</v>
      </c>
      <c r="Q159" s="57" t="s">
        <v>378</v>
      </c>
      <c r="U159" s="4"/>
      <c r="V159" s="4"/>
      <c r="W159" s="4"/>
      <c r="X159" s="4"/>
      <c r="Y159" s="4"/>
      <c r="Z159" s="4"/>
      <c r="AA159" s="4"/>
      <c r="AB159" s="4"/>
      <c r="AC159" s="4"/>
      <c r="AD159" s="4"/>
    </row>
    <row r="160" spans="1:30" s="4" customFormat="1" ht="30" x14ac:dyDescent="0.25">
      <c r="A160" s="27" t="s">
        <v>41</v>
      </c>
      <c r="B160" s="18" t="s">
        <v>291</v>
      </c>
      <c r="D160" s="56">
        <v>4.5815217391304348E-2</v>
      </c>
      <c r="E160" s="56">
        <v>4.5815217391304348E-2</v>
      </c>
      <c r="F160" s="119">
        <f>D160-E160</f>
        <v>0</v>
      </c>
      <c r="G160" s="55" t="s">
        <v>375</v>
      </c>
      <c r="H160" s="55" t="s">
        <v>375</v>
      </c>
      <c r="J160" s="96">
        <v>1083.4190114894095</v>
      </c>
      <c r="K160" s="96">
        <v>1197.5107649757347</v>
      </c>
      <c r="L160" s="100">
        <f t="shared" ref="L160" si="27">K160-J160</f>
        <v>114.09175348632516</v>
      </c>
      <c r="M160" s="112">
        <f>L160/N160</f>
        <v>0.10480150367374837</v>
      </c>
      <c r="N160" s="99">
        <v>1088.6461499779407</v>
      </c>
      <c r="P160" s="55" t="s">
        <v>172</v>
      </c>
      <c r="Q160" s="55" t="s">
        <v>330</v>
      </c>
    </row>
    <row r="161" spans="1:30" s="4" customFormat="1" x14ac:dyDescent="0.25">
      <c r="A161" s="27" t="s">
        <v>146</v>
      </c>
      <c r="B161" s="18" t="s">
        <v>293</v>
      </c>
      <c r="D161" s="56">
        <v>0.7</v>
      </c>
      <c r="E161" s="56">
        <v>0.63466738777717691</v>
      </c>
      <c r="F161" s="119">
        <f t="shared" ref="F161:F164" si="28">D161-E161</f>
        <v>6.533261222282305E-2</v>
      </c>
      <c r="G161" s="55" t="s">
        <v>375</v>
      </c>
      <c r="H161" s="55" t="s">
        <v>375</v>
      </c>
      <c r="J161" s="96">
        <v>286.74717033033704</v>
      </c>
      <c r="K161" s="96">
        <v>411.41985308265731</v>
      </c>
      <c r="L161" s="100">
        <f t="shared" ref="L161:L164" si="29">K161-J161</f>
        <v>124.67268275232027</v>
      </c>
      <c r="M161" s="112">
        <f>L161/N161</f>
        <v>0.75864129429461813</v>
      </c>
      <c r="N161" s="99">
        <v>164.33680013192594</v>
      </c>
      <c r="P161" s="55" t="s">
        <v>172</v>
      </c>
      <c r="Q161" s="55" t="s">
        <v>330</v>
      </c>
    </row>
    <row r="162" spans="1:30" s="4" customFormat="1" x14ac:dyDescent="0.25">
      <c r="A162" s="27" t="s">
        <v>147</v>
      </c>
      <c r="B162" s="18" t="s">
        <v>294</v>
      </c>
      <c r="D162" s="56">
        <v>0.7</v>
      </c>
      <c r="E162" s="56">
        <v>0.57393416980064571</v>
      </c>
      <c r="F162" s="119">
        <f t="shared" si="28"/>
        <v>0.12606583019935425</v>
      </c>
      <c r="G162" s="55" t="s">
        <v>375</v>
      </c>
      <c r="H162" s="55" t="s">
        <v>375</v>
      </c>
      <c r="J162" s="96">
        <v>338.10012233431104</v>
      </c>
      <c r="K162" s="96">
        <v>485.10017552314196</v>
      </c>
      <c r="L162" s="100">
        <f t="shared" si="29"/>
        <v>147.00005318883092</v>
      </c>
      <c r="M162" s="112">
        <f>L162/N162</f>
        <v>0.81986634657297164</v>
      </c>
      <c r="N162" s="99">
        <v>179.2975816159412</v>
      </c>
      <c r="P162" s="55" t="s">
        <v>172</v>
      </c>
      <c r="Q162" s="55" t="s">
        <v>330</v>
      </c>
    </row>
    <row r="163" spans="1:30" s="4" customFormat="1" x14ac:dyDescent="0.25">
      <c r="A163" s="27" t="s">
        <v>57</v>
      </c>
      <c r="B163" s="18" t="s">
        <v>288</v>
      </c>
      <c r="D163" s="56">
        <v>0.5</v>
      </c>
      <c r="E163" s="56">
        <v>0.5353269567924257</v>
      </c>
      <c r="F163" s="119">
        <f t="shared" si="28"/>
        <v>-3.5326956792425701E-2</v>
      </c>
      <c r="G163" s="56">
        <v>0.5</v>
      </c>
      <c r="H163" s="74">
        <f t="shared" ref="H163:H164" si="30">D163-G163</f>
        <v>0</v>
      </c>
      <c r="J163" s="96">
        <v>220.92364649937309</v>
      </c>
      <c r="K163" s="96">
        <v>270.01779016590046</v>
      </c>
      <c r="L163" s="100">
        <f t="shared" si="29"/>
        <v>49.094143666527373</v>
      </c>
      <c r="M163" s="112">
        <f>L163/N163</f>
        <v>0.3450658389586625</v>
      </c>
      <c r="N163" s="99">
        <v>142.27471434055417</v>
      </c>
      <c r="P163" s="55" t="s">
        <v>172</v>
      </c>
      <c r="Q163" s="55" t="s">
        <v>330</v>
      </c>
    </row>
    <row r="164" spans="1:30" s="4" customFormat="1" x14ac:dyDescent="0.25">
      <c r="A164" s="27" t="s">
        <v>56</v>
      </c>
      <c r="B164" s="18" t="s">
        <v>281</v>
      </c>
      <c r="D164" s="56">
        <v>0.5</v>
      </c>
      <c r="E164" s="56">
        <v>0.14262887162088211</v>
      </c>
      <c r="F164" s="119">
        <f t="shared" si="28"/>
        <v>0.35737112837911789</v>
      </c>
      <c r="G164" s="56">
        <v>0.5</v>
      </c>
      <c r="H164" s="74">
        <f t="shared" si="30"/>
        <v>0</v>
      </c>
      <c r="J164" s="96">
        <v>630.85986789615265</v>
      </c>
      <c r="K164" s="96">
        <v>771.05094965085334</v>
      </c>
      <c r="L164" s="100">
        <f t="shared" si="29"/>
        <v>140.19108175470069</v>
      </c>
      <c r="M164" s="112">
        <f>L164/N164</f>
        <v>1.2742300439665684</v>
      </c>
      <c r="N164" s="99">
        <v>110.02022940716256</v>
      </c>
      <c r="P164" s="55" t="s">
        <v>172</v>
      </c>
      <c r="Q164" s="55" t="s">
        <v>330</v>
      </c>
      <c r="U164" s="33"/>
      <c r="V164" s="33"/>
      <c r="W164" s="33"/>
      <c r="X164" s="33"/>
      <c r="Y164" s="33"/>
      <c r="Z164" s="33"/>
    </row>
    <row r="165" spans="1:30" s="4" customFormat="1" x14ac:dyDescent="0.25">
      <c r="B165" s="5"/>
      <c r="D165" s="52"/>
      <c r="E165" s="52"/>
      <c r="F165" s="52"/>
      <c r="G165" s="52"/>
      <c r="H165" s="78"/>
      <c r="J165" s="37"/>
      <c r="K165" s="103"/>
      <c r="L165" s="103"/>
      <c r="M165" s="33"/>
      <c r="N165" s="33"/>
      <c r="P165" s="52"/>
      <c r="Q165" s="52"/>
      <c r="U165" s="94"/>
      <c r="V165" s="94"/>
      <c r="W165" s="94"/>
      <c r="X165" s="94"/>
      <c r="Y165" s="94"/>
      <c r="Z165" s="23"/>
      <c r="AA165" s="33"/>
      <c r="AB165" s="33"/>
      <c r="AC165" s="33"/>
      <c r="AD165" s="33"/>
    </row>
    <row r="166" spans="1:30" s="33" customFormat="1" x14ac:dyDescent="0.25">
      <c r="A166" s="36"/>
      <c r="B166" s="40"/>
      <c r="D166" s="46"/>
      <c r="E166" s="46"/>
      <c r="F166" s="46"/>
      <c r="G166" s="46"/>
      <c r="H166" s="79"/>
      <c r="J166" s="37"/>
      <c r="K166" s="35"/>
      <c r="L166" s="35"/>
      <c r="O166" s="4"/>
      <c r="P166" s="46"/>
      <c r="Q166" s="46"/>
      <c r="AA166" s="23"/>
      <c r="AB166" s="23"/>
      <c r="AC166" s="23"/>
      <c r="AD166" s="23"/>
    </row>
    <row r="167" spans="1:30" x14ac:dyDescent="0.25">
      <c r="A167" s="136">
        <v>11</v>
      </c>
      <c r="B167" s="135" t="s">
        <v>331</v>
      </c>
      <c r="D167" s="46"/>
      <c r="E167" s="46"/>
      <c r="F167" s="46"/>
      <c r="G167" s="46"/>
      <c r="H167" s="79"/>
      <c r="K167" s="33"/>
      <c r="L167" s="33"/>
      <c r="P167" s="46"/>
      <c r="Q167" s="46"/>
      <c r="U167" s="33"/>
      <c r="V167" s="33"/>
      <c r="W167" s="33"/>
      <c r="X167" s="33"/>
      <c r="Y167" s="33"/>
      <c r="Z167" s="33"/>
      <c r="AA167" s="33"/>
      <c r="AB167" s="33"/>
      <c r="AC167" s="33"/>
      <c r="AD167" s="33"/>
    </row>
    <row r="168" spans="1:30" s="33" customFormat="1" x14ac:dyDescent="0.25">
      <c r="A168" s="36"/>
      <c r="D168" s="47"/>
      <c r="E168" s="47"/>
      <c r="F168" s="47"/>
      <c r="G168" s="47"/>
      <c r="H168" s="78"/>
      <c r="J168" s="37"/>
      <c r="K168" s="37"/>
      <c r="L168" s="37"/>
      <c r="O168" s="4"/>
      <c r="P168" s="47"/>
      <c r="Q168" s="47"/>
      <c r="U168" s="94"/>
      <c r="V168" s="94"/>
      <c r="W168" s="94"/>
      <c r="X168" s="94"/>
      <c r="Y168" s="94"/>
      <c r="Z168" s="23"/>
    </row>
    <row r="169" spans="1:30" s="33" customFormat="1" x14ac:dyDescent="0.25">
      <c r="A169" s="36"/>
      <c r="B169" s="36"/>
      <c r="D169" s="45"/>
      <c r="E169" s="45"/>
      <c r="F169" s="45"/>
      <c r="G169" s="45"/>
      <c r="H169" s="76"/>
      <c r="J169" s="37"/>
      <c r="K169" s="35"/>
      <c r="L169" s="35"/>
      <c r="O169" s="4"/>
      <c r="P169" s="45"/>
      <c r="Q169" s="45"/>
      <c r="U169" s="94"/>
      <c r="V169" s="94"/>
      <c r="W169" s="94"/>
      <c r="X169" s="94"/>
      <c r="Y169" s="94"/>
      <c r="Z169" s="23"/>
      <c r="AA169" s="23"/>
      <c r="AB169" s="23"/>
      <c r="AC169" s="23"/>
      <c r="AD169" s="23"/>
    </row>
    <row r="170" spans="1:30" x14ac:dyDescent="0.25">
      <c r="A170" s="136">
        <v>12</v>
      </c>
      <c r="B170" s="149" t="s">
        <v>332</v>
      </c>
      <c r="D170" s="65"/>
      <c r="E170" s="44"/>
      <c r="F170" s="44"/>
      <c r="G170" s="44"/>
      <c r="H170" s="79"/>
      <c r="J170" s="63"/>
      <c r="P170" s="46"/>
      <c r="Q170" s="46"/>
      <c r="R170" s="33"/>
      <c r="U170" s="26"/>
      <c r="V170" s="26"/>
      <c r="W170" s="26"/>
      <c r="X170" s="26"/>
      <c r="Y170" s="26"/>
      <c r="Z170" s="26"/>
    </row>
    <row r="171" spans="1:30" ht="15.75" customHeight="1" x14ac:dyDescent="0.25">
      <c r="B171" s="5"/>
      <c r="D171" s="24"/>
      <c r="E171" s="24"/>
      <c r="F171" s="24"/>
      <c r="G171" s="24"/>
      <c r="H171" s="72"/>
      <c r="J171" s="83"/>
      <c r="K171" s="22"/>
      <c r="L171" s="22"/>
      <c r="M171" s="22"/>
      <c r="N171" s="22"/>
      <c r="O171" s="24"/>
      <c r="P171" s="22"/>
      <c r="Q171" s="22"/>
      <c r="U171" s="4"/>
      <c r="V171" s="4"/>
      <c r="W171" s="4"/>
      <c r="X171" s="4"/>
      <c r="Y171" s="4"/>
      <c r="Z171" s="4"/>
      <c r="AA171" s="26"/>
      <c r="AB171" s="26"/>
      <c r="AC171" s="26"/>
      <c r="AD171" s="26"/>
    </row>
    <row r="172" spans="1:30" s="26" customFormat="1" ht="130.5" customHeight="1" x14ac:dyDescent="0.25">
      <c r="A172" s="51" t="s">
        <v>470</v>
      </c>
      <c r="B172" s="51" t="s">
        <v>471</v>
      </c>
      <c r="D172" s="57" t="str">
        <f>D$6</f>
        <v>Expected 16/17 BPT compliance rate 
- 
(current model assumption)</v>
      </c>
      <c r="E172" s="57" t="s">
        <v>380</v>
      </c>
      <c r="F172" s="57" t="s">
        <v>391</v>
      </c>
      <c r="G172" s="57" t="s">
        <v>474</v>
      </c>
      <c r="H172" s="73" t="s">
        <v>478</v>
      </c>
      <c r="J172" s="51" t="s">
        <v>384</v>
      </c>
      <c r="K172" s="51" t="str">
        <f>K$21</f>
        <v>Best practice tariff (£)</v>
      </c>
      <c r="L172" s="51" t="s">
        <v>381</v>
      </c>
      <c r="M172" s="51" t="s">
        <v>382</v>
      </c>
      <c r="N172" s="57" t="str">
        <f>N$6</f>
        <v>16/17 modelled price which would apply if no BPT</v>
      </c>
      <c r="O172" s="4"/>
      <c r="P172" s="57" t="s">
        <v>473</v>
      </c>
      <c r="Q172" s="57" t="s">
        <v>378</v>
      </c>
      <c r="U172" s="33"/>
      <c r="V172" s="33"/>
      <c r="W172" s="33"/>
      <c r="X172" s="33"/>
      <c r="Y172" s="33"/>
      <c r="Z172" s="33"/>
      <c r="AA172" s="4"/>
      <c r="AB172" s="4"/>
      <c r="AC172" s="4"/>
      <c r="AD172" s="4"/>
    </row>
    <row r="173" spans="1:30" s="4" customFormat="1" x14ac:dyDescent="0.25">
      <c r="A173" s="61" t="s">
        <v>389</v>
      </c>
      <c r="B173" s="17" t="s">
        <v>414</v>
      </c>
      <c r="D173" s="56">
        <v>1</v>
      </c>
      <c r="E173" s="55" t="s">
        <v>375</v>
      </c>
      <c r="F173" s="55" t="s">
        <v>375</v>
      </c>
      <c r="G173" s="56">
        <v>1</v>
      </c>
      <c r="H173" s="74" t="s">
        <v>375</v>
      </c>
      <c r="J173" s="99">
        <v>131.77131952331911</v>
      </c>
      <c r="K173" s="99">
        <v>132.63920914646985</v>
      </c>
      <c r="L173" s="99">
        <f>K173-J173</f>
        <v>0.86788962315074514</v>
      </c>
      <c r="M173" s="112">
        <f>L173/N173</f>
        <v>6.5432358104032286E-3</v>
      </c>
      <c r="N173" s="100">
        <v>132.63920914646988</v>
      </c>
      <c r="P173" s="55" t="s">
        <v>61</v>
      </c>
      <c r="Q173" s="55" t="s">
        <v>332</v>
      </c>
      <c r="R173" s="33"/>
      <c r="U173" s="33"/>
      <c r="V173" s="33"/>
      <c r="W173" s="33"/>
      <c r="X173" s="33"/>
      <c r="Y173" s="33"/>
      <c r="Z173" s="33"/>
      <c r="AA173" s="33"/>
      <c r="AB173" s="33"/>
      <c r="AC173" s="33"/>
      <c r="AD173" s="33"/>
    </row>
    <row r="174" spans="1:30" s="33" customFormat="1" x14ac:dyDescent="0.25">
      <c r="A174" s="68">
        <v>223</v>
      </c>
      <c r="B174" s="17" t="s">
        <v>415</v>
      </c>
      <c r="D174" s="56">
        <v>1</v>
      </c>
      <c r="E174" s="55" t="s">
        <v>375</v>
      </c>
      <c r="F174" s="55" t="s">
        <v>375</v>
      </c>
      <c r="G174" s="56">
        <v>1</v>
      </c>
      <c r="H174" s="74" t="s">
        <v>375</v>
      </c>
      <c r="J174" s="100">
        <v>150.83140715451509</v>
      </c>
      <c r="K174" s="100">
        <v>132.63920914646985</v>
      </c>
      <c r="L174" s="99">
        <f>K174-J174</f>
        <v>-18.192198008045239</v>
      </c>
      <c r="M174" s="112">
        <f>L174/N174</f>
        <v>-0.13715550722227307</v>
      </c>
      <c r="N174" s="100">
        <v>132.63920914646988</v>
      </c>
      <c r="O174" s="4"/>
      <c r="P174" s="55" t="s">
        <v>61</v>
      </c>
      <c r="Q174" s="55" t="s">
        <v>332</v>
      </c>
    </row>
    <row r="175" spans="1:30" s="33" customFormat="1" x14ac:dyDescent="0.25">
      <c r="B175" s="34"/>
      <c r="D175" s="46"/>
      <c r="E175" s="46"/>
      <c r="F175" s="46"/>
      <c r="G175" s="46"/>
      <c r="H175" s="79"/>
      <c r="J175" s="37"/>
      <c r="K175" s="37"/>
      <c r="L175" s="37"/>
      <c r="O175" s="4"/>
      <c r="P175" s="46"/>
      <c r="Q175" s="46"/>
      <c r="R175" s="94"/>
      <c r="U175" s="94"/>
      <c r="V175" s="94"/>
      <c r="W175" s="94"/>
      <c r="X175" s="94"/>
      <c r="Y175" s="94"/>
      <c r="Z175" s="23"/>
    </row>
    <row r="176" spans="1:30" s="33" customFormat="1" x14ac:dyDescent="0.25">
      <c r="A176" s="36"/>
      <c r="B176" s="40"/>
      <c r="D176" s="46"/>
      <c r="E176" s="46"/>
      <c r="F176" s="46"/>
      <c r="G176" s="46"/>
      <c r="H176" s="79"/>
      <c r="J176" s="37"/>
      <c r="K176" s="35"/>
      <c r="L176" s="35"/>
      <c r="O176" s="4"/>
      <c r="P176" s="46"/>
      <c r="Q176" s="46"/>
      <c r="R176" s="94"/>
      <c r="U176" s="94"/>
      <c r="V176" s="94"/>
      <c r="W176" s="94"/>
      <c r="X176" s="94"/>
      <c r="Y176" s="94"/>
      <c r="Z176" s="23"/>
      <c r="AA176" s="23"/>
      <c r="AB176" s="23"/>
      <c r="AC176" s="23"/>
      <c r="AD176" s="23"/>
    </row>
    <row r="177" spans="1:30" x14ac:dyDescent="0.25">
      <c r="A177" s="137">
        <v>13</v>
      </c>
      <c r="B177" s="130" t="s">
        <v>333</v>
      </c>
      <c r="D177" s="46"/>
      <c r="E177" s="46"/>
      <c r="F177" s="46"/>
      <c r="G177" s="46"/>
      <c r="H177" s="79"/>
      <c r="I177" s="23"/>
      <c r="J177" s="105"/>
      <c r="K177" s="105"/>
      <c r="L177" s="105"/>
      <c r="M177" s="105"/>
      <c r="O177" s="46"/>
      <c r="P177" s="46"/>
      <c r="Q177" s="46"/>
      <c r="U177" s="32"/>
      <c r="V177" s="32"/>
      <c r="W177" s="32"/>
      <c r="X177" s="32"/>
      <c r="Y177" s="32"/>
      <c r="Z177" s="32"/>
    </row>
    <row r="178" spans="1:30" x14ac:dyDescent="0.25">
      <c r="D178" s="46"/>
      <c r="E178" s="46"/>
      <c r="F178" s="46"/>
      <c r="G178" s="46"/>
      <c r="H178" s="79"/>
      <c r="J178" s="105"/>
      <c r="K178" s="105"/>
      <c r="L178" s="105"/>
      <c r="M178" s="105"/>
      <c r="O178" s="46"/>
      <c r="P178" s="46"/>
      <c r="Q178" s="46"/>
      <c r="U178" s="39"/>
      <c r="V178" s="39"/>
      <c r="W178" s="39"/>
      <c r="X178" s="39"/>
      <c r="Y178" s="39"/>
      <c r="Z178" s="39"/>
      <c r="AA178" s="32"/>
      <c r="AB178" s="32"/>
      <c r="AC178" s="32"/>
      <c r="AD178" s="32"/>
    </row>
    <row r="179" spans="1:30" s="32" customFormat="1" x14ac:dyDescent="0.25">
      <c r="A179" s="33"/>
      <c r="B179" s="34"/>
      <c r="D179" s="46"/>
      <c r="E179" s="46"/>
      <c r="F179" s="46"/>
      <c r="G179" s="46"/>
      <c r="H179" s="79"/>
      <c r="J179" s="37"/>
      <c r="K179" s="35"/>
      <c r="L179" s="35"/>
      <c r="M179" s="33"/>
      <c r="N179" s="33"/>
      <c r="O179" s="4"/>
      <c r="P179" s="46"/>
      <c r="Q179" s="46"/>
      <c r="U179" s="94"/>
      <c r="V179" s="94"/>
      <c r="W179" s="94"/>
      <c r="X179" s="94"/>
      <c r="Y179" s="94"/>
      <c r="Z179" s="23"/>
      <c r="AA179" s="39"/>
      <c r="AB179" s="39"/>
      <c r="AC179" s="39"/>
      <c r="AD179" s="39"/>
    </row>
    <row r="180" spans="1:30" s="39" customFormat="1" x14ac:dyDescent="0.25">
      <c r="A180" s="137">
        <v>14</v>
      </c>
      <c r="B180" s="130" t="s">
        <v>334</v>
      </c>
      <c r="D180" s="46"/>
      <c r="E180" s="46"/>
      <c r="F180" s="46"/>
      <c r="G180" s="46"/>
      <c r="H180" s="79"/>
      <c r="J180" s="63"/>
      <c r="K180" s="33"/>
      <c r="L180" s="33"/>
      <c r="M180" s="33"/>
      <c r="N180" s="33"/>
      <c r="O180" s="4"/>
      <c r="P180" s="46"/>
      <c r="Q180" s="46"/>
      <c r="U180" s="26"/>
      <c r="V180" s="26"/>
      <c r="W180" s="26"/>
      <c r="X180" s="26"/>
      <c r="Y180" s="26"/>
      <c r="Z180" s="26"/>
      <c r="AA180" s="23"/>
      <c r="AB180" s="23"/>
      <c r="AC180" s="23"/>
      <c r="AD180" s="23"/>
    </row>
    <row r="181" spans="1:30" ht="15.75" customHeight="1" x14ac:dyDescent="0.25">
      <c r="B181" s="5"/>
      <c r="D181" s="24"/>
      <c r="E181" s="24"/>
      <c r="F181" s="24"/>
      <c r="G181" s="24"/>
      <c r="H181" s="72"/>
      <c r="J181" s="83"/>
      <c r="K181" s="22"/>
      <c r="L181" s="22"/>
      <c r="M181" s="22"/>
      <c r="N181" s="22"/>
      <c r="O181" s="24"/>
      <c r="P181" s="22"/>
      <c r="Q181" s="22"/>
      <c r="U181" s="4"/>
      <c r="V181" s="4"/>
      <c r="W181" s="4"/>
      <c r="X181" s="4"/>
      <c r="Y181" s="4"/>
      <c r="Z181" s="4"/>
      <c r="AA181" s="26"/>
      <c r="AB181" s="26"/>
      <c r="AC181" s="26"/>
      <c r="AD181" s="26"/>
    </row>
    <row r="182" spans="1:30" s="26" customFormat="1" ht="130.5" customHeight="1" x14ac:dyDescent="0.25">
      <c r="A182" s="51" t="s">
        <v>62</v>
      </c>
      <c r="B182" s="51" t="s">
        <v>373</v>
      </c>
      <c r="D182" s="57" t="str">
        <f>D$6</f>
        <v>Expected 16/17 BPT compliance rate 
- 
(current model assumption)</v>
      </c>
      <c r="E182" s="57" t="s">
        <v>380</v>
      </c>
      <c r="F182" s="57" t="s">
        <v>391</v>
      </c>
      <c r="G182" s="57" t="s">
        <v>474</v>
      </c>
      <c r="H182" s="73" t="s">
        <v>478</v>
      </c>
      <c r="J182" s="51" t="s">
        <v>384</v>
      </c>
      <c r="K182" s="51" t="str">
        <f>K$21</f>
        <v>Best practice tariff (£)</v>
      </c>
      <c r="L182" s="51" t="s">
        <v>381</v>
      </c>
      <c r="M182" s="51" t="s">
        <v>382</v>
      </c>
      <c r="N182" s="57" t="str">
        <f>N$6</f>
        <v>16/17 modelled price which would apply if no BPT</v>
      </c>
      <c r="O182" s="4"/>
      <c r="P182" s="57" t="s">
        <v>376</v>
      </c>
      <c r="Q182" s="57" t="s">
        <v>378</v>
      </c>
      <c r="U182" s="4"/>
      <c r="V182" s="4"/>
      <c r="W182" s="4"/>
      <c r="X182" s="4"/>
      <c r="Y182" s="4"/>
      <c r="Z182" s="4"/>
      <c r="AA182" s="4"/>
      <c r="AB182" s="4"/>
      <c r="AC182" s="4"/>
      <c r="AD182" s="4"/>
    </row>
    <row r="183" spans="1:30" s="4" customFormat="1" x14ac:dyDescent="0.25">
      <c r="A183" s="27" t="s">
        <v>84</v>
      </c>
      <c r="B183" s="18" t="s">
        <v>335</v>
      </c>
      <c r="D183" s="56">
        <v>1</v>
      </c>
      <c r="E183" s="55" t="s">
        <v>375</v>
      </c>
      <c r="F183" s="55" t="s">
        <v>375</v>
      </c>
      <c r="G183" s="55" t="s">
        <v>375</v>
      </c>
      <c r="H183" s="74" t="s">
        <v>375</v>
      </c>
      <c r="J183" s="106"/>
      <c r="K183" s="99">
        <v>1075.3260392773652</v>
      </c>
      <c r="L183" s="99"/>
      <c r="M183" s="106"/>
      <c r="N183" s="99">
        <v>593.20506602775231</v>
      </c>
      <c r="P183" s="55" t="s">
        <v>388</v>
      </c>
      <c r="Q183" s="55" t="s">
        <v>334</v>
      </c>
    </row>
    <row r="184" spans="1:30" s="4" customFormat="1" x14ac:dyDescent="0.25">
      <c r="A184" s="27" t="s">
        <v>90</v>
      </c>
      <c r="B184" s="18" t="s">
        <v>217</v>
      </c>
      <c r="D184" s="56">
        <v>0.5</v>
      </c>
      <c r="E184" s="55" t="s">
        <v>375</v>
      </c>
      <c r="F184" s="55" t="s">
        <v>375</v>
      </c>
      <c r="G184" s="55" t="s">
        <v>375</v>
      </c>
      <c r="H184" s="74" t="s">
        <v>375</v>
      </c>
      <c r="J184" s="99">
        <v>985.63339988759412</v>
      </c>
      <c r="K184" s="106"/>
      <c r="L184" s="99">
        <f>K183-J184</f>
        <v>89.692639389771102</v>
      </c>
      <c r="M184" s="112">
        <f>L184/N184</f>
        <v>3.2355040047574418E-2</v>
      </c>
      <c r="N184" s="99">
        <v>2772.1381045391458</v>
      </c>
      <c r="P184" s="55" t="s">
        <v>172</v>
      </c>
      <c r="Q184" s="55" t="s">
        <v>334</v>
      </c>
      <c r="U184" s="33"/>
      <c r="V184" s="33"/>
      <c r="W184" s="33"/>
      <c r="X184" s="33"/>
      <c r="Y184" s="33"/>
      <c r="Z184" s="33"/>
    </row>
    <row r="185" spans="1:30" s="4" customFormat="1" x14ac:dyDescent="0.25">
      <c r="A185" s="27" t="s">
        <v>91</v>
      </c>
      <c r="B185" s="18" t="s">
        <v>218</v>
      </c>
      <c r="D185" s="56">
        <v>0.8</v>
      </c>
      <c r="E185" s="55" t="s">
        <v>375</v>
      </c>
      <c r="F185" s="55" t="s">
        <v>375</v>
      </c>
      <c r="G185" s="55" t="s">
        <v>375</v>
      </c>
      <c r="H185" s="74" t="s">
        <v>375</v>
      </c>
      <c r="J185" s="99">
        <v>492.81669994379706</v>
      </c>
      <c r="K185" s="106"/>
      <c r="L185" s="99">
        <f>K183-J185</f>
        <v>582.50933933356816</v>
      </c>
      <c r="M185" s="112">
        <f>L185/N185</f>
        <v>0.27964806871330689</v>
      </c>
      <c r="N185" s="99">
        <v>2083.0086258552078</v>
      </c>
      <c r="P185" s="55" t="s">
        <v>172</v>
      </c>
      <c r="Q185" s="55" t="s">
        <v>334</v>
      </c>
      <c r="U185" s="33"/>
      <c r="V185" s="33"/>
      <c r="W185" s="33"/>
      <c r="X185" s="33"/>
      <c r="Y185" s="33"/>
      <c r="Z185" s="33"/>
      <c r="AA185" s="33"/>
      <c r="AB185" s="33"/>
      <c r="AC185" s="33"/>
      <c r="AD185" s="33"/>
    </row>
    <row r="186" spans="1:30" s="33" customFormat="1" x14ac:dyDescent="0.25">
      <c r="A186" s="33" t="s">
        <v>475</v>
      </c>
      <c r="B186" s="34"/>
      <c r="D186" s="38"/>
      <c r="E186" s="38"/>
      <c r="F186" s="38"/>
      <c r="G186" s="38"/>
      <c r="H186" s="77"/>
      <c r="J186" s="37"/>
      <c r="K186" s="37"/>
      <c r="L186" s="37"/>
      <c r="N186" s="38"/>
      <c r="O186" s="4"/>
      <c r="P186" s="63"/>
      <c r="Q186" s="38"/>
    </row>
    <row r="187" spans="1:30" s="33" customFormat="1" x14ac:dyDescent="0.25">
      <c r="B187" s="34"/>
      <c r="D187" s="44"/>
      <c r="E187" s="44"/>
      <c r="F187" s="44"/>
      <c r="G187" s="44"/>
      <c r="H187" s="79"/>
      <c r="J187" s="37"/>
      <c r="K187" s="37"/>
      <c r="L187" s="37"/>
      <c r="O187" s="4"/>
      <c r="P187" s="63"/>
      <c r="Q187" s="46"/>
      <c r="U187" s="94"/>
      <c r="V187" s="94"/>
      <c r="W187" s="94"/>
      <c r="X187" s="94"/>
      <c r="Y187" s="94"/>
      <c r="Z187" s="23"/>
    </row>
    <row r="188" spans="1:30" s="33" customFormat="1" x14ac:dyDescent="0.25">
      <c r="B188" s="34"/>
      <c r="D188" s="45"/>
      <c r="E188" s="45"/>
      <c r="F188" s="45"/>
      <c r="G188" s="45"/>
      <c r="H188" s="76"/>
      <c r="J188" s="37"/>
      <c r="K188" s="37"/>
      <c r="L188" s="37"/>
      <c r="O188" s="4"/>
      <c r="P188" s="45"/>
      <c r="Q188" s="45"/>
      <c r="U188" s="94"/>
      <c r="V188" s="94"/>
      <c r="W188" s="94"/>
      <c r="X188" s="94"/>
      <c r="Y188" s="94"/>
      <c r="Z188" s="23"/>
      <c r="AA188" s="23"/>
      <c r="AB188" s="23"/>
      <c r="AC188" s="23"/>
      <c r="AD188" s="23"/>
    </row>
    <row r="189" spans="1:30" x14ac:dyDescent="0.25">
      <c r="A189" s="137">
        <v>15</v>
      </c>
      <c r="B189" s="130" t="s">
        <v>336</v>
      </c>
      <c r="D189" s="44"/>
      <c r="E189" s="44"/>
      <c r="F189" s="44"/>
      <c r="G189" s="44"/>
      <c r="H189" s="79"/>
      <c r="I189" s="23"/>
      <c r="J189" s="63"/>
      <c r="K189" s="33"/>
      <c r="L189" s="33"/>
      <c r="P189" s="46"/>
      <c r="Q189" s="46"/>
      <c r="U189" s="26"/>
      <c r="V189" s="26"/>
      <c r="W189" s="26"/>
      <c r="X189" s="26"/>
      <c r="Y189" s="26"/>
      <c r="Z189" s="26"/>
    </row>
    <row r="190" spans="1:30" ht="15.75" customHeight="1" x14ac:dyDescent="0.25">
      <c r="B190" s="5"/>
      <c r="D190" s="24"/>
      <c r="E190" s="24"/>
      <c r="F190" s="24"/>
      <c r="G190" s="24"/>
      <c r="H190" s="72"/>
      <c r="J190" s="83"/>
      <c r="K190" s="22"/>
      <c r="L190" s="22"/>
      <c r="M190" s="22"/>
      <c r="N190" s="22"/>
      <c r="O190" s="24"/>
      <c r="P190" s="22"/>
      <c r="Q190" s="22"/>
      <c r="U190" s="4"/>
      <c r="V190" s="4"/>
      <c r="W190" s="4"/>
      <c r="X190" s="4"/>
      <c r="Y190" s="4"/>
      <c r="Z190" s="4"/>
      <c r="AA190" s="26"/>
      <c r="AB190" s="26"/>
      <c r="AC190" s="26"/>
      <c r="AD190" s="26"/>
    </row>
    <row r="191" spans="1:30" s="26" customFormat="1" ht="103.5" customHeight="1" x14ac:dyDescent="0.25">
      <c r="A191" s="51" t="s">
        <v>62</v>
      </c>
      <c r="B191" s="51" t="s">
        <v>373</v>
      </c>
      <c r="D191" s="57" t="str">
        <f>D$6</f>
        <v>Expected 16/17 BPT compliance rate 
- 
(current model assumption)</v>
      </c>
      <c r="E191" s="57" t="s">
        <v>380</v>
      </c>
      <c r="F191" s="57" t="s">
        <v>391</v>
      </c>
      <c r="G191" s="57" t="s">
        <v>474</v>
      </c>
      <c r="H191" s="73" t="s">
        <v>478</v>
      </c>
      <c r="J191" s="51" t="s">
        <v>384</v>
      </c>
      <c r="K191" s="51" t="str">
        <f>K$21</f>
        <v>Best practice tariff (£)</v>
      </c>
      <c r="L191" s="51" t="s">
        <v>381</v>
      </c>
      <c r="M191" s="51" t="s">
        <v>382</v>
      </c>
      <c r="N191" s="57" t="str">
        <f>N$6</f>
        <v>16/17 modelled price which would apply if no BPT</v>
      </c>
      <c r="O191" s="4"/>
      <c r="P191" s="57" t="s">
        <v>376</v>
      </c>
      <c r="Q191" s="57" t="s">
        <v>378</v>
      </c>
      <c r="U191" s="4"/>
      <c r="V191" s="4"/>
      <c r="W191" s="4"/>
      <c r="X191" s="4"/>
      <c r="Y191" s="4"/>
      <c r="Z191" s="4"/>
      <c r="AA191" s="4"/>
      <c r="AB191" s="4"/>
      <c r="AC191" s="4"/>
      <c r="AD191" s="4"/>
    </row>
    <row r="192" spans="1:30" s="4" customFormat="1" ht="30" x14ac:dyDescent="0.25">
      <c r="A192" s="27" t="s">
        <v>30</v>
      </c>
      <c r="B192" s="18" t="s">
        <v>256</v>
      </c>
      <c r="D192" s="56">
        <v>1</v>
      </c>
      <c r="E192" s="55" t="s">
        <v>375</v>
      </c>
      <c r="F192" s="55" t="s">
        <v>375</v>
      </c>
      <c r="G192" s="56">
        <v>1</v>
      </c>
      <c r="H192" s="74">
        <f>D192-G192</f>
        <v>0</v>
      </c>
      <c r="J192" s="96">
        <v>4851.9394280110828</v>
      </c>
      <c r="K192" s="96">
        <v>5391.0438089012032</v>
      </c>
      <c r="L192" s="100">
        <f>K192-J192</f>
        <v>539.10438089012041</v>
      </c>
      <c r="M192" s="112">
        <f>L192/N192</f>
        <v>0.10000000000000002</v>
      </c>
      <c r="N192" s="99">
        <v>5391.0438089012032</v>
      </c>
      <c r="P192" s="55" t="s">
        <v>172</v>
      </c>
      <c r="Q192" s="84" t="s">
        <v>336</v>
      </c>
      <c r="S192" s="4">
        <f>K192/J192</f>
        <v>1.1111111111111112</v>
      </c>
    </row>
    <row r="193" spans="1:31" s="4" customFormat="1" ht="30" x14ac:dyDescent="0.25">
      <c r="A193" s="27" t="s">
        <v>31</v>
      </c>
      <c r="B193" s="18" t="s">
        <v>257</v>
      </c>
      <c r="D193" s="56">
        <v>1</v>
      </c>
      <c r="E193" s="55" t="s">
        <v>375</v>
      </c>
      <c r="F193" s="55" t="s">
        <v>375</v>
      </c>
      <c r="G193" s="56">
        <v>1</v>
      </c>
      <c r="H193" s="74">
        <f>D193-G193</f>
        <v>0</v>
      </c>
      <c r="J193" s="96">
        <v>4362.6662187684351</v>
      </c>
      <c r="K193" s="96">
        <v>4847.4069097427055</v>
      </c>
      <c r="L193" s="100">
        <f t="shared" ref="L193:L195" si="31">K193-J193</f>
        <v>484.74069097427036</v>
      </c>
      <c r="M193" s="112">
        <f>L193/N193</f>
        <v>9.9999999999999964E-2</v>
      </c>
      <c r="N193" s="99">
        <v>4847.4069097427055</v>
      </c>
      <c r="P193" s="55" t="s">
        <v>172</v>
      </c>
      <c r="Q193" s="84" t="s">
        <v>336</v>
      </c>
    </row>
    <row r="194" spans="1:31" s="4" customFormat="1" ht="30" x14ac:dyDescent="0.25">
      <c r="A194" s="27" t="s">
        <v>32</v>
      </c>
      <c r="B194" s="18" t="s">
        <v>258</v>
      </c>
      <c r="D194" s="56">
        <v>1</v>
      </c>
      <c r="E194" s="55" t="s">
        <v>375</v>
      </c>
      <c r="F194" s="55" t="s">
        <v>375</v>
      </c>
      <c r="G194" s="56">
        <v>1</v>
      </c>
      <c r="H194" s="74">
        <f>D194-G194</f>
        <v>0</v>
      </c>
      <c r="J194" s="96">
        <v>4672.1648542686698</v>
      </c>
      <c r="K194" s="96">
        <v>5191.2942825207447</v>
      </c>
      <c r="L194" s="100">
        <f t="shared" si="31"/>
        <v>519.12942825207483</v>
      </c>
      <c r="M194" s="112">
        <f>L194/N194</f>
        <v>0.10000000000000007</v>
      </c>
      <c r="N194" s="99">
        <v>5191.2942825207447</v>
      </c>
      <c r="P194" s="55" t="s">
        <v>172</v>
      </c>
      <c r="Q194" s="84" t="s">
        <v>336</v>
      </c>
      <c r="U194" s="33"/>
      <c r="V194" s="33"/>
      <c r="W194" s="33"/>
      <c r="X194" s="33"/>
      <c r="Y194" s="33"/>
      <c r="Z194" s="33"/>
    </row>
    <row r="195" spans="1:31" s="4" customFormat="1" ht="30" x14ac:dyDescent="0.25">
      <c r="A195" s="27" t="s">
        <v>33</v>
      </c>
      <c r="B195" s="18" t="s">
        <v>259</v>
      </c>
      <c r="D195" s="56">
        <v>1</v>
      </c>
      <c r="E195" s="55" t="s">
        <v>375</v>
      </c>
      <c r="F195" s="55" t="s">
        <v>375</v>
      </c>
      <c r="G195" s="56">
        <v>1</v>
      </c>
      <c r="H195" s="74">
        <f>D195-G195</f>
        <v>0</v>
      </c>
      <c r="J195" s="96">
        <v>4312.3810984169295</v>
      </c>
      <c r="K195" s="96">
        <v>4791.5345537965886</v>
      </c>
      <c r="L195" s="100">
        <f t="shared" si="31"/>
        <v>479.15345537965914</v>
      </c>
      <c r="M195" s="112">
        <f>L195/N195</f>
        <v>0.10000000000000006</v>
      </c>
      <c r="N195" s="99">
        <v>4791.5345537965886</v>
      </c>
      <c r="P195" s="55" t="s">
        <v>172</v>
      </c>
      <c r="Q195" s="84" t="s">
        <v>336</v>
      </c>
      <c r="U195" s="33"/>
      <c r="V195" s="33"/>
      <c r="W195" s="33"/>
      <c r="X195" s="33"/>
      <c r="Y195" s="33"/>
      <c r="Z195" s="33"/>
      <c r="AA195" s="33"/>
      <c r="AB195" s="33"/>
      <c r="AC195" s="33"/>
      <c r="AD195" s="33"/>
    </row>
    <row r="196" spans="1:31" s="33" customFormat="1" x14ac:dyDescent="0.25">
      <c r="B196" s="34"/>
      <c r="D196" s="38"/>
      <c r="E196" s="38"/>
      <c r="F196" s="38"/>
      <c r="G196" s="38"/>
      <c r="H196" s="77"/>
      <c r="J196" s="37"/>
      <c r="K196" s="37"/>
      <c r="L196" s="37"/>
      <c r="O196" s="4"/>
      <c r="P196" s="38"/>
      <c r="Q196" s="38"/>
    </row>
    <row r="197" spans="1:31" s="33" customFormat="1" x14ac:dyDescent="0.25">
      <c r="B197" s="34"/>
      <c r="D197" s="50"/>
      <c r="E197" s="50"/>
      <c r="F197" s="50"/>
      <c r="G197" s="50"/>
      <c r="H197" s="78"/>
      <c r="J197" s="37"/>
      <c r="K197" s="37"/>
      <c r="L197" s="37"/>
      <c r="O197" s="4"/>
      <c r="P197" s="50"/>
      <c r="Q197" s="50"/>
      <c r="U197" s="94"/>
      <c r="V197" s="94"/>
      <c r="W197" s="94"/>
      <c r="X197" s="94"/>
      <c r="Y197" s="94"/>
      <c r="Z197" s="23"/>
    </row>
    <row r="198" spans="1:31" s="33" customFormat="1" x14ac:dyDescent="0.25">
      <c r="B198" s="34"/>
      <c r="D198" s="49"/>
      <c r="E198" s="49"/>
      <c r="F198" s="49"/>
      <c r="G198" s="49"/>
      <c r="H198" s="79"/>
      <c r="J198" s="37"/>
      <c r="K198" s="37"/>
      <c r="L198" s="37"/>
      <c r="O198" s="4"/>
      <c r="P198" s="49"/>
      <c r="Q198" s="49"/>
      <c r="U198" s="94"/>
      <c r="V198" s="94"/>
      <c r="W198" s="94"/>
      <c r="X198" s="94"/>
      <c r="Y198" s="94"/>
      <c r="Z198" s="23"/>
      <c r="AA198" s="23"/>
      <c r="AB198" s="23"/>
      <c r="AC198" s="23"/>
      <c r="AD198" s="23"/>
    </row>
    <row r="199" spans="1:31" x14ac:dyDescent="0.25">
      <c r="A199" s="137">
        <v>16</v>
      </c>
      <c r="B199" s="130" t="s">
        <v>337</v>
      </c>
      <c r="D199" s="49"/>
      <c r="E199" s="49"/>
      <c r="F199" s="49"/>
      <c r="G199" s="49"/>
      <c r="H199" s="79"/>
      <c r="J199" s="63"/>
      <c r="K199" s="33"/>
      <c r="L199" s="33"/>
      <c r="P199" s="49"/>
      <c r="Q199" s="49"/>
      <c r="U199" s="26"/>
      <c r="V199" s="26"/>
      <c r="W199" s="26"/>
      <c r="X199" s="26"/>
      <c r="Y199" s="26"/>
      <c r="Z199" s="26"/>
    </row>
    <row r="200" spans="1:31" ht="15.75" customHeight="1" x14ac:dyDescent="0.25">
      <c r="B200" s="5"/>
      <c r="D200" s="24"/>
      <c r="E200" s="24"/>
      <c r="F200" s="24"/>
      <c r="G200" s="24"/>
      <c r="H200" s="72"/>
      <c r="J200" s="83"/>
      <c r="K200" s="22"/>
      <c r="L200" s="22"/>
      <c r="M200" s="22"/>
      <c r="N200" s="22"/>
      <c r="O200" s="24"/>
      <c r="P200" s="22"/>
      <c r="Q200" s="22"/>
      <c r="U200" s="4"/>
      <c r="V200" s="4"/>
      <c r="W200" s="4"/>
      <c r="X200" s="4"/>
      <c r="Y200" s="4"/>
      <c r="Z200" s="4"/>
      <c r="AA200" s="26"/>
      <c r="AB200" s="26"/>
      <c r="AC200" s="26"/>
      <c r="AD200" s="26"/>
    </row>
    <row r="201" spans="1:31" s="26" customFormat="1" ht="130.5" customHeight="1" x14ac:dyDescent="0.25">
      <c r="A201" s="51" t="s">
        <v>62</v>
      </c>
      <c r="B201" s="51" t="s">
        <v>373</v>
      </c>
      <c r="D201" s="57" t="str">
        <f>D$6</f>
        <v>Expected 16/17 BPT compliance rate 
- 
(current model assumption)</v>
      </c>
      <c r="E201" s="57" t="s">
        <v>380</v>
      </c>
      <c r="F201" s="57" t="s">
        <v>391</v>
      </c>
      <c r="G201" s="57" t="s">
        <v>474</v>
      </c>
      <c r="H201" s="73" t="s">
        <v>478</v>
      </c>
      <c r="J201" s="51" t="s">
        <v>384</v>
      </c>
      <c r="K201" s="51" t="str">
        <f>K$21</f>
        <v>Best practice tariff (£)</v>
      </c>
      <c r="L201" s="51" t="s">
        <v>381</v>
      </c>
      <c r="M201" s="51" t="s">
        <v>382</v>
      </c>
      <c r="N201" s="57" t="str">
        <f>N$6</f>
        <v>16/17 modelled price which would apply if no BPT</v>
      </c>
      <c r="O201" s="4"/>
      <c r="P201" s="57" t="s">
        <v>376</v>
      </c>
      <c r="Q201" s="57" t="s">
        <v>378</v>
      </c>
      <c r="U201" s="4"/>
      <c r="V201" s="4"/>
      <c r="W201" s="4"/>
      <c r="X201" s="4"/>
      <c r="Y201" s="4"/>
      <c r="Z201" s="4"/>
      <c r="AA201" s="4"/>
      <c r="AB201" s="4"/>
      <c r="AC201" s="4"/>
      <c r="AD201" s="4"/>
    </row>
    <row r="202" spans="1:31" s="4" customFormat="1" ht="30" x14ac:dyDescent="0.25">
      <c r="A202" s="28" t="s">
        <v>64</v>
      </c>
      <c r="B202" s="18" t="s">
        <v>201</v>
      </c>
      <c r="D202" s="56">
        <v>0.19</v>
      </c>
      <c r="E202" s="56" t="s">
        <v>390</v>
      </c>
      <c r="F202" s="55" t="s">
        <v>375</v>
      </c>
      <c r="G202" s="56" t="s">
        <v>375</v>
      </c>
      <c r="H202" s="74" t="s">
        <v>375</v>
      </c>
      <c r="J202" s="96">
        <v>1664.3465782751441</v>
      </c>
      <c r="K202" s="96">
        <v>1870.4480273873794</v>
      </c>
      <c r="L202" s="100">
        <f>K202-J202</f>
        <v>206.10144911223529</v>
      </c>
      <c r="M202" s="112">
        <f t="shared" ref="M202:M243" si="32">L202/N202</f>
        <v>0.12098663980279302</v>
      </c>
      <c r="N202" s="111">
        <v>1703.5058536064687</v>
      </c>
      <c r="P202" s="55" t="s">
        <v>417</v>
      </c>
      <c r="Q202" s="55" t="s">
        <v>337</v>
      </c>
    </row>
    <row r="203" spans="1:31" s="4" customFormat="1" ht="30" x14ac:dyDescent="0.25">
      <c r="A203" s="28" t="s">
        <v>65</v>
      </c>
      <c r="B203" s="18" t="s">
        <v>338</v>
      </c>
      <c r="D203" s="56">
        <v>0.28999999999999998</v>
      </c>
      <c r="E203" s="56" t="s">
        <v>390</v>
      </c>
      <c r="F203" s="55" t="s">
        <v>375</v>
      </c>
      <c r="G203" s="56" t="s">
        <v>375</v>
      </c>
      <c r="H203" s="74" t="s">
        <v>375</v>
      </c>
      <c r="J203" s="96">
        <v>960.64506509017997</v>
      </c>
      <c r="K203" s="96">
        <v>1166.7465142024153</v>
      </c>
      <c r="L203" s="100">
        <f t="shared" ref="L203:L243" si="33">K203-J203</f>
        <v>206.10144911223529</v>
      </c>
      <c r="M203" s="112">
        <f t="shared" si="32"/>
        <v>0.20197816874878199</v>
      </c>
      <c r="N203" s="111">
        <v>1020.4144853327281</v>
      </c>
      <c r="P203" s="55" t="str">
        <f>P202</f>
        <v>sub-HRG</v>
      </c>
      <c r="Q203" s="55" t="s">
        <v>337</v>
      </c>
    </row>
    <row r="204" spans="1:31" s="4" customFormat="1" x14ac:dyDescent="0.25">
      <c r="A204" s="28" t="s">
        <v>66</v>
      </c>
      <c r="B204" s="18" t="s">
        <v>339</v>
      </c>
      <c r="D204" s="56">
        <v>0.46</v>
      </c>
      <c r="E204" s="56" t="s">
        <v>390</v>
      </c>
      <c r="F204" s="55" t="s">
        <v>375</v>
      </c>
      <c r="G204" s="56" t="s">
        <v>375</v>
      </c>
      <c r="H204" s="74" t="s">
        <v>375</v>
      </c>
      <c r="J204" s="96">
        <v>545.72593195568891</v>
      </c>
      <c r="K204" s="96">
        <v>751.82738106792419</v>
      </c>
      <c r="L204" s="100">
        <f t="shared" si="33"/>
        <v>206.10144911223529</v>
      </c>
      <c r="M204" s="112">
        <f t="shared" si="32"/>
        <v>0.32176574553685305</v>
      </c>
      <c r="N204" s="111">
        <v>640.53259854731709</v>
      </c>
      <c r="P204" s="55" t="str">
        <f>P203</f>
        <v>sub-HRG</v>
      </c>
      <c r="Q204" s="55" t="s">
        <v>337</v>
      </c>
      <c r="Z204" s="23"/>
    </row>
    <row r="205" spans="1:31" s="4" customFormat="1" x14ac:dyDescent="0.25">
      <c r="A205" s="28" t="s">
        <v>67</v>
      </c>
      <c r="B205" s="18" t="s">
        <v>340</v>
      </c>
      <c r="D205" s="56">
        <v>0.3</v>
      </c>
      <c r="E205" s="56">
        <v>0.25348189415041783</v>
      </c>
      <c r="F205" s="55" t="s">
        <v>375</v>
      </c>
      <c r="G205" s="56" t="s">
        <v>375</v>
      </c>
      <c r="H205" s="74" t="s">
        <v>375</v>
      </c>
      <c r="J205" s="96">
        <v>1048.5428766081429</v>
      </c>
      <c r="K205" s="96">
        <v>1254.6443257203782</v>
      </c>
      <c r="L205" s="100">
        <f t="shared" si="33"/>
        <v>206.10144911223529</v>
      </c>
      <c r="M205" s="112">
        <f t="shared" si="32"/>
        <v>0.18561455593990744</v>
      </c>
      <c r="N205" s="111">
        <v>1110.3733113418134</v>
      </c>
      <c r="P205" s="55" t="s">
        <v>447</v>
      </c>
      <c r="Q205" s="55" t="s">
        <v>337</v>
      </c>
      <c r="Z205" s="23"/>
      <c r="AA205" s="23"/>
      <c r="AB205" s="23"/>
      <c r="AC205" s="23"/>
      <c r="AD205" s="23"/>
    </row>
    <row r="206" spans="1:31" s="4" customFormat="1" x14ac:dyDescent="0.25">
      <c r="A206" s="28" t="s">
        <v>68</v>
      </c>
      <c r="B206" s="18" t="s">
        <v>341</v>
      </c>
      <c r="D206" s="56">
        <v>0.5</v>
      </c>
      <c r="E206" s="56">
        <v>0.43589646703192897</v>
      </c>
      <c r="F206" s="55" t="s">
        <v>375</v>
      </c>
      <c r="G206" s="56" t="s">
        <v>375</v>
      </c>
      <c r="H206" s="74" t="s">
        <v>375</v>
      </c>
      <c r="J206" s="96">
        <v>518.37229916704268</v>
      </c>
      <c r="K206" s="96">
        <v>724.47374827927797</v>
      </c>
      <c r="L206" s="100">
        <f t="shared" si="33"/>
        <v>206.10144911223529</v>
      </c>
      <c r="M206" s="112">
        <f t="shared" si="32"/>
        <v>0.33166046516495351</v>
      </c>
      <c r="N206" s="111">
        <v>621.42302372316033</v>
      </c>
      <c r="P206" s="55" t="str">
        <f>P205</f>
        <v xml:space="preserve">HRG </v>
      </c>
      <c r="Q206" s="55" t="s">
        <v>337</v>
      </c>
      <c r="Z206" s="23"/>
      <c r="AA206" s="23"/>
      <c r="AB206" s="23"/>
      <c r="AC206" s="23"/>
      <c r="AD206" s="23"/>
      <c r="AE206" s="23"/>
    </row>
    <row r="207" spans="1:31" s="4" customFormat="1" x14ac:dyDescent="0.25">
      <c r="A207" s="28" t="s">
        <v>89</v>
      </c>
      <c r="B207" s="18" t="s">
        <v>342</v>
      </c>
      <c r="D207" s="56">
        <v>0.33</v>
      </c>
      <c r="E207" s="56">
        <v>0.28170302281977411</v>
      </c>
      <c r="F207" s="55" t="s">
        <v>375</v>
      </c>
      <c r="G207" s="56" t="s">
        <v>375</v>
      </c>
      <c r="H207" s="74" t="s">
        <v>375</v>
      </c>
      <c r="J207" s="96">
        <v>919.82365211899798</v>
      </c>
      <c r="K207" s="96">
        <v>1110.8449176109702</v>
      </c>
      <c r="L207" s="100">
        <f t="shared" si="33"/>
        <v>191.02126549197226</v>
      </c>
      <c r="M207" s="112">
        <f t="shared" si="32"/>
        <v>0.19435233433868632</v>
      </c>
      <c r="N207" s="111">
        <v>982.86066973134882</v>
      </c>
      <c r="P207" s="55" t="s">
        <v>447</v>
      </c>
      <c r="Q207" s="55" t="s">
        <v>337</v>
      </c>
      <c r="AA207" s="23"/>
      <c r="AB207" s="23"/>
      <c r="AC207" s="23"/>
      <c r="AD207" s="23"/>
      <c r="AE207" s="23"/>
    </row>
    <row r="208" spans="1:31" s="4" customFormat="1" x14ac:dyDescent="0.25">
      <c r="A208" s="28" t="s">
        <v>88</v>
      </c>
      <c r="B208" s="18" t="s">
        <v>343</v>
      </c>
      <c r="D208" s="56">
        <v>0.18</v>
      </c>
      <c r="E208" s="56">
        <v>0.14840390879478826</v>
      </c>
      <c r="F208" s="55" t="s">
        <v>375</v>
      </c>
      <c r="G208" s="56" t="s">
        <v>375</v>
      </c>
      <c r="H208" s="74" t="s">
        <v>375</v>
      </c>
      <c r="J208" s="96">
        <v>1578.1827155659305</v>
      </c>
      <c r="K208" s="96">
        <v>1769.2039810579026</v>
      </c>
      <c r="L208" s="100">
        <f t="shared" si="33"/>
        <v>191.02126549197214</v>
      </c>
      <c r="M208" s="112">
        <f t="shared" si="32"/>
        <v>0.11845791187916302</v>
      </c>
      <c r="N208" s="111">
        <v>1612.5665433544855</v>
      </c>
      <c r="P208" s="55" t="str">
        <f>P207</f>
        <v xml:space="preserve">HRG </v>
      </c>
      <c r="Q208" s="55" t="s">
        <v>337</v>
      </c>
      <c r="AE208" s="23"/>
    </row>
    <row r="209" spans="1:17" s="4" customFormat="1" x14ac:dyDescent="0.25">
      <c r="A209" s="28" t="s">
        <v>92</v>
      </c>
      <c r="B209" s="18" t="s">
        <v>344</v>
      </c>
      <c r="D209" s="56">
        <v>0.52</v>
      </c>
      <c r="E209" s="56">
        <v>0.43925090183436949</v>
      </c>
      <c r="F209" s="55" t="s">
        <v>375</v>
      </c>
      <c r="G209" s="56" t="s">
        <v>375</v>
      </c>
      <c r="H209" s="74" t="s">
        <v>375</v>
      </c>
      <c r="J209" s="96">
        <v>501.98193575562561</v>
      </c>
      <c r="K209" s="96">
        <v>693.00320124759787</v>
      </c>
      <c r="L209" s="100">
        <f t="shared" si="33"/>
        <v>191.02126549197226</v>
      </c>
      <c r="M209" s="112">
        <f t="shared" si="32"/>
        <v>0.31767360336116274</v>
      </c>
      <c r="N209" s="111">
        <v>601.31299381145118</v>
      </c>
      <c r="P209" s="55" t="s">
        <v>447</v>
      </c>
      <c r="Q209" s="55" t="s">
        <v>337</v>
      </c>
    </row>
    <row r="210" spans="1:17" s="4" customFormat="1" x14ac:dyDescent="0.25">
      <c r="A210" s="28" t="s">
        <v>85</v>
      </c>
      <c r="B210" s="18" t="s">
        <v>345</v>
      </c>
      <c r="D210" s="56">
        <v>0.16</v>
      </c>
      <c r="E210" s="56">
        <v>0.1139990328820116</v>
      </c>
      <c r="F210" s="55" t="s">
        <v>375</v>
      </c>
      <c r="G210" s="56" t="s">
        <v>375</v>
      </c>
      <c r="H210" s="74" t="s">
        <v>375</v>
      </c>
      <c r="J210" s="96">
        <v>2202.8370243241579</v>
      </c>
      <c r="K210" s="96">
        <v>2393.8582898161303</v>
      </c>
      <c r="L210" s="100">
        <f t="shared" si="33"/>
        <v>191.02126549197237</v>
      </c>
      <c r="M210" s="112">
        <f t="shared" si="32"/>
        <v>8.552934046198804E-2</v>
      </c>
      <c r="N210" s="111">
        <v>2233.4004268028734</v>
      </c>
      <c r="P210" s="55" t="s">
        <v>447</v>
      </c>
      <c r="Q210" s="55" t="s">
        <v>337</v>
      </c>
    </row>
    <row r="211" spans="1:17" s="4" customFormat="1" x14ac:dyDescent="0.25">
      <c r="A211" s="28" t="s">
        <v>86</v>
      </c>
      <c r="B211" s="18" t="s">
        <v>346</v>
      </c>
      <c r="D211" s="56">
        <v>0.35</v>
      </c>
      <c r="E211" s="56">
        <v>0.26435783302573013</v>
      </c>
      <c r="F211" s="55" t="s">
        <v>375</v>
      </c>
      <c r="G211" s="56" t="s">
        <v>375</v>
      </c>
      <c r="H211" s="74" t="s">
        <v>375</v>
      </c>
      <c r="J211" s="96">
        <v>1525.8935492355911</v>
      </c>
      <c r="K211" s="96">
        <v>1716.9148147275632</v>
      </c>
      <c r="L211" s="100">
        <f t="shared" si="33"/>
        <v>191.02126549197214</v>
      </c>
      <c r="M211" s="112">
        <f t="shared" si="32"/>
        <v>0.11993165688328083</v>
      </c>
      <c r="N211" s="111">
        <v>1592.7509921577812</v>
      </c>
      <c r="P211" s="55" t="str">
        <f>P210</f>
        <v xml:space="preserve">HRG </v>
      </c>
      <c r="Q211" s="55" t="s">
        <v>337</v>
      </c>
    </row>
    <row r="212" spans="1:17" s="4" customFormat="1" x14ac:dyDescent="0.25">
      <c r="A212" s="28" t="s">
        <v>107</v>
      </c>
      <c r="B212" s="18" t="s">
        <v>252</v>
      </c>
      <c r="D212" s="56">
        <v>0.57999999999999996</v>
      </c>
      <c r="E212" s="56" t="s">
        <v>390</v>
      </c>
      <c r="F212" s="55" t="s">
        <v>375</v>
      </c>
      <c r="G212" s="56" t="s">
        <v>375</v>
      </c>
      <c r="H212" s="74" t="s">
        <v>375</v>
      </c>
      <c r="J212" s="96">
        <v>270.46675420909128</v>
      </c>
      <c r="K212" s="96">
        <v>469.13044357967408</v>
      </c>
      <c r="L212" s="100">
        <f t="shared" si="33"/>
        <v>198.6636893705828</v>
      </c>
      <c r="M212" s="112">
        <f t="shared" si="32"/>
        <v>0.51508417847314081</v>
      </c>
      <c r="N212" s="111">
        <v>385.69169404402925</v>
      </c>
      <c r="P212" s="55" t="s">
        <v>417</v>
      </c>
      <c r="Q212" s="55" t="s">
        <v>337</v>
      </c>
    </row>
    <row r="213" spans="1:17" s="4" customFormat="1" x14ac:dyDescent="0.25">
      <c r="A213" s="28" t="s">
        <v>106</v>
      </c>
      <c r="B213" s="18" t="s">
        <v>253</v>
      </c>
      <c r="D213" s="56">
        <v>0.34</v>
      </c>
      <c r="E213" s="56" t="s">
        <v>390</v>
      </c>
      <c r="F213" s="55" t="s">
        <v>375</v>
      </c>
      <c r="G213" s="56" t="s">
        <v>375</v>
      </c>
      <c r="H213" s="74" t="s">
        <v>375</v>
      </c>
      <c r="J213" s="96">
        <v>490.26727883506135</v>
      </c>
      <c r="K213" s="96">
        <v>688.93096820564415</v>
      </c>
      <c r="L213" s="100">
        <f t="shared" si="33"/>
        <v>198.6636893705828</v>
      </c>
      <c r="M213" s="112">
        <f t="shared" si="32"/>
        <v>0.35614751386887078</v>
      </c>
      <c r="N213" s="111">
        <v>557.81293322105955</v>
      </c>
      <c r="P213" s="55" t="str">
        <f>P212</f>
        <v>sub-HRG</v>
      </c>
      <c r="Q213" s="55" t="s">
        <v>337</v>
      </c>
    </row>
    <row r="214" spans="1:17" s="4" customFormat="1" x14ac:dyDescent="0.25">
      <c r="A214" s="28" t="s">
        <v>108</v>
      </c>
      <c r="B214" s="18" t="s">
        <v>254</v>
      </c>
      <c r="D214" s="56">
        <v>0.32</v>
      </c>
      <c r="E214" s="56" t="s">
        <v>390</v>
      </c>
      <c r="F214" s="55" t="s">
        <v>375</v>
      </c>
      <c r="G214" s="56" t="s">
        <v>375</v>
      </c>
      <c r="H214" s="74" t="s">
        <v>375</v>
      </c>
      <c r="J214" s="96">
        <v>673.37655918687597</v>
      </c>
      <c r="K214" s="96">
        <v>872.04024855745877</v>
      </c>
      <c r="L214" s="100">
        <f t="shared" si="33"/>
        <v>198.6636893705828</v>
      </c>
      <c r="M214" s="112">
        <f t="shared" si="32"/>
        <v>0.26957592126859825</v>
      </c>
      <c r="N214" s="111">
        <v>736.94893978546247</v>
      </c>
      <c r="P214" s="55" t="str">
        <f t="shared" ref="P214:P215" si="34">P213</f>
        <v>sub-HRG</v>
      </c>
      <c r="Q214" s="55" t="s">
        <v>337</v>
      </c>
    </row>
    <row r="215" spans="1:17" s="4" customFormat="1" x14ac:dyDescent="0.25">
      <c r="A215" s="28" t="s">
        <v>109</v>
      </c>
      <c r="B215" s="18" t="s">
        <v>255</v>
      </c>
      <c r="D215" s="56">
        <v>0.46</v>
      </c>
      <c r="E215" s="56" t="s">
        <v>390</v>
      </c>
      <c r="F215" s="55" t="s">
        <v>375</v>
      </c>
      <c r="G215" s="56" t="s">
        <v>375</v>
      </c>
      <c r="H215" s="74" t="s">
        <v>375</v>
      </c>
      <c r="J215" s="96">
        <v>440.48805316480809</v>
      </c>
      <c r="K215" s="96">
        <v>639.15174253539089</v>
      </c>
      <c r="L215" s="100">
        <f t="shared" si="33"/>
        <v>198.6636893705828</v>
      </c>
      <c r="M215" s="112">
        <f t="shared" si="32"/>
        <v>0.37351690824096095</v>
      </c>
      <c r="N215" s="111">
        <v>531.87335027527615</v>
      </c>
      <c r="P215" s="55" t="str">
        <f t="shared" si="34"/>
        <v>sub-HRG</v>
      </c>
      <c r="Q215" s="55" t="s">
        <v>337</v>
      </c>
    </row>
    <row r="216" spans="1:17" s="4" customFormat="1" x14ac:dyDescent="0.25">
      <c r="A216" s="28" t="s">
        <v>26</v>
      </c>
      <c r="B216" s="18" t="s">
        <v>347</v>
      </c>
      <c r="D216" s="56">
        <v>0.27</v>
      </c>
      <c r="E216" s="56" t="s">
        <v>390</v>
      </c>
      <c r="F216" s="55" t="s">
        <v>375</v>
      </c>
      <c r="G216" s="56" t="s">
        <v>375</v>
      </c>
      <c r="H216" s="74" t="s">
        <v>375</v>
      </c>
      <c r="J216" s="96">
        <v>2639.8044409860149</v>
      </c>
      <c r="K216" s="96">
        <v>2848.8294947860686</v>
      </c>
      <c r="L216" s="100">
        <f t="shared" si="33"/>
        <v>209.02505380005368</v>
      </c>
      <c r="M216" s="112">
        <f t="shared" si="32"/>
        <v>7.7524612179628347E-2</v>
      </c>
      <c r="N216" s="111">
        <v>2696.2412055120294</v>
      </c>
      <c r="P216" s="55" t="s">
        <v>417</v>
      </c>
      <c r="Q216" s="55" t="s">
        <v>337</v>
      </c>
    </row>
    <row r="217" spans="1:17" s="4" customFormat="1" x14ac:dyDescent="0.25">
      <c r="A217" s="28" t="s">
        <v>27</v>
      </c>
      <c r="B217" s="18" t="s">
        <v>348</v>
      </c>
      <c r="D217" s="56">
        <v>0.23</v>
      </c>
      <c r="E217" s="56" t="s">
        <v>390</v>
      </c>
      <c r="F217" s="55" t="s">
        <v>375</v>
      </c>
      <c r="G217" s="56" t="s">
        <v>375</v>
      </c>
      <c r="H217" s="74" t="s">
        <v>375</v>
      </c>
      <c r="J217" s="96">
        <v>1596.9231986249276</v>
      </c>
      <c r="K217" s="96">
        <v>1805.9482524249815</v>
      </c>
      <c r="L217" s="100">
        <f t="shared" si="33"/>
        <v>209.02505380005391</v>
      </c>
      <c r="M217" s="112">
        <f t="shared" si="32"/>
        <v>0.12706698226309007</v>
      </c>
      <c r="N217" s="111">
        <v>1644.99896099894</v>
      </c>
      <c r="P217" s="55" t="str">
        <f>P216</f>
        <v>sub-HRG</v>
      </c>
      <c r="Q217" s="55" t="s">
        <v>337</v>
      </c>
    </row>
    <row r="218" spans="1:17" s="4" customFormat="1" x14ac:dyDescent="0.25">
      <c r="A218" s="28" t="s">
        <v>28</v>
      </c>
      <c r="B218" s="18" t="s">
        <v>349</v>
      </c>
      <c r="D218" s="56">
        <v>0.35</v>
      </c>
      <c r="E218" s="56" t="s">
        <v>390</v>
      </c>
      <c r="F218" s="55" t="s">
        <v>375</v>
      </c>
      <c r="G218" s="56" t="s">
        <v>375</v>
      </c>
      <c r="H218" s="74" t="s">
        <v>375</v>
      </c>
      <c r="J218" s="96">
        <v>1472.8772291404428</v>
      </c>
      <c r="K218" s="96">
        <v>1681.9022829404967</v>
      </c>
      <c r="L218" s="100">
        <f t="shared" si="33"/>
        <v>209.02505380005391</v>
      </c>
      <c r="M218" s="112">
        <f t="shared" si="32"/>
        <v>0.13520063832565915</v>
      </c>
      <c r="N218" s="111">
        <v>1546.0359979704617</v>
      </c>
      <c r="P218" s="55" t="str">
        <f t="shared" ref="P218:P219" si="35">P217</f>
        <v>sub-HRG</v>
      </c>
      <c r="Q218" s="55" t="s">
        <v>337</v>
      </c>
    </row>
    <row r="219" spans="1:17" s="4" customFormat="1" x14ac:dyDescent="0.25">
      <c r="A219" s="28" t="s">
        <v>29</v>
      </c>
      <c r="B219" s="18" t="s">
        <v>350</v>
      </c>
      <c r="D219" s="56">
        <v>0.75</v>
      </c>
      <c r="E219" s="56" t="s">
        <v>390</v>
      </c>
      <c r="F219" s="55" t="s">
        <v>375</v>
      </c>
      <c r="G219" s="56" t="s">
        <v>375</v>
      </c>
      <c r="H219" s="74" t="s">
        <v>375</v>
      </c>
      <c r="J219" s="96">
        <v>496.73788885228066</v>
      </c>
      <c r="K219" s="96">
        <v>705.76294265233446</v>
      </c>
      <c r="L219" s="100">
        <f t="shared" si="33"/>
        <v>209.0250538000538</v>
      </c>
      <c r="M219" s="112">
        <f t="shared" si="32"/>
        <v>0.31985144215387756</v>
      </c>
      <c r="N219" s="111">
        <v>653.50667920232104</v>
      </c>
      <c r="P219" s="55" t="str">
        <f t="shared" si="35"/>
        <v>sub-HRG</v>
      </c>
      <c r="Q219" s="55" t="s">
        <v>337</v>
      </c>
    </row>
    <row r="220" spans="1:17" s="4" customFormat="1" x14ac:dyDescent="0.25">
      <c r="A220" s="28" t="s">
        <v>121</v>
      </c>
      <c r="B220" s="18" t="s">
        <v>351</v>
      </c>
      <c r="D220" s="56">
        <v>0.67</v>
      </c>
      <c r="E220" s="56" t="s">
        <v>390</v>
      </c>
      <c r="F220" s="55" t="s">
        <v>375</v>
      </c>
      <c r="G220" s="56" t="s">
        <v>375</v>
      </c>
      <c r="H220" s="74" t="s">
        <v>375</v>
      </c>
      <c r="J220" s="96">
        <v>766.93747290255533</v>
      </c>
      <c r="K220" s="96">
        <v>975.32481977808811</v>
      </c>
      <c r="L220" s="100">
        <f t="shared" si="33"/>
        <v>208.38734687553278</v>
      </c>
      <c r="M220" s="112">
        <f t="shared" si="32"/>
        <v>0.22986679045421368</v>
      </c>
      <c r="N220" s="111">
        <v>906.55699530916229</v>
      </c>
      <c r="P220" s="55" t="s">
        <v>417</v>
      </c>
      <c r="Q220" s="55" t="s">
        <v>337</v>
      </c>
    </row>
    <row r="221" spans="1:17" s="4" customFormat="1" x14ac:dyDescent="0.25">
      <c r="A221" s="28" t="s">
        <v>122</v>
      </c>
      <c r="B221" s="18" t="s">
        <v>352</v>
      </c>
      <c r="D221" s="56">
        <v>0.44</v>
      </c>
      <c r="E221" s="56" t="s">
        <v>390</v>
      </c>
      <c r="F221" s="55" t="s">
        <v>375</v>
      </c>
      <c r="G221" s="56" t="s">
        <v>375</v>
      </c>
      <c r="H221" s="74" t="s">
        <v>375</v>
      </c>
      <c r="J221" s="96">
        <v>709.34897092433107</v>
      </c>
      <c r="K221" s="96">
        <v>917.73631779986397</v>
      </c>
      <c r="L221" s="100">
        <f t="shared" si="33"/>
        <v>208.3873468755329</v>
      </c>
      <c r="M221" s="112">
        <f t="shared" si="32"/>
        <v>0.26014618750604146</v>
      </c>
      <c r="N221" s="111">
        <v>801.03940354956558</v>
      </c>
      <c r="P221" s="55" t="str">
        <f>P220</f>
        <v>sub-HRG</v>
      </c>
      <c r="Q221" s="55" t="s">
        <v>337</v>
      </c>
    </row>
    <row r="222" spans="1:17" s="4" customFormat="1" x14ac:dyDescent="0.25">
      <c r="A222" s="28" t="s">
        <v>152</v>
      </c>
      <c r="B222" s="18" t="s">
        <v>353</v>
      </c>
      <c r="D222" s="56">
        <v>0.37</v>
      </c>
      <c r="E222" s="56">
        <v>0.30524922805469784</v>
      </c>
      <c r="F222" s="55" t="s">
        <v>375</v>
      </c>
      <c r="G222" s="56" t="s">
        <v>375</v>
      </c>
      <c r="H222" s="74" t="s">
        <v>375</v>
      </c>
      <c r="J222" s="96">
        <v>1139.2432317945934</v>
      </c>
      <c r="K222" s="96">
        <v>1336.2178655375883</v>
      </c>
      <c r="L222" s="100">
        <f t="shared" si="33"/>
        <v>196.97463374299491</v>
      </c>
      <c r="M222" s="112">
        <f t="shared" si="32"/>
        <v>0.16250371968804156</v>
      </c>
      <c r="N222" s="111">
        <v>1212.1238462795015</v>
      </c>
      <c r="P222" s="55" t="s">
        <v>447</v>
      </c>
      <c r="Q222" s="55" t="s">
        <v>337</v>
      </c>
    </row>
    <row r="223" spans="1:17" s="4" customFormat="1" ht="30" x14ac:dyDescent="0.25">
      <c r="A223" s="28" t="s">
        <v>153</v>
      </c>
      <c r="B223" s="18" t="s">
        <v>354</v>
      </c>
      <c r="D223" s="56">
        <v>0.5</v>
      </c>
      <c r="E223" s="56">
        <v>0.45039524219888716</v>
      </c>
      <c r="F223" s="55" t="s">
        <v>375</v>
      </c>
      <c r="G223" s="56" t="s">
        <v>375</v>
      </c>
      <c r="H223" s="74" t="s">
        <v>375</v>
      </c>
      <c r="J223" s="96">
        <v>373.70992210209113</v>
      </c>
      <c r="K223" s="96">
        <v>570.68455584508592</v>
      </c>
      <c r="L223" s="100">
        <f t="shared" si="33"/>
        <v>196.9746337429948</v>
      </c>
      <c r="M223" s="112">
        <f t="shared" si="32"/>
        <v>0.41714482314881179</v>
      </c>
      <c r="N223" s="111">
        <v>472.19723897358853</v>
      </c>
      <c r="P223" s="55" t="str">
        <f>P222</f>
        <v xml:space="preserve">HRG </v>
      </c>
      <c r="Q223" s="55" t="s">
        <v>337</v>
      </c>
    </row>
    <row r="224" spans="1:17" s="4" customFormat="1" ht="30" x14ac:dyDescent="0.25">
      <c r="A224" s="28" t="s">
        <v>155</v>
      </c>
      <c r="B224" s="18" t="s">
        <v>355</v>
      </c>
      <c r="D224" s="56">
        <v>0.25</v>
      </c>
      <c r="E224" s="56">
        <v>0.19482976040353089</v>
      </c>
      <c r="F224" s="55" t="s">
        <v>375</v>
      </c>
      <c r="G224" s="56" t="s">
        <v>375</v>
      </c>
      <c r="H224" s="74" t="s">
        <v>375</v>
      </c>
      <c r="J224" s="96">
        <v>2028.8596566574977</v>
      </c>
      <c r="K224" s="96">
        <v>2240.9161668106963</v>
      </c>
      <c r="L224" s="100">
        <f t="shared" si="33"/>
        <v>212.05651015319859</v>
      </c>
      <c r="M224" s="112">
        <f t="shared" si="32"/>
        <v>0.10185848525640255</v>
      </c>
      <c r="N224" s="111">
        <v>2081.8737841957973</v>
      </c>
      <c r="P224" s="55" t="s">
        <v>447</v>
      </c>
      <c r="Q224" s="55" t="s">
        <v>337</v>
      </c>
    </row>
    <row r="225" spans="1:17" s="4" customFormat="1" x14ac:dyDescent="0.25">
      <c r="A225" s="28" t="s">
        <v>156</v>
      </c>
      <c r="B225" s="18" t="s">
        <v>356</v>
      </c>
      <c r="D225" s="56">
        <v>0.54</v>
      </c>
      <c r="E225" s="56">
        <v>0.42796520263102056</v>
      </c>
      <c r="F225" s="55" t="s">
        <v>375</v>
      </c>
      <c r="G225" s="56" t="s">
        <v>375</v>
      </c>
      <c r="H225" s="74" t="s">
        <v>375</v>
      </c>
      <c r="J225" s="96">
        <v>872.10323123657599</v>
      </c>
      <c r="K225" s="96">
        <v>1084.1597413897746</v>
      </c>
      <c r="L225" s="100">
        <f t="shared" si="33"/>
        <v>212.05651015319859</v>
      </c>
      <c r="M225" s="112">
        <f t="shared" si="32"/>
        <v>0.21493366665357216</v>
      </c>
      <c r="N225" s="111">
        <v>986.61374671930321</v>
      </c>
      <c r="P225" s="55" t="str">
        <f>P224</f>
        <v xml:space="preserve">HRG </v>
      </c>
      <c r="Q225" s="55" t="s">
        <v>337</v>
      </c>
    </row>
    <row r="226" spans="1:17" s="4" customFormat="1" x14ac:dyDescent="0.25">
      <c r="A226" s="28" t="s">
        <v>157</v>
      </c>
      <c r="B226" s="18" t="s">
        <v>357</v>
      </c>
      <c r="D226" s="56">
        <v>0.79</v>
      </c>
      <c r="E226" s="56">
        <v>0.7259505505921463</v>
      </c>
      <c r="F226" s="55" t="s">
        <v>375</v>
      </c>
      <c r="G226" s="56" t="s">
        <v>375</v>
      </c>
      <c r="H226" s="74" t="s">
        <v>375</v>
      </c>
      <c r="J226" s="96">
        <v>256.70843822413599</v>
      </c>
      <c r="K226" s="96">
        <v>468.76494837733463</v>
      </c>
      <c r="L226" s="100">
        <f t="shared" si="33"/>
        <v>212.05651015319864</v>
      </c>
      <c r="M226" s="112">
        <f t="shared" si="32"/>
        <v>0.49985849649158287</v>
      </c>
      <c r="N226" s="111">
        <v>424.23308124516291</v>
      </c>
      <c r="P226" s="55" t="str">
        <f>P225</f>
        <v xml:space="preserve">HRG </v>
      </c>
      <c r="Q226" s="55" t="s">
        <v>337</v>
      </c>
    </row>
    <row r="227" spans="1:17" s="4" customFormat="1" x14ac:dyDescent="0.25">
      <c r="A227" s="28" t="s">
        <v>138</v>
      </c>
      <c r="B227" s="18" t="s">
        <v>358</v>
      </c>
      <c r="D227" s="56">
        <v>0.27</v>
      </c>
      <c r="E227" s="56">
        <v>0.19867986798679868</v>
      </c>
      <c r="F227" s="55" t="s">
        <v>375</v>
      </c>
      <c r="G227" s="56" t="s">
        <v>375</v>
      </c>
      <c r="H227" s="74" t="s">
        <v>375</v>
      </c>
      <c r="J227" s="96">
        <v>901.64508091871414</v>
      </c>
      <c r="K227" s="96">
        <v>1087.9757645985524</v>
      </c>
      <c r="L227" s="100">
        <f t="shared" si="33"/>
        <v>186.33068367983822</v>
      </c>
      <c r="M227" s="112">
        <f t="shared" si="32"/>
        <v>0.195734890694649</v>
      </c>
      <c r="N227" s="111">
        <v>951.95436551227056</v>
      </c>
      <c r="P227" s="55" t="s">
        <v>447</v>
      </c>
      <c r="Q227" s="55" t="s">
        <v>337</v>
      </c>
    </row>
    <row r="228" spans="1:17" s="4" customFormat="1" x14ac:dyDescent="0.25">
      <c r="A228" s="28" t="s">
        <v>139</v>
      </c>
      <c r="B228" s="18" t="s">
        <v>359</v>
      </c>
      <c r="D228" s="56">
        <v>0.51</v>
      </c>
      <c r="E228" s="56">
        <v>0.42122657295850069</v>
      </c>
      <c r="F228" s="55" t="s">
        <v>375</v>
      </c>
      <c r="G228" s="56" t="s">
        <v>375</v>
      </c>
      <c r="H228" s="74" t="s">
        <v>375</v>
      </c>
      <c r="J228" s="96">
        <v>459.1642290368942</v>
      </c>
      <c r="K228" s="96">
        <v>645.49491271673241</v>
      </c>
      <c r="L228" s="100">
        <f t="shared" si="33"/>
        <v>186.33068367983822</v>
      </c>
      <c r="M228" s="112">
        <f t="shared" si="32"/>
        <v>0.33621991760083153</v>
      </c>
      <c r="N228" s="111">
        <v>554.19287771361167</v>
      </c>
      <c r="P228" s="55" t="str">
        <f>P227</f>
        <v xml:space="preserve">HRG </v>
      </c>
      <c r="Q228" s="55" t="s">
        <v>337</v>
      </c>
    </row>
    <row r="229" spans="1:17" s="4" customFormat="1" x14ac:dyDescent="0.25">
      <c r="A229" s="28" t="s">
        <v>105</v>
      </c>
      <c r="B229" s="18" t="s">
        <v>360</v>
      </c>
      <c r="D229" s="56">
        <v>0.51</v>
      </c>
      <c r="E229" s="56">
        <v>0.46232763375620517</v>
      </c>
      <c r="F229" s="55" t="s">
        <v>375</v>
      </c>
      <c r="G229" s="56" t="s">
        <v>375</v>
      </c>
      <c r="H229" s="74" t="s">
        <v>375</v>
      </c>
      <c r="J229" s="96">
        <v>365.44034812006123</v>
      </c>
      <c r="K229" s="96">
        <v>564.10403749064403</v>
      </c>
      <c r="L229" s="100">
        <f t="shared" si="33"/>
        <v>198.6636893705828</v>
      </c>
      <c r="M229" s="112">
        <f t="shared" si="32"/>
        <v>0.42562384839869172</v>
      </c>
      <c r="N229" s="111">
        <v>466.75882969905842</v>
      </c>
      <c r="P229" s="55" t="s">
        <v>447</v>
      </c>
      <c r="Q229" s="55" t="s">
        <v>337</v>
      </c>
    </row>
    <row r="230" spans="1:17" s="4" customFormat="1" x14ac:dyDescent="0.25">
      <c r="A230" s="28" t="s">
        <v>87</v>
      </c>
      <c r="B230" s="18" t="s">
        <v>250</v>
      </c>
      <c r="D230" s="56">
        <v>0.19</v>
      </c>
      <c r="E230" s="56">
        <v>0.15808997345164927</v>
      </c>
      <c r="F230" s="55" t="s">
        <v>375</v>
      </c>
      <c r="G230" s="56" t="s">
        <v>375</v>
      </c>
      <c r="H230" s="74" t="s">
        <v>375</v>
      </c>
      <c r="J230" s="96">
        <v>1458.4920530211489</v>
      </c>
      <c r="K230" s="96">
        <v>1649.513318513121</v>
      </c>
      <c r="L230" s="100">
        <f t="shared" si="33"/>
        <v>191.02126549197214</v>
      </c>
      <c r="M230" s="112">
        <f t="shared" si="32"/>
        <v>0.12779170633653808</v>
      </c>
      <c r="N230" s="111">
        <v>1494.7860934646235</v>
      </c>
      <c r="P230" s="55" t="s">
        <v>447</v>
      </c>
      <c r="Q230" s="55" t="s">
        <v>337</v>
      </c>
    </row>
    <row r="231" spans="1:17" s="4" customFormat="1" x14ac:dyDescent="0.25">
      <c r="A231" s="28" t="s">
        <v>102</v>
      </c>
      <c r="B231" s="18" t="s">
        <v>251</v>
      </c>
      <c r="D231" s="56">
        <v>0.15</v>
      </c>
      <c r="E231" s="56">
        <v>0.12469838818646849</v>
      </c>
      <c r="F231" s="55" t="s">
        <v>375</v>
      </c>
      <c r="G231" s="56" t="s">
        <v>375</v>
      </c>
      <c r="H231" s="74" t="s">
        <v>375</v>
      </c>
      <c r="J231" s="96">
        <v>1609.2945925922565</v>
      </c>
      <c r="K231" s="96">
        <v>1807.9582819628395</v>
      </c>
      <c r="L231" s="100">
        <f t="shared" si="33"/>
        <v>198.66368937058292</v>
      </c>
      <c r="M231" s="112">
        <f t="shared" si="32"/>
        <v>0.12120334262413027</v>
      </c>
      <c r="N231" s="111">
        <v>1639.0941459978442</v>
      </c>
      <c r="P231" s="55" t="s">
        <v>447</v>
      </c>
      <c r="Q231" s="55" t="s">
        <v>337</v>
      </c>
    </row>
    <row r="232" spans="1:17" s="4" customFormat="1" ht="30" x14ac:dyDescent="0.25">
      <c r="A232" s="28" t="s">
        <v>103</v>
      </c>
      <c r="B232" s="18" t="s">
        <v>361</v>
      </c>
      <c r="D232" s="56">
        <v>0.25</v>
      </c>
      <c r="E232" s="56">
        <v>0.21358883663077702</v>
      </c>
      <c r="F232" s="55" t="s">
        <v>375</v>
      </c>
      <c r="G232" s="56" t="s">
        <v>375</v>
      </c>
      <c r="H232" s="74" t="s">
        <v>375</v>
      </c>
      <c r="J232" s="96">
        <v>992.25864979231517</v>
      </c>
      <c r="K232" s="96">
        <v>1190.922339162898</v>
      </c>
      <c r="L232" s="100">
        <f t="shared" si="33"/>
        <v>198.6636893705828</v>
      </c>
      <c r="M232" s="112">
        <f t="shared" si="32"/>
        <v>0.19066993396989379</v>
      </c>
      <c r="N232" s="111">
        <v>1041.9245721349607</v>
      </c>
      <c r="P232" s="55" t="str">
        <f>P231</f>
        <v xml:space="preserve">HRG </v>
      </c>
      <c r="Q232" s="55" t="s">
        <v>337</v>
      </c>
    </row>
    <row r="233" spans="1:17" s="4" customFormat="1" x14ac:dyDescent="0.25">
      <c r="A233" s="28" t="s">
        <v>104</v>
      </c>
      <c r="B233" s="18" t="s">
        <v>362</v>
      </c>
      <c r="D233" s="56">
        <v>0.46</v>
      </c>
      <c r="E233" s="56">
        <v>0.41433040548670436</v>
      </c>
      <c r="F233" s="55" t="s">
        <v>375</v>
      </c>
      <c r="G233" s="56" t="s">
        <v>375</v>
      </c>
      <c r="H233" s="74" t="s">
        <v>375</v>
      </c>
      <c r="J233" s="96">
        <v>483.60414927504212</v>
      </c>
      <c r="K233" s="96">
        <v>682.26783864562492</v>
      </c>
      <c r="L233" s="100">
        <f t="shared" si="33"/>
        <v>198.6636893705828</v>
      </c>
      <c r="M233" s="112">
        <f t="shared" si="32"/>
        <v>0.34550840997068633</v>
      </c>
      <c r="N233" s="111">
        <v>574.98944638551018</v>
      </c>
      <c r="P233" s="55" t="str">
        <f>P232</f>
        <v xml:space="preserve">HRG </v>
      </c>
      <c r="Q233" s="55" t="s">
        <v>337</v>
      </c>
    </row>
    <row r="234" spans="1:17" s="4" customFormat="1" x14ac:dyDescent="0.25">
      <c r="A234" s="28" t="s">
        <v>23</v>
      </c>
      <c r="B234" s="18" t="s">
        <v>363</v>
      </c>
      <c r="D234" s="56">
        <v>0.52</v>
      </c>
      <c r="E234" s="56">
        <v>0.44448062520351678</v>
      </c>
      <c r="F234" s="55" t="s">
        <v>375</v>
      </c>
      <c r="G234" s="56" t="s">
        <v>375</v>
      </c>
      <c r="H234" s="74" t="s">
        <v>375</v>
      </c>
      <c r="J234" s="96">
        <v>568.94992247458003</v>
      </c>
      <c r="K234" s="96">
        <v>777.97497627463383</v>
      </c>
      <c r="L234" s="100">
        <f t="shared" si="33"/>
        <v>209.0250538000538</v>
      </c>
      <c r="M234" s="112">
        <f t="shared" si="32"/>
        <v>0.30845898073765793</v>
      </c>
      <c r="N234" s="111">
        <v>677.64295045060805</v>
      </c>
      <c r="P234" s="55" t="s">
        <v>447</v>
      </c>
      <c r="Q234" s="55" t="s">
        <v>337</v>
      </c>
    </row>
    <row r="235" spans="1:17" s="4" customFormat="1" x14ac:dyDescent="0.25">
      <c r="A235" s="28" t="s">
        <v>24</v>
      </c>
      <c r="B235" s="18" t="s">
        <v>364</v>
      </c>
      <c r="D235" s="56">
        <v>0.69</v>
      </c>
      <c r="E235" s="56">
        <v>0.6271130984840223</v>
      </c>
      <c r="F235" s="55" t="s">
        <v>375</v>
      </c>
      <c r="G235" s="56" t="s">
        <v>375</v>
      </c>
      <c r="H235" s="74" t="s">
        <v>375</v>
      </c>
      <c r="J235" s="96">
        <v>241.00537128311032</v>
      </c>
      <c r="K235" s="96">
        <v>450.03042508316412</v>
      </c>
      <c r="L235" s="100">
        <f t="shared" si="33"/>
        <v>209.0250538000538</v>
      </c>
      <c r="M235" s="112">
        <f t="shared" si="32"/>
        <v>0.54259432381826544</v>
      </c>
      <c r="N235" s="111">
        <v>385.23265840514745</v>
      </c>
      <c r="P235" s="55" t="str">
        <f>P234</f>
        <v xml:space="preserve">HRG </v>
      </c>
      <c r="Q235" s="55" t="s">
        <v>337</v>
      </c>
    </row>
    <row r="236" spans="1:17" s="4" customFormat="1" x14ac:dyDescent="0.25">
      <c r="A236" s="28" t="s">
        <v>25</v>
      </c>
      <c r="B236" s="18" t="s">
        <v>365</v>
      </c>
      <c r="D236" s="56">
        <v>0.11</v>
      </c>
      <c r="E236" s="56" t="s">
        <v>390</v>
      </c>
      <c r="F236" s="55" t="s">
        <v>375</v>
      </c>
      <c r="G236" s="56" t="s">
        <v>375</v>
      </c>
      <c r="H236" s="74" t="s">
        <v>375</v>
      </c>
      <c r="J236" s="96">
        <v>3495.0073638706026</v>
      </c>
      <c r="K236" s="96">
        <v>3704.0324176706563</v>
      </c>
      <c r="L236" s="100">
        <f t="shared" si="33"/>
        <v>209.02505380005368</v>
      </c>
      <c r="M236" s="112">
        <f t="shared" si="32"/>
        <v>5.9415874554493674E-2</v>
      </c>
      <c r="N236" s="111">
        <v>3518.0001197886086</v>
      </c>
      <c r="P236" s="55" t="s">
        <v>417</v>
      </c>
      <c r="Q236" s="55" t="s">
        <v>337</v>
      </c>
    </row>
    <row r="237" spans="1:17" s="4" customFormat="1" x14ac:dyDescent="0.25">
      <c r="A237" s="28" t="s">
        <v>134</v>
      </c>
      <c r="B237" s="18" t="s">
        <v>366</v>
      </c>
      <c r="D237" s="56">
        <v>0.44</v>
      </c>
      <c r="E237" s="56">
        <v>0.33306320907617504</v>
      </c>
      <c r="F237" s="55" t="s">
        <v>375</v>
      </c>
      <c r="G237" s="56" t="s">
        <v>375</v>
      </c>
      <c r="H237" s="74" t="s">
        <v>375</v>
      </c>
      <c r="J237" s="96">
        <v>933.3480251294053</v>
      </c>
      <c r="K237" s="96">
        <v>1119.6787088092435</v>
      </c>
      <c r="L237" s="100">
        <f t="shared" si="33"/>
        <v>186.33068367983822</v>
      </c>
      <c r="M237" s="112">
        <f t="shared" si="32"/>
        <v>0.18351672521181289</v>
      </c>
      <c r="N237" s="111">
        <v>1015.3335259485341</v>
      </c>
      <c r="P237" s="55" t="s">
        <v>447</v>
      </c>
      <c r="Q237" s="55" t="s">
        <v>337</v>
      </c>
    </row>
    <row r="238" spans="1:17" s="4" customFormat="1" x14ac:dyDescent="0.25">
      <c r="A238" s="28" t="s">
        <v>135</v>
      </c>
      <c r="B238" s="18" t="s">
        <v>367</v>
      </c>
      <c r="D238" s="56">
        <v>0.61</v>
      </c>
      <c r="E238" s="56">
        <v>0.48433128147733634</v>
      </c>
      <c r="F238" s="55" t="s">
        <v>375</v>
      </c>
      <c r="G238" s="56" t="s">
        <v>375</v>
      </c>
      <c r="H238" s="74" t="s">
        <v>375</v>
      </c>
      <c r="J238" s="96">
        <v>384.19678647089791</v>
      </c>
      <c r="K238" s="96">
        <v>570.52747015073612</v>
      </c>
      <c r="L238" s="100">
        <f t="shared" si="33"/>
        <v>186.33068367983822</v>
      </c>
      <c r="M238" s="112">
        <f t="shared" si="32"/>
        <v>0.37426433889162247</v>
      </c>
      <c r="N238" s="111">
        <v>497.85850351559918</v>
      </c>
      <c r="P238" s="55" t="str">
        <f>P237</f>
        <v xml:space="preserve">HRG </v>
      </c>
      <c r="Q238" s="55" t="s">
        <v>337</v>
      </c>
    </row>
    <row r="239" spans="1:17" s="4" customFormat="1" x14ac:dyDescent="0.25">
      <c r="A239" s="28" t="s">
        <v>150</v>
      </c>
      <c r="B239" s="18" t="s">
        <v>368</v>
      </c>
      <c r="D239" s="56">
        <v>0.25</v>
      </c>
      <c r="E239" s="56">
        <v>0.19949787562765547</v>
      </c>
      <c r="F239" s="55" t="s">
        <v>375</v>
      </c>
      <c r="G239" s="56" t="s">
        <v>375</v>
      </c>
      <c r="H239" s="74" t="s">
        <v>375</v>
      </c>
      <c r="J239" s="96">
        <v>1219.7089472019318</v>
      </c>
      <c r="K239" s="96">
        <v>1438.9506622719689</v>
      </c>
      <c r="L239" s="100">
        <f t="shared" si="33"/>
        <v>219.24171507003712</v>
      </c>
      <c r="M239" s="112">
        <f t="shared" si="32"/>
        <v>0.17201913066505931</v>
      </c>
      <c r="N239" s="111">
        <v>1274.5193759694409</v>
      </c>
      <c r="P239" s="55" t="s">
        <v>447</v>
      </c>
      <c r="Q239" s="55" t="s">
        <v>337</v>
      </c>
    </row>
    <row r="240" spans="1:17" s="4" customFormat="1" ht="30" x14ac:dyDescent="0.25">
      <c r="A240" s="28" t="s">
        <v>148</v>
      </c>
      <c r="B240" s="18" t="s">
        <v>369</v>
      </c>
      <c r="D240" s="56">
        <v>0.25</v>
      </c>
      <c r="E240" s="56">
        <v>0.19372178026230918</v>
      </c>
      <c r="F240" s="55" t="s">
        <v>375</v>
      </c>
      <c r="G240" s="56" t="s">
        <v>375</v>
      </c>
      <c r="H240" s="74" t="s">
        <v>375</v>
      </c>
      <c r="J240" s="96">
        <v>893.99726434381978</v>
      </c>
      <c r="K240" s="96">
        <v>1113.2389794138569</v>
      </c>
      <c r="L240" s="100">
        <f t="shared" si="33"/>
        <v>219.24171507003712</v>
      </c>
      <c r="M240" s="112">
        <f t="shared" si="32"/>
        <v>0.23107076034670415</v>
      </c>
      <c r="N240" s="111">
        <v>948.80769311132894</v>
      </c>
      <c r="P240" s="55" t="str">
        <f>P239</f>
        <v xml:space="preserve">HRG </v>
      </c>
      <c r="Q240" s="55" t="s">
        <v>337</v>
      </c>
    </row>
    <row r="241" spans="1:30" s="4" customFormat="1" ht="30" x14ac:dyDescent="0.25">
      <c r="A241" s="28" t="s">
        <v>149</v>
      </c>
      <c r="B241" s="18" t="s">
        <v>370</v>
      </c>
      <c r="D241" s="56">
        <v>0.5</v>
      </c>
      <c r="E241" s="56">
        <v>0.37775061124694376</v>
      </c>
      <c r="F241" s="55" t="s">
        <v>375</v>
      </c>
      <c r="G241" s="56" t="s">
        <v>375</v>
      </c>
      <c r="H241" s="74" t="s">
        <v>375</v>
      </c>
      <c r="J241" s="96">
        <v>522.34856761503715</v>
      </c>
      <c r="K241" s="96">
        <v>741.59028268507427</v>
      </c>
      <c r="L241" s="100">
        <f t="shared" si="33"/>
        <v>219.24171507003712</v>
      </c>
      <c r="M241" s="112">
        <f t="shared" si="32"/>
        <v>0.3469182310805306</v>
      </c>
      <c r="N241" s="111">
        <v>631.96942515005571</v>
      </c>
      <c r="P241" s="55" t="str">
        <f t="shared" ref="P241:P242" si="36">P240</f>
        <v xml:space="preserve">HRG </v>
      </c>
      <c r="Q241" s="55" t="s">
        <v>337</v>
      </c>
    </row>
    <row r="242" spans="1:30" s="4" customFormat="1" ht="30" x14ac:dyDescent="0.25">
      <c r="A242" s="28" t="s">
        <v>151</v>
      </c>
      <c r="B242" s="18" t="s">
        <v>370</v>
      </c>
      <c r="D242" s="56">
        <v>0.5</v>
      </c>
      <c r="E242" s="56">
        <v>0.38537434706906559</v>
      </c>
      <c r="F242" s="55" t="s">
        <v>375</v>
      </c>
      <c r="G242" s="56" t="s">
        <v>375</v>
      </c>
      <c r="H242" s="74" t="s">
        <v>375</v>
      </c>
      <c r="J242" s="96">
        <v>536.17020880938765</v>
      </c>
      <c r="K242" s="96">
        <v>755.41192387942476</v>
      </c>
      <c r="L242" s="100">
        <f t="shared" si="33"/>
        <v>219.24171507003712</v>
      </c>
      <c r="M242" s="112">
        <f t="shared" si="32"/>
        <v>0.33949326104971778</v>
      </c>
      <c r="N242" s="111">
        <v>645.7910663444062</v>
      </c>
      <c r="P242" s="55" t="str">
        <f t="shared" si="36"/>
        <v xml:space="preserve">HRG </v>
      </c>
      <c r="Q242" s="55" t="s">
        <v>337</v>
      </c>
      <c r="U242" s="33"/>
      <c r="V242" s="33"/>
      <c r="W242" s="33"/>
      <c r="X242" s="33"/>
      <c r="Y242" s="33"/>
      <c r="Z242" s="33"/>
    </row>
    <row r="243" spans="1:30" s="4" customFormat="1" ht="30" x14ac:dyDescent="0.25">
      <c r="A243" s="28" t="s">
        <v>115</v>
      </c>
      <c r="B243" s="18" t="s">
        <v>370</v>
      </c>
      <c r="D243" s="56">
        <v>0.45</v>
      </c>
      <c r="E243" s="56">
        <v>0.39138526464786794</v>
      </c>
      <c r="F243" s="55" t="s">
        <v>375</v>
      </c>
      <c r="G243" s="56" t="s">
        <v>375</v>
      </c>
      <c r="H243" s="74" t="s">
        <v>375</v>
      </c>
      <c r="J243" s="96">
        <v>555.91545407836884</v>
      </c>
      <c r="K243" s="96">
        <v>757.83975712704637</v>
      </c>
      <c r="L243" s="100">
        <f t="shared" si="33"/>
        <v>201.92430304867753</v>
      </c>
      <c r="M243" s="112">
        <f t="shared" si="32"/>
        <v>0.31219869036136405</v>
      </c>
      <c r="N243" s="111">
        <v>646.78139045027376</v>
      </c>
      <c r="P243" s="55" t="s">
        <v>447</v>
      </c>
      <c r="Q243" s="55" t="s">
        <v>337</v>
      </c>
      <c r="U243" s="33"/>
      <c r="V243" s="33"/>
      <c r="W243" s="33"/>
      <c r="X243" s="33"/>
      <c r="Y243" s="33"/>
      <c r="Z243" s="33"/>
      <c r="AA243" s="33"/>
      <c r="AB243" s="33"/>
      <c r="AC243" s="33"/>
      <c r="AD243" s="33"/>
    </row>
    <row r="244" spans="1:30" s="33" customFormat="1" ht="16.5" customHeight="1" x14ac:dyDescent="0.25">
      <c r="B244" s="34"/>
      <c r="D244" s="38"/>
      <c r="E244" s="38"/>
      <c r="F244" s="38"/>
      <c r="G244" s="38"/>
      <c r="H244" s="77"/>
      <c r="J244" s="37"/>
      <c r="K244" s="37"/>
      <c r="L244" s="37"/>
      <c r="O244" s="4"/>
      <c r="P244" s="38"/>
      <c r="Q244" s="38"/>
    </row>
    <row r="245" spans="1:30" s="33" customFormat="1" x14ac:dyDescent="0.25">
      <c r="B245" s="34"/>
      <c r="D245" s="47"/>
      <c r="E245" s="47"/>
      <c r="F245" s="47"/>
      <c r="G245" s="47"/>
      <c r="H245" s="78"/>
      <c r="J245" s="37"/>
      <c r="K245" s="37"/>
      <c r="L245" s="37"/>
      <c r="O245" s="4"/>
      <c r="P245" s="47"/>
      <c r="Q245" s="47"/>
      <c r="U245" s="94"/>
      <c r="V245" s="94"/>
      <c r="W245" s="94"/>
      <c r="X245" s="94"/>
      <c r="Y245" s="94"/>
      <c r="Z245" s="23"/>
    </row>
    <row r="246" spans="1:30" s="33" customFormat="1" x14ac:dyDescent="0.25">
      <c r="A246" s="36"/>
      <c r="B246" s="41"/>
      <c r="D246" s="45"/>
      <c r="E246" s="45"/>
      <c r="F246" s="45"/>
      <c r="G246" s="45"/>
      <c r="H246" s="76"/>
      <c r="J246" s="37"/>
      <c r="K246" s="35"/>
      <c r="L246" s="35"/>
      <c r="O246" s="4"/>
      <c r="P246" s="45"/>
      <c r="Q246" s="45"/>
      <c r="U246" s="94"/>
      <c r="V246" s="94"/>
      <c r="W246" s="94"/>
      <c r="X246" s="94"/>
      <c r="Y246" s="94"/>
      <c r="Z246" s="23"/>
      <c r="AA246" s="23"/>
      <c r="AB246" s="23"/>
      <c r="AC246" s="23"/>
      <c r="AD246" s="23"/>
    </row>
    <row r="247" spans="1:30" x14ac:dyDescent="0.25">
      <c r="A247" s="137">
        <v>17</v>
      </c>
      <c r="B247" s="130" t="s">
        <v>371</v>
      </c>
      <c r="D247" s="44"/>
      <c r="E247" s="44"/>
      <c r="F247" s="44"/>
      <c r="G247" s="44"/>
      <c r="H247" s="79"/>
      <c r="J247" s="32"/>
      <c r="K247" s="34"/>
      <c r="L247" s="34"/>
      <c r="P247" s="46"/>
      <c r="Q247" s="46"/>
      <c r="U247" s="26"/>
      <c r="V247" s="26"/>
      <c r="W247" s="26"/>
      <c r="X247" s="26"/>
      <c r="Y247" s="26"/>
      <c r="Z247" s="26"/>
    </row>
    <row r="248" spans="1:30" ht="15.75" customHeight="1" x14ac:dyDescent="0.25">
      <c r="B248" s="5"/>
      <c r="D248" s="24"/>
      <c r="E248" s="24"/>
      <c r="F248" s="24"/>
      <c r="G248" s="24"/>
      <c r="H248" s="72"/>
      <c r="J248" s="83"/>
      <c r="K248" s="22"/>
      <c r="L248" s="22"/>
      <c r="M248" s="22"/>
      <c r="N248" s="22"/>
      <c r="O248" s="24"/>
      <c r="P248" s="22"/>
      <c r="Q248" s="22"/>
      <c r="U248" s="4"/>
      <c r="V248" s="4"/>
      <c r="W248" s="4"/>
      <c r="X248" s="4"/>
      <c r="Y248" s="4"/>
      <c r="Z248" s="4"/>
      <c r="AA248" s="26"/>
      <c r="AB248" s="26"/>
      <c r="AC248" s="26"/>
      <c r="AD248" s="26"/>
    </row>
    <row r="249" spans="1:30" s="26" customFormat="1" ht="130.5" customHeight="1" x14ac:dyDescent="0.25">
      <c r="A249" s="51" t="s">
        <v>470</v>
      </c>
      <c r="B249" s="51" t="s">
        <v>471</v>
      </c>
      <c r="D249" s="57" t="str">
        <f>D$6</f>
        <v>Expected 16/17 BPT compliance rate 
- 
(current model assumption)</v>
      </c>
      <c r="E249" s="57" t="s">
        <v>380</v>
      </c>
      <c r="F249" s="57" t="s">
        <v>391</v>
      </c>
      <c r="G249" s="57" t="s">
        <v>474</v>
      </c>
      <c r="H249" s="73" t="s">
        <v>478</v>
      </c>
      <c r="J249" s="51" t="s">
        <v>459</v>
      </c>
      <c r="K249" s="51" t="s">
        <v>460</v>
      </c>
      <c r="L249" s="51" t="s">
        <v>461</v>
      </c>
      <c r="M249" s="51"/>
      <c r="N249" s="57"/>
      <c r="O249" s="4"/>
      <c r="P249" s="57" t="s">
        <v>472</v>
      </c>
      <c r="Q249" s="57" t="s">
        <v>378</v>
      </c>
      <c r="U249" s="4"/>
      <c r="V249" s="4"/>
      <c r="W249" s="4"/>
      <c r="X249" s="4"/>
      <c r="Y249" s="4"/>
      <c r="Z249" s="4"/>
      <c r="AA249" s="4"/>
      <c r="AB249" s="4"/>
      <c r="AC249" s="4"/>
      <c r="AD249" s="4"/>
    </row>
    <row r="250" spans="1:30" s="4" customFormat="1" x14ac:dyDescent="0.25">
      <c r="A250" s="86">
        <v>329</v>
      </c>
      <c r="B250" s="87" t="s">
        <v>392</v>
      </c>
      <c r="C250" s="88"/>
      <c r="D250" s="56">
        <v>0</v>
      </c>
      <c r="E250" s="55" t="s">
        <v>375</v>
      </c>
      <c r="F250" s="55" t="s">
        <v>375</v>
      </c>
      <c r="G250" s="56">
        <v>0</v>
      </c>
      <c r="H250" s="74">
        <f t="shared" ref="H250:H251" si="37">D250-G250</f>
        <v>0</v>
      </c>
      <c r="J250" s="96">
        <v>170.64192296727006</v>
      </c>
      <c r="K250" s="96">
        <v>269.983413589674</v>
      </c>
      <c r="L250" s="100">
        <f>K250-J250</f>
        <v>99.341490622403938</v>
      </c>
      <c r="M250" s="112"/>
      <c r="N250" s="100"/>
      <c r="O250" s="88"/>
      <c r="P250" s="55" t="s">
        <v>61</v>
      </c>
      <c r="Q250" s="55" t="s">
        <v>371</v>
      </c>
      <c r="R250" s="25"/>
    </row>
    <row r="251" spans="1:30" s="4" customFormat="1" x14ac:dyDescent="0.25">
      <c r="A251" s="86">
        <v>329</v>
      </c>
      <c r="B251" s="87" t="s">
        <v>393</v>
      </c>
      <c r="C251" s="88"/>
      <c r="D251" s="56">
        <v>0</v>
      </c>
      <c r="E251" s="55" t="s">
        <v>375</v>
      </c>
      <c r="F251" s="55" t="s">
        <v>375</v>
      </c>
      <c r="G251" s="56">
        <v>0</v>
      </c>
      <c r="H251" s="74">
        <f t="shared" si="37"/>
        <v>0</v>
      </c>
      <c r="J251" s="96">
        <v>170.64192296727006</v>
      </c>
      <c r="K251" s="96">
        <v>269.983413589674</v>
      </c>
      <c r="L251" s="100">
        <f>K251-J251</f>
        <v>99.341490622403938</v>
      </c>
      <c r="M251" s="112"/>
      <c r="N251" s="100"/>
      <c r="O251" s="88"/>
      <c r="P251" s="55" t="s">
        <v>61</v>
      </c>
      <c r="Q251" s="55" t="s">
        <v>371</v>
      </c>
      <c r="R251" s="25"/>
      <c r="U251" s="94"/>
      <c r="V251" s="94"/>
      <c r="W251" s="94"/>
      <c r="X251" s="94"/>
      <c r="Y251" s="94"/>
      <c r="Z251" s="23"/>
    </row>
    <row r="252" spans="1:30" s="4" customFormat="1" x14ac:dyDescent="0.25">
      <c r="A252" s="47"/>
      <c r="B252" s="43"/>
      <c r="D252" s="47"/>
      <c r="E252" s="47"/>
      <c r="F252" s="47"/>
      <c r="G252" s="47"/>
      <c r="H252" s="78"/>
      <c r="J252" s="37"/>
      <c r="K252" s="103"/>
      <c r="L252" s="103"/>
      <c r="M252" s="33"/>
      <c r="N252" s="33"/>
      <c r="P252" s="47"/>
      <c r="Q252" s="47"/>
      <c r="U252" s="94"/>
      <c r="V252" s="94"/>
      <c r="W252" s="94"/>
      <c r="X252" s="94"/>
      <c r="Y252" s="94"/>
      <c r="Z252" s="23"/>
      <c r="AA252" s="23"/>
      <c r="AB252" s="23"/>
      <c r="AC252" s="23"/>
      <c r="AD252" s="23"/>
    </row>
    <row r="253" spans="1:30" x14ac:dyDescent="0.25">
      <c r="D253" s="45"/>
      <c r="E253" s="45"/>
      <c r="F253" s="45"/>
      <c r="G253" s="45"/>
      <c r="H253" s="76"/>
      <c r="P253" s="45"/>
      <c r="Q253" s="45"/>
    </row>
    <row r="254" spans="1:30" x14ac:dyDescent="0.25">
      <c r="A254" s="134">
        <v>18</v>
      </c>
      <c r="B254" s="139" t="s">
        <v>372</v>
      </c>
      <c r="D254" s="44"/>
      <c r="E254" s="44"/>
      <c r="F254" s="44"/>
      <c r="G254" s="44"/>
      <c r="H254" s="79"/>
      <c r="J254" s="63"/>
      <c r="K254" s="33"/>
      <c r="L254" s="33"/>
      <c r="N254" s="146"/>
      <c r="O254" s="143"/>
      <c r="P254" s="46"/>
      <c r="Q254" s="46"/>
      <c r="U254" s="26"/>
      <c r="V254" s="26"/>
      <c r="W254" s="26"/>
      <c r="X254" s="26"/>
      <c r="Y254" s="26"/>
      <c r="Z254" s="26"/>
    </row>
    <row r="255" spans="1:30" ht="15.75" customHeight="1" x14ac:dyDescent="0.25">
      <c r="B255" s="5"/>
      <c r="D255" s="24"/>
      <c r="E255" s="24"/>
      <c r="F255" s="24"/>
      <c r="G255" s="24"/>
      <c r="H255" s="72"/>
      <c r="J255" s="83"/>
      <c r="K255" s="22"/>
      <c r="L255" s="22"/>
      <c r="M255" s="22"/>
      <c r="N255" s="22"/>
      <c r="O255" s="24"/>
      <c r="P255" s="22"/>
      <c r="Q255" s="22"/>
      <c r="U255" s="148"/>
      <c r="V255" s="148"/>
      <c r="W255" s="148"/>
      <c r="X255" s="148"/>
      <c r="Y255" s="148"/>
      <c r="Z255" s="148"/>
      <c r="AA255" s="26"/>
      <c r="AB255" s="26"/>
      <c r="AC255" s="26"/>
      <c r="AD255" s="26"/>
    </row>
    <row r="256" spans="1:30" s="26" customFormat="1" ht="130.5" customHeight="1" x14ac:dyDescent="0.25">
      <c r="A256" s="51" t="s">
        <v>62</v>
      </c>
      <c r="B256" s="51" t="s">
        <v>373</v>
      </c>
      <c r="D256" s="57" t="str">
        <f>D$6</f>
        <v>Expected 16/17 BPT compliance rate 
- 
(current model assumption)</v>
      </c>
      <c r="E256" s="57" t="s">
        <v>380</v>
      </c>
      <c r="F256" s="57" t="s">
        <v>391</v>
      </c>
      <c r="G256" s="57" t="s">
        <v>474</v>
      </c>
      <c r="H256" s="73" t="s">
        <v>478</v>
      </c>
      <c r="J256" s="51" t="s">
        <v>384</v>
      </c>
      <c r="K256" s="51" t="str">
        <f>K$21</f>
        <v>Best practice tariff (£)</v>
      </c>
      <c r="L256" s="51" t="s">
        <v>381</v>
      </c>
      <c r="M256" s="51" t="s">
        <v>382</v>
      </c>
      <c r="N256" s="57" t="str">
        <f>N$6</f>
        <v>16/17 modelled price which would apply if no BPT</v>
      </c>
      <c r="O256" s="4"/>
      <c r="P256" s="57" t="s">
        <v>376</v>
      </c>
      <c r="Q256" s="57" t="s">
        <v>378</v>
      </c>
      <c r="U256" s="148"/>
      <c r="V256" s="148"/>
      <c r="W256" s="148"/>
      <c r="X256" s="148"/>
      <c r="Y256" s="148"/>
      <c r="Z256" s="148"/>
      <c r="AA256" s="148"/>
      <c r="AB256" s="148"/>
      <c r="AC256" s="148"/>
      <c r="AD256" s="148"/>
    </row>
    <row r="257" spans="1:30" s="148" customFormat="1" x14ac:dyDescent="0.25">
      <c r="A257" s="142" t="s">
        <v>97</v>
      </c>
      <c r="B257" s="131" t="s">
        <v>223</v>
      </c>
      <c r="D257" s="56">
        <v>0.55000000000000004</v>
      </c>
      <c r="E257" s="55" t="s">
        <v>375</v>
      </c>
      <c r="F257" s="55" t="s">
        <v>375</v>
      </c>
      <c r="G257" s="56">
        <v>0.55000000000000004</v>
      </c>
      <c r="H257" s="74">
        <f t="shared" ref="H257:H261" si="38">D257-G257</f>
        <v>0</v>
      </c>
      <c r="J257" s="107">
        <v>5753.2863259298265</v>
      </c>
      <c r="K257" s="107">
        <v>6362.099693753089</v>
      </c>
      <c r="L257" s="107">
        <f>K257-J257</f>
        <v>608.81336782326252</v>
      </c>
      <c r="M257" s="115">
        <f>L257/N257</f>
        <v>0.10000000000000007</v>
      </c>
      <c r="N257" s="107">
        <v>6088.1336782326207</v>
      </c>
      <c r="O257" s="133"/>
      <c r="P257" s="55" t="s">
        <v>447</v>
      </c>
      <c r="Q257" s="55" t="s">
        <v>372</v>
      </c>
    </row>
    <row r="258" spans="1:30" s="148" customFormat="1" ht="37.5" customHeight="1" x14ac:dyDescent="0.25">
      <c r="A258" s="142" t="s">
        <v>98</v>
      </c>
      <c r="B258" s="131" t="s">
        <v>224</v>
      </c>
      <c r="D258" s="56">
        <v>0.55000000000000004</v>
      </c>
      <c r="E258" s="55" t="s">
        <v>375</v>
      </c>
      <c r="F258" s="55" t="s">
        <v>375</v>
      </c>
      <c r="G258" s="56">
        <v>0.55000000000000004</v>
      </c>
      <c r="H258" s="74">
        <f t="shared" si="38"/>
        <v>0</v>
      </c>
      <c r="J258" s="107">
        <v>4101.9835160543289</v>
      </c>
      <c r="K258" s="107">
        <v>4536.0558457955276</v>
      </c>
      <c r="L258" s="107">
        <f t="shared" ref="L258:L261" si="39">K258-J258</f>
        <v>434.0723297411987</v>
      </c>
      <c r="M258" s="115">
        <f>L258/N258</f>
        <v>9.9999999999999978E-2</v>
      </c>
      <c r="N258" s="107">
        <v>4340.7232974119879</v>
      </c>
      <c r="O258" s="133"/>
      <c r="P258" s="55" t="s">
        <v>447</v>
      </c>
      <c r="Q258" s="55" t="s">
        <v>372</v>
      </c>
    </row>
    <row r="259" spans="1:30" s="148" customFormat="1" ht="37.5" customHeight="1" x14ac:dyDescent="0.25">
      <c r="A259" s="142" t="s">
        <v>99</v>
      </c>
      <c r="B259" s="131" t="s">
        <v>225</v>
      </c>
      <c r="D259" s="56">
        <v>0.55000000000000004</v>
      </c>
      <c r="E259" s="55" t="s">
        <v>375</v>
      </c>
      <c r="F259" s="55" t="s">
        <v>375</v>
      </c>
      <c r="G259" s="56">
        <v>0.55000000000000004</v>
      </c>
      <c r="H259" s="74">
        <f t="shared" si="38"/>
        <v>0</v>
      </c>
      <c r="J259" s="107">
        <v>3066.8221683756333</v>
      </c>
      <c r="K259" s="107">
        <v>3391.3536147645891</v>
      </c>
      <c r="L259" s="107">
        <f t="shared" si="39"/>
        <v>324.53144638895583</v>
      </c>
      <c r="M259" s="115">
        <f>L259/N259</f>
        <v>9.9999999999999978E-2</v>
      </c>
      <c r="N259" s="107">
        <v>3245.3144638895592</v>
      </c>
      <c r="O259" s="133"/>
      <c r="P259" s="55" t="s">
        <v>447</v>
      </c>
      <c r="Q259" s="55" t="s">
        <v>372</v>
      </c>
      <c r="U259" s="144"/>
      <c r="V259" s="144"/>
      <c r="W259" s="144"/>
      <c r="X259" s="144"/>
      <c r="Y259" s="144"/>
      <c r="Z259" s="144"/>
    </row>
    <row r="260" spans="1:30" s="148" customFormat="1" ht="37.5" customHeight="1" x14ac:dyDescent="0.25">
      <c r="A260" s="142" t="s">
        <v>100</v>
      </c>
      <c r="B260" s="131" t="s">
        <v>226</v>
      </c>
      <c r="D260" s="56">
        <v>0.55000000000000004</v>
      </c>
      <c r="E260" s="55" t="s">
        <v>375</v>
      </c>
      <c r="F260" s="55" t="s">
        <v>375</v>
      </c>
      <c r="G260" s="56">
        <v>0.55000000000000004</v>
      </c>
      <c r="H260" s="74">
        <f t="shared" si="38"/>
        <v>0</v>
      </c>
      <c r="J260" s="107">
        <v>2291.5677043754463</v>
      </c>
      <c r="K260" s="107">
        <v>2534.0616413463931</v>
      </c>
      <c r="L260" s="107">
        <f t="shared" si="39"/>
        <v>242.49393697094683</v>
      </c>
      <c r="M260" s="115">
        <f>L260/N260</f>
        <v>0.10000000000000006</v>
      </c>
      <c r="N260" s="107">
        <v>2424.939369709467</v>
      </c>
      <c r="O260" s="133"/>
      <c r="P260" s="55" t="s">
        <v>447</v>
      </c>
      <c r="Q260" s="55" t="s">
        <v>372</v>
      </c>
      <c r="U260" s="153"/>
      <c r="V260" s="153"/>
      <c r="W260" s="153"/>
      <c r="X260" s="153"/>
      <c r="Y260" s="153"/>
      <c r="Z260" s="153"/>
      <c r="AA260" s="144"/>
      <c r="AB260" s="144"/>
      <c r="AC260" s="144"/>
      <c r="AD260" s="144"/>
    </row>
    <row r="261" spans="1:30" s="144" customFormat="1" ht="37.5" customHeight="1" x14ac:dyDescent="0.25">
      <c r="A261" s="142" t="s">
        <v>101</v>
      </c>
      <c r="B261" s="131" t="s">
        <v>227</v>
      </c>
      <c r="D261" s="56">
        <v>0.55000000000000004</v>
      </c>
      <c r="E261" s="55" t="s">
        <v>375</v>
      </c>
      <c r="F261" s="55" t="s">
        <v>375</v>
      </c>
      <c r="G261" s="56">
        <v>0.55000000000000004</v>
      </c>
      <c r="H261" s="74">
        <f t="shared" si="38"/>
        <v>0</v>
      </c>
      <c r="J261" s="107">
        <v>1703.725722250183</v>
      </c>
      <c r="K261" s="107">
        <v>1884.0141584671337</v>
      </c>
      <c r="L261" s="107">
        <f t="shared" si="39"/>
        <v>180.28843621695069</v>
      </c>
      <c r="M261" s="115">
        <f>L261/N261</f>
        <v>0.10000000000000005</v>
      </c>
      <c r="N261" s="107">
        <v>1802.8843621695059</v>
      </c>
      <c r="O261" s="133"/>
      <c r="P261" s="55" t="s">
        <v>447</v>
      </c>
      <c r="Q261" s="55" t="s">
        <v>372</v>
      </c>
      <c r="U261" s="153"/>
      <c r="V261" s="153"/>
      <c r="W261" s="153"/>
      <c r="X261" s="153"/>
      <c r="Y261" s="153"/>
      <c r="Z261" s="153"/>
      <c r="AA261" s="153"/>
      <c r="AB261" s="153"/>
      <c r="AC261" s="153"/>
      <c r="AD261" s="153"/>
    </row>
    <row r="262" spans="1:30" s="153" customFormat="1" x14ac:dyDescent="0.25">
      <c r="H262" s="154"/>
      <c r="J262" s="140"/>
      <c r="P262" s="140"/>
      <c r="Q262" s="140"/>
      <c r="U262" s="94"/>
      <c r="V262" s="94"/>
      <c r="W262" s="94"/>
      <c r="X262" s="94"/>
      <c r="Y262" s="94"/>
      <c r="Z262" s="23"/>
    </row>
    <row r="263" spans="1:30" s="153" customFormat="1" x14ac:dyDescent="0.25">
      <c r="H263" s="154"/>
      <c r="J263" s="140"/>
      <c r="P263" s="140"/>
      <c r="Q263" s="140"/>
      <c r="U263" s="94"/>
      <c r="V263" s="94"/>
      <c r="W263" s="94"/>
      <c r="X263" s="94"/>
      <c r="Y263" s="94"/>
      <c r="Z263" s="23"/>
      <c r="AA263" s="23"/>
      <c r="AB263" s="23"/>
      <c r="AC263" s="23"/>
      <c r="AD263" s="23"/>
    </row>
    <row r="264" spans="1:30" x14ac:dyDescent="0.25">
      <c r="A264" s="42"/>
      <c r="B264" s="42"/>
      <c r="C264" s="42"/>
      <c r="H264" s="77"/>
      <c r="N264" s="35"/>
    </row>
    <row r="265" spans="1:30" x14ac:dyDescent="0.25">
      <c r="A265" s="42"/>
      <c r="B265" s="42"/>
      <c r="C265" s="42"/>
      <c r="H265" s="77"/>
      <c r="N265" s="35"/>
    </row>
  </sheetData>
  <mergeCells count="2">
    <mergeCell ref="P2:Q2"/>
    <mergeCell ref="D2:H2"/>
  </mergeCells>
  <conditionalFormatting sqref="E125:F126">
    <cfRule type="expression" dxfId="29" priority="85">
      <formula>IF(ISNUMBER(E125),E125&lt;=#REF!)</formula>
    </cfRule>
    <cfRule type="expression" dxfId="28" priority="86">
      <formula>IF(ISNUMBER(E125),E125&gt;=E$5)</formula>
    </cfRule>
  </conditionalFormatting>
  <conditionalFormatting sqref="P112:P126 H125:H126 H173 H183:H185">
    <cfRule type="expression" dxfId="27" priority="63">
      <formula>IF(ISNUMBER(H112),H112&lt;=#REF!)</formula>
    </cfRule>
    <cfRule type="expression" dxfId="26" priority="64">
      <formula>IF(ISNUMBER(H112),H112&gt;=H$5)</formula>
    </cfRule>
  </conditionalFormatting>
  <conditionalFormatting sqref="P160:P164">
    <cfRule type="expression" dxfId="25" priority="47">
      <formula>IF(ISNUMBER(P160),P160&lt;=#REF!)</formula>
    </cfRule>
    <cfRule type="expression" dxfId="24" priority="48">
      <formula>IF(ISNUMBER(P160),P160&gt;=P$5)</formula>
    </cfRule>
  </conditionalFormatting>
  <conditionalFormatting sqref="P173">
    <cfRule type="expression" dxfId="23" priority="43">
      <formula>IF(ISNUMBER(P173),P173&lt;=#REF!)</formula>
    </cfRule>
    <cfRule type="expression" dxfId="22" priority="44">
      <formula>IF(ISNUMBER(P173),P173&gt;=P$5)</formula>
    </cfRule>
  </conditionalFormatting>
  <conditionalFormatting sqref="P183">
    <cfRule type="expression" dxfId="21" priority="39">
      <formula>IF(ISNUMBER(P183),P183&lt;=#REF!)</formula>
    </cfRule>
    <cfRule type="expression" dxfId="20" priority="40">
      <formula>IF(ISNUMBER(P183),P183&gt;=P$5)</formula>
    </cfRule>
  </conditionalFormatting>
  <conditionalFormatting sqref="P184:P185">
    <cfRule type="expression" dxfId="19" priority="33">
      <formula>IF(ISNUMBER(P184),P184&lt;=#REF!)</formula>
    </cfRule>
    <cfRule type="expression" dxfId="18" priority="34">
      <formula>IF(ISNUMBER(P184),P184&gt;=P$5)</formula>
    </cfRule>
  </conditionalFormatting>
  <conditionalFormatting sqref="P193:P194">
    <cfRule type="expression" dxfId="17" priority="25">
      <formula>IF(ISNUMBER(P193),P193&lt;=#REF!)</formula>
    </cfRule>
    <cfRule type="expression" dxfId="16" priority="26">
      <formula>IF(ISNUMBER(P193),P193&gt;=P$5)</formula>
    </cfRule>
  </conditionalFormatting>
  <conditionalFormatting sqref="P174">
    <cfRule type="expression" dxfId="15" priority="13">
      <formula>IF(ISNUMBER(P174),P174&lt;=#REF!)</formula>
    </cfRule>
    <cfRule type="expression" dxfId="14" priority="14">
      <formula>IF(ISNUMBER(P174),P174&gt;=P$5)</formula>
    </cfRule>
  </conditionalFormatting>
  <conditionalFormatting sqref="P131:P150">
    <cfRule type="expression" dxfId="13" priority="87">
      <formula>IF(ISNUMBER(P131),P131&lt;=#REF!)</formula>
    </cfRule>
    <cfRule type="expression" dxfId="12" priority="88">
      <formula>IF(ISNUMBER(P131),P131&gt;=#REF!)</formula>
    </cfRule>
  </conditionalFormatting>
  <conditionalFormatting sqref="Q112:Q126">
    <cfRule type="expression" dxfId="11" priority="11">
      <formula>IF(ISNUMBER(Q112),Q112&lt;=#REF!)</formula>
    </cfRule>
    <cfRule type="expression" dxfId="10" priority="12">
      <formula>IF(ISNUMBER(Q112),Q112&gt;=Q$5)</formula>
    </cfRule>
  </conditionalFormatting>
  <conditionalFormatting sqref="Q131:Q150">
    <cfRule type="expression" dxfId="9" priority="9">
      <formula>IF(ISNUMBER(Q131),Q131&lt;=#REF!)</formula>
    </cfRule>
    <cfRule type="expression" dxfId="8" priority="10">
      <formula>IF(ISNUMBER(Q131),Q131&gt;=AB$5)</formula>
    </cfRule>
  </conditionalFormatting>
  <conditionalFormatting sqref="Q160:Q164">
    <cfRule type="expression" dxfId="7" priority="7">
      <formula>IF(ISNUMBER(Q160),Q160&lt;=#REF!)</formula>
    </cfRule>
    <cfRule type="expression" dxfId="6" priority="8">
      <formula>IF(ISNUMBER(Q160),Q160&gt;=Q$5)</formula>
    </cfRule>
  </conditionalFormatting>
  <conditionalFormatting sqref="Q174">
    <cfRule type="expression" dxfId="5" priority="5">
      <formula>IF(ISNUMBER(Q174),Q174&lt;=#REF!)</formula>
    </cfRule>
    <cfRule type="expression" dxfId="4" priority="6">
      <formula>IF(ISNUMBER(Q174),Q174&gt;=Q$5)</formula>
    </cfRule>
  </conditionalFormatting>
  <conditionalFormatting sqref="Q183">
    <cfRule type="expression" dxfId="3" priority="3">
      <formula>IF(ISNUMBER(Q183),Q183&lt;=#REF!)</formula>
    </cfRule>
    <cfRule type="expression" dxfId="2" priority="4">
      <formula>IF(ISNUMBER(Q183),Q183&gt;=Q$5)</formula>
    </cfRule>
  </conditionalFormatting>
  <conditionalFormatting sqref="Q173">
    <cfRule type="expression" dxfId="1" priority="1">
      <formula>IF(ISNUMBER(Q173),Q173&lt;=#REF!)</formula>
    </cfRule>
    <cfRule type="expression" dxfId="0" priority="2">
      <formula>IF(ISNUMBER(Q173),Q173&gt;=Q$5)</formula>
    </cfRule>
  </conditionalFormatting>
  <pageMargins left="0.70866141732283472" right="0.70866141732283472" top="0.74803149606299213" bottom="0.74803149606299213" header="0.31496062992125984" footer="0.31496062992125984"/>
  <pageSetup paperSize="8" scale="37" fitToHeight="3"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PowerPoint Document" ma:contentTypeID="0x01010044BA335CA7DD4133942080252276EFE200975100F269374345827EF0A77817DCA1" ma:contentTypeVersion="2" ma:contentTypeDescription="Monitor PowerPoint Document" ma:contentTypeScope="" ma:versionID="84a07a74865a0d3e140ecda20bbe154f">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24b9e12-2d1b-4f77-9736-60357fca002d">
      <Value>2</Value>
    </TaxCatchAll>
    <TaxKeywordTaxHTField xmlns="2d516e8f-cd88-438e-9193-3a5ad45be173">
      <Terms xmlns="http://schemas.microsoft.com/office/infopath/2007/PartnerControls">
        <TermInfo xmlns="http://schemas.microsoft.com/office/infopath/2007/PartnerControls">
          <TermName xmlns="http://schemas.microsoft.com/office/infopath/2007/PartnerControls">Final published file includes amended presentation and front cover sheet</TermName>
          <TermId xmlns="http://schemas.microsoft.com/office/infopath/2007/PartnerControls">022fc33f-b97d-488c-abff-9c289e3cfcac</TermId>
        </TermInfo>
      </Terms>
    </TaxKeywordTaxHTField>
    <WTWorkSpaceDocumentTypeTaxHTField0 xmlns="9fd3b3b4-c26c-42ac-bf53-15d48f5070a6">
      <Terms xmlns="http://schemas.microsoft.com/office/infopath/2007/PartnerControls"/>
    </WTWorkSpaceDocumentTypeTaxHTField0>
  </documentManagement>
</p:properties>
</file>

<file path=customXml/itemProps1.xml><?xml version="1.0" encoding="utf-8"?>
<ds:datastoreItem xmlns:ds="http://schemas.openxmlformats.org/officeDocument/2006/customXml" ds:itemID="{8D309C9B-F2F3-4A8C-9160-0C181E342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b3b4-c26c-42ac-bf53-15d48f5070a6"/>
    <ds:schemaRef ds:uri="2d516e8f-cd88-438e-9193-3a5ad45be173"/>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380BFD-C57A-467D-A3E0-1D93E4619047}">
  <ds:schemaRefs>
    <ds:schemaRef ds:uri="http://schemas.microsoft.com/sharepoint/v3/contenttype/forms"/>
  </ds:schemaRefs>
</ds:datastoreItem>
</file>

<file path=customXml/itemProps3.xml><?xml version="1.0" encoding="utf-8"?>
<ds:datastoreItem xmlns:ds="http://schemas.openxmlformats.org/officeDocument/2006/customXml" ds:itemID="{88919CBB-7601-47C0-BC0C-91EC7E5DAC6A}">
  <ds:schemaRefs>
    <ds:schemaRef ds:uri="http://schemas.microsoft.com/office/2006/metadata/properties"/>
    <ds:schemaRef ds:uri="http://schemas.microsoft.com/office/infopath/2007/PartnerControls"/>
    <ds:schemaRef ds:uri="824b9e12-2d1b-4f77-9736-60357fca002d"/>
    <ds:schemaRef ds:uri="2d516e8f-cd88-438e-9193-3a5ad45be173"/>
    <ds:schemaRef ds:uri="9fd3b3b4-c26c-42ac-bf53-15d48f5070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page</vt:lpstr>
      <vt:lpstr>Guidance</vt:lpstr>
      <vt:lpstr>BPT</vt:lpstr>
      <vt:lpstr>BPT!Print_Area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keywords>Final published file includes amended presentation and front cover sheet</cp:keywords>
  <cp:lastModifiedBy>Nicola Holman</cp:lastModifiedBy>
  <cp:lastPrinted>2015-05-11T08:44:46Z</cp:lastPrinted>
  <dcterms:created xsi:type="dcterms:W3CDTF">2014-05-06T09:24:40Z</dcterms:created>
  <dcterms:modified xsi:type="dcterms:W3CDTF">2015-08-18T08:37:32Z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0x01010044BA335CA7DD4133942080252276EFE200975100F269374345827EF0A77817DCA1</vt:lpwstr>
  </property>
  <property fmtid="{D5CDD505-2E9C-101B-9397-08002B2CF9AE}" pid="3" name="TaxKeyword">
    <vt:lpwstr>2;#Final published file includes amended presentation and front cover sheet|022fc33f-b97d-488c-abff-9c289e3cfcac</vt:lpwstr>
  </property>
  <property fmtid="{D5CDD505-2E9C-101B-9397-08002B2CF9AE}" pid="4" name="WTTeamSiteDocumentType">
    <vt:lpwstr/>
  </property>
  <property fmtid="{D5CDD505-2E9C-101B-9397-08002B2CF9AE}" pid="5" name="WTWorkSpaceDocumentType">
    <vt:lpwstr/>
  </property>
</Properties>
</file>