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Data sheet" sheetId="1" r:id="rId1"/>
  </sheets>
  <definedNames>
    <definedName name="List_of_organisations">#REF!</definedName>
    <definedName name="Main_Department">#REF!</definedName>
    <definedName name="Month">#REF!</definedName>
    <definedName name="Organisation_Type">#REF!</definedName>
    <definedName name="_xlnm.Print_Area" localSheetId="0">'Data sheet'!$A$1:$AO$21</definedName>
    <definedName name="Yes_No">#REF!</definedName>
  </definedNames>
  <calcPr fullCalcOnLoad="1"/>
</workbook>
</file>

<file path=xl/sharedStrings.xml><?xml version="1.0" encoding="utf-8"?>
<sst xmlns="http://schemas.openxmlformats.org/spreadsheetml/2006/main" count="112" uniqueCount="61">
  <si>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</si>
  <si>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</si>
  <si>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</si>
  <si>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</si>
  <si>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</si>
  <si>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</si>
  <si>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</si>
  <si>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</si>
  <si>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</si>
  <si>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</si>
  <si>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</si>
  <si>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</si>
  <si>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</si>
  <si>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</si>
  <si>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</si>
  <si>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</si>
  <si>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</si>
  <si>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</si>
  <si>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</si>
  <si>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</si>
  <si>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</si>
  <si>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</si>
  <si>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</si>
  <si>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</si>
  <si>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</si>
  <si>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</si>
  <si>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</si>
  <si>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</si>
  <si>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</si>
  <si>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</si>
  <si>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</si>
  <si>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</si>
  <si>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</si>
  <si>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</si>
  <si>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Ministerial Department</t>
  </si>
  <si>
    <t>Department of Health</t>
  </si>
  <si>
    <t xml:space="preserve">Care Quality Commission </t>
  </si>
  <si>
    <t>Executive Non-Departmental Public Body</t>
  </si>
  <si>
    <t>Health &amp; Social Care Information Centre</t>
  </si>
  <si>
    <t>Special Health Authority</t>
  </si>
  <si>
    <t>Health Education England</t>
  </si>
  <si>
    <t>Health Research Authority</t>
  </si>
  <si>
    <t>Human Fertilisation &amp; Embryology Authority</t>
  </si>
  <si>
    <t>Human Tissue Authority</t>
  </si>
  <si>
    <t>Medicines &amp; Healthcare Products Regulatory Agency</t>
  </si>
  <si>
    <t>Executive Agency</t>
  </si>
  <si>
    <t>Monitor</t>
  </si>
  <si>
    <t>National Institute for Health and Care Excellence</t>
  </si>
  <si>
    <t>NHS Blood &amp; Transplant</t>
  </si>
  <si>
    <t>NHS Business Services Authority</t>
  </si>
  <si>
    <t>NHS England</t>
  </si>
  <si>
    <t>NHS Litigation Authority</t>
  </si>
  <si>
    <t>NHS Trust Development Authority</t>
  </si>
  <si>
    <t>Public Health England</t>
  </si>
  <si>
    <t>Department of Health (excl agencies)</t>
  </si>
  <si>
    <t>costs for off payroll workers is sent from PHE Finance to DH Finance on a different return</t>
  </si>
  <si>
    <t>Specialist Contractors includes inward Secondees working &gt;0.5wte.
The costs for secondees is not included in the Non-payroll staff figures.</t>
  </si>
  <si>
    <t xml:space="preserve">The HFEA currently has 2 vacancies. </t>
  </si>
  <si>
    <t>Core DH Consultancy Spend in Feb 2016 = £258.7k of which:
ATOS IT Solutions = £156.7k
Leeds Uni = £36.3k</t>
  </si>
  <si>
    <t>Monitor Consultancy Spend in Feb = -£226k due to undertaking a review of the returns to date and noticed some previous projects which we reported as consultancy had been incorrectly classified.  There has been some minor corrections of previous months’ accrual estimates.</t>
  </si>
  <si>
    <t>NHS England Contingent Labour Spend = £4.7m, an increase of £1.5m from last month due to processing an higher volume of invoices as we come towards year-end. We expect this trend to continue till the year-end. NHS England Consultancy Spend in Feb 2016 = £647.4k of which:
Deloitte = £349.2k
PWC = £184.9k</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</si>
</sst>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quot;£&quot;#,##0"/>
    <numFmt numFmtId="189" formatCode="_-* #,##0_-;\-* #,##0_-;_-* &quot;-&quot;??_-;_-@_-"/>
    <numFmt numFmtId="190" formatCode="0.0000"/>
    <numFmt numFmtId="191" formatCode="0.0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bottom style="thin"/>
    </border>
    <border>
      <left/>
      <right style="thin"/>
      <top/>
      <bottom style="thin"/>
    </border>
    <border>
      <left style="thin"/>
      <right style="thin"/>
      <top/>
      <bottom/>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59">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0" fillId="0" borderId="10" xfId="0"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0" xfId="0" applyBorder="1" applyAlignment="1" applyProtection="1">
      <alignment horizontal="right" vertical="center" wrapText="1"/>
      <protection locked="0"/>
    </xf>
    <xf numFmtId="0" fontId="0" fillId="35" borderId="10" xfId="0"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6" borderId="10" xfId="0" applyNumberFormat="1" applyFill="1" applyBorder="1" applyAlignment="1" applyProtection="1">
      <alignment horizontal="right" vertical="center"/>
      <protection/>
    </xf>
    <xf numFmtId="0" fontId="0" fillId="37" borderId="10" xfId="0" applyFill="1" applyBorder="1" applyAlignment="1" applyProtection="1">
      <alignment vertical="center"/>
      <protection locked="0"/>
    </xf>
    <xf numFmtId="0" fontId="48" fillId="0" borderId="11" xfId="0" applyFont="1" applyFill="1" applyBorder="1" applyAlignment="1" applyProtection="1">
      <alignment horizontal="center"/>
      <protection/>
    </xf>
    <xf numFmtId="0" fontId="48" fillId="0" borderId="13" xfId="0" applyFont="1" applyFill="1" applyBorder="1" applyAlignment="1" applyProtection="1">
      <alignment horizontal="center"/>
      <protection/>
    </xf>
    <xf numFmtId="0" fontId="48" fillId="0" borderId="14"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protection/>
    </xf>
    <xf numFmtId="0" fontId="48" fillId="0" borderId="15"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48" fillId="0" borderId="14"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10" fillId="0" borderId="15"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6"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0" fillId="0" borderId="10" xfId="0"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86" fontId="0" fillId="0" borderId="10" xfId="0" applyNumberFormat="1" applyFont="1" applyBorder="1" applyAlignment="1" applyProtection="1">
      <alignment horizontal="right" vertical="center"/>
      <protection locked="0"/>
    </xf>
    <xf numFmtId="0" fontId="0" fillId="37" borderId="10" xfId="0" applyFont="1" applyFill="1" applyBorder="1" applyAlignment="1" applyProtection="1">
      <alignment vertical="center"/>
      <protection locked="0"/>
    </xf>
    <xf numFmtId="0" fontId="0" fillId="37" borderId="10" xfId="0" applyFont="1" applyFill="1" applyBorder="1" applyAlignment="1" applyProtection="1">
      <alignment vertical="center" wrapText="1"/>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1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0"/>
  <sheetViews>
    <sheetView tabSelected="1" zoomScale="90" zoomScaleNormal="90" zoomScalePageLayoutView="0" workbookViewId="0" topLeftCell="A1">
      <selection activeCell="F8" sqref="F8"/>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34" t="s">
        <v>12</v>
      </c>
      <c r="B1" s="34" t="s">
        <v>1</v>
      </c>
      <c r="C1" s="34" t="s">
        <v>0</v>
      </c>
      <c r="D1" s="36" t="s">
        <v>8</v>
      </c>
      <c r="E1" s="49"/>
      <c r="F1" s="49"/>
      <c r="G1" s="49"/>
      <c r="H1" s="49"/>
      <c r="I1" s="49"/>
      <c r="J1" s="49"/>
      <c r="K1" s="49"/>
      <c r="L1" s="49"/>
      <c r="M1" s="49"/>
      <c r="N1" s="49"/>
      <c r="O1" s="49"/>
      <c r="P1" s="49"/>
      <c r="Q1" s="44"/>
      <c r="R1" s="29" t="s">
        <v>15</v>
      </c>
      <c r="S1" s="30"/>
      <c r="T1" s="30"/>
      <c r="U1" s="30"/>
      <c r="V1" s="30"/>
      <c r="W1" s="30"/>
      <c r="X1" s="30"/>
      <c r="Y1" s="30"/>
      <c r="Z1" s="30"/>
      <c r="AA1" s="31"/>
      <c r="AB1" s="50" t="s">
        <v>25</v>
      </c>
      <c r="AC1" s="51"/>
      <c r="AD1" s="41" t="s">
        <v>11</v>
      </c>
      <c r="AE1" s="42"/>
      <c r="AF1" s="42"/>
      <c r="AG1" s="42"/>
      <c r="AH1" s="42"/>
      <c r="AI1" s="42"/>
      <c r="AJ1" s="43"/>
      <c r="AK1" s="33" t="s">
        <v>32</v>
      </c>
      <c r="AL1" s="33"/>
      <c r="AM1" s="33"/>
      <c r="AN1" s="45" t="s">
        <v>24</v>
      </c>
      <c r="AO1" s="34" t="s">
        <v>33</v>
      </c>
    </row>
    <row r="2" spans="1:41" s="1" customFormat="1" ht="53.25" customHeight="1">
      <c r="A2" s="39"/>
      <c r="B2" s="39"/>
      <c r="C2" s="39"/>
      <c r="D2" s="37" t="s">
        <v>28</v>
      </c>
      <c r="E2" s="38"/>
      <c r="F2" s="37" t="s">
        <v>29</v>
      </c>
      <c r="G2" s="38"/>
      <c r="H2" s="37" t="s">
        <v>30</v>
      </c>
      <c r="I2" s="38"/>
      <c r="J2" s="37" t="s">
        <v>6</v>
      </c>
      <c r="K2" s="38"/>
      <c r="L2" s="37" t="s">
        <v>31</v>
      </c>
      <c r="M2" s="38"/>
      <c r="N2" s="37" t="s">
        <v>5</v>
      </c>
      <c r="O2" s="38"/>
      <c r="P2" s="36" t="s">
        <v>9</v>
      </c>
      <c r="Q2" s="44"/>
      <c r="R2" s="36" t="s">
        <v>13</v>
      </c>
      <c r="S2" s="31"/>
      <c r="T2" s="29" t="s">
        <v>3</v>
      </c>
      <c r="U2" s="31"/>
      <c r="V2" s="29" t="s">
        <v>4</v>
      </c>
      <c r="W2" s="31"/>
      <c r="X2" s="29" t="s">
        <v>14</v>
      </c>
      <c r="Y2" s="31"/>
      <c r="Z2" s="36" t="s">
        <v>10</v>
      </c>
      <c r="AA2" s="44"/>
      <c r="AB2" s="52"/>
      <c r="AC2" s="53"/>
      <c r="AD2" s="34" t="s">
        <v>17</v>
      </c>
      <c r="AE2" s="34" t="s">
        <v>16</v>
      </c>
      <c r="AF2" s="34" t="s">
        <v>18</v>
      </c>
      <c r="AG2" s="34" t="s">
        <v>19</v>
      </c>
      <c r="AH2" s="34" t="s">
        <v>20</v>
      </c>
      <c r="AI2" s="34" t="s">
        <v>21</v>
      </c>
      <c r="AJ2" s="32" t="s">
        <v>23</v>
      </c>
      <c r="AK2" s="34" t="s">
        <v>26</v>
      </c>
      <c r="AL2" s="34" t="s">
        <v>27</v>
      </c>
      <c r="AM2" s="34" t="s">
        <v>22</v>
      </c>
      <c r="AN2" s="46"/>
      <c r="AO2" s="48"/>
    </row>
    <row r="3" spans="1:41" ht="57.75" customHeight="1">
      <c r="A3" s="40"/>
      <c r="B3" s="40"/>
      <c r="C3" s="40"/>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5"/>
      <c r="AE3" s="35"/>
      <c r="AF3" s="35"/>
      <c r="AG3" s="35"/>
      <c r="AH3" s="35"/>
      <c r="AI3" s="35"/>
      <c r="AJ3" s="32"/>
      <c r="AK3" s="35"/>
      <c r="AL3" s="35"/>
      <c r="AM3" s="35"/>
      <c r="AN3" s="47"/>
      <c r="AO3" s="35"/>
    </row>
    <row r="4" spans="1:41" ht="30">
      <c r="A4" s="18" t="s">
        <v>54</v>
      </c>
      <c r="B4" s="19" t="s">
        <v>34</v>
      </c>
      <c r="C4" s="18" t="s">
        <v>35</v>
      </c>
      <c r="D4" s="20">
        <v>91</v>
      </c>
      <c r="E4" s="54">
        <v>83.58</v>
      </c>
      <c r="F4" s="54">
        <v>338</v>
      </c>
      <c r="G4" s="54">
        <v>325.28999999999996</v>
      </c>
      <c r="H4" s="54">
        <v>701</v>
      </c>
      <c r="I4" s="54">
        <v>675.75</v>
      </c>
      <c r="J4" s="54">
        <v>695</v>
      </c>
      <c r="K4" s="54">
        <v>661.7900000000001</v>
      </c>
      <c r="L4" s="54">
        <v>171</v>
      </c>
      <c r="M4" s="54">
        <v>163.74999999999997</v>
      </c>
      <c r="N4" s="54">
        <v>0</v>
      </c>
      <c r="O4" s="54">
        <v>0</v>
      </c>
      <c r="P4" s="55">
        <f>SUM(D4,F4,H4,J4,L4,N4)</f>
        <v>1996</v>
      </c>
      <c r="Q4" s="55">
        <f>SUM(E4,G4,I4,K4,M4,O4)</f>
        <v>1910.1599999999999</v>
      </c>
      <c r="R4" s="54">
        <v>56</v>
      </c>
      <c r="S4" s="54">
        <v>55.97</v>
      </c>
      <c r="T4" s="54">
        <v>0</v>
      </c>
      <c r="U4" s="54">
        <v>0</v>
      </c>
      <c r="V4" s="54">
        <v>71</v>
      </c>
      <c r="W4" s="54">
        <v>69.54</v>
      </c>
      <c r="X4" s="54">
        <v>2</v>
      </c>
      <c r="Y4" s="54">
        <v>2</v>
      </c>
      <c r="Z4" s="21">
        <f>SUM(R4,T4,V4,X4,)</f>
        <v>129</v>
      </c>
      <c r="AA4" s="21">
        <f>SUM(S4,U4,W4,Y4)</f>
        <v>127.51</v>
      </c>
      <c r="AB4" s="22">
        <f>P4+Z4</f>
        <v>2125</v>
      </c>
      <c r="AC4" s="22">
        <f>Q4+AA4</f>
        <v>2037.6699999999998</v>
      </c>
      <c r="AD4" s="23">
        <v>7037549.720000002</v>
      </c>
      <c r="AE4" s="56">
        <v>-8883.96000000002</v>
      </c>
      <c r="AF4" s="56">
        <v>6231</v>
      </c>
      <c r="AG4" s="56">
        <v>14509.609999999997</v>
      </c>
      <c r="AH4" s="56">
        <v>1534151.4999999972</v>
      </c>
      <c r="AI4" s="56">
        <v>675001.8499999992</v>
      </c>
      <c r="AJ4" s="24">
        <f>SUM(AD4:AI4)</f>
        <v>9258559.719999999</v>
      </c>
      <c r="AK4" s="25">
        <v>1120701.7999999993</v>
      </c>
      <c r="AL4" s="25">
        <v>258665.63999999966</v>
      </c>
      <c r="AM4" s="26">
        <f>SUM(AK4:AL4)</f>
        <v>1379367.439999999</v>
      </c>
      <c r="AN4" s="27">
        <f>SUM(AM4,AJ4)</f>
        <v>10637927.159999998</v>
      </c>
      <c r="AO4" s="28" t="s">
        <v>58</v>
      </c>
    </row>
    <row r="5" spans="1:41" ht="45">
      <c r="A5" s="19" t="s">
        <v>36</v>
      </c>
      <c r="B5" s="19" t="s">
        <v>37</v>
      </c>
      <c r="C5" s="19" t="s">
        <v>35</v>
      </c>
      <c r="D5" s="54">
        <v>430</v>
      </c>
      <c r="E5" s="54">
        <v>404.96</v>
      </c>
      <c r="F5" s="54">
        <v>345</v>
      </c>
      <c r="G5" s="54">
        <v>338.86</v>
      </c>
      <c r="H5" s="54">
        <v>2009</v>
      </c>
      <c r="I5" s="54">
        <v>1950.18</v>
      </c>
      <c r="J5" s="54">
        <v>470</v>
      </c>
      <c r="K5" s="54">
        <v>459.08</v>
      </c>
      <c r="L5" s="54">
        <v>131</v>
      </c>
      <c r="M5" s="54">
        <v>124.94</v>
      </c>
      <c r="N5" s="54">
        <v>25</v>
      </c>
      <c r="O5" s="54">
        <v>20.68</v>
      </c>
      <c r="P5" s="55">
        <f aca="true" t="shared" si="0" ref="P5:Q19">SUM(D5,F5,H5,J5,L5,N5)</f>
        <v>3410</v>
      </c>
      <c r="Q5" s="55">
        <f t="shared" si="0"/>
        <v>3298.7</v>
      </c>
      <c r="R5" s="54">
        <v>3</v>
      </c>
      <c r="S5" s="54">
        <v>3</v>
      </c>
      <c r="T5" s="54">
        <v>1</v>
      </c>
      <c r="U5" s="54">
        <v>1</v>
      </c>
      <c r="V5" s="54">
        <v>4</v>
      </c>
      <c r="W5" s="54">
        <v>4</v>
      </c>
      <c r="X5" s="54">
        <v>1</v>
      </c>
      <c r="Y5" s="54">
        <v>1</v>
      </c>
      <c r="Z5" s="21">
        <f aca="true" t="shared" si="1" ref="Z5:Z19">SUM(R5,T5,V5,X5,)</f>
        <v>9</v>
      </c>
      <c r="AA5" s="21">
        <f aca="true" t="shared" si="2" ref="AA5:AA19">SUM(S5,U5,W5,Y5)</f>
        <v>9</v>
      </c>
      <c r="AB5" s="22">
        <f aca="true" t="shared" si="3" ref="AB5:AC19">P5+Z5</f>
        <v>3419</v>
      </c>
      <c r="AC5" s="22">
        <f t="shared" si="3"/>
        <v>3307.7</v>
      </c>
      <c r="AD5" s="23">
        <v>10829261</v>
      </c>
      <c r="AE5" s="56">
        <v>80747</v>
      </c>
      <c r="AF5" s="56">
        <v>0</v>
      </c>
      <c r="AG5" s="56">
        <v>108540</v>
      </c>
      <c r="AH5" s="56">
        <v>1438080</v>
      </c>
      <c r="AI5" s="56">
        <v>970044</v>
      </c>
      <c r="AJ5" s="24">
        <f aca="true" t="shared" si="4" ref="AJ5:AJ19">SUM(AD5:AI5)</f>
        <v>13426672</v>
      </c>
      <c r="AK5" s="25">
        <v>109673.54</v>
      </c>
      <c r="AL5" s="25">
        <v>0</v>
      </c>
      <c r="AM5" s="26">
        <f aca="true" t="shared" si="5" ref="AM5:AM19">SUM(AK5:AL5)</f>
        <v>109673.54</v>
      </c>
      <c r="AN5" s="27">
        <f aca="true" t="shared" si="6" ref="AN5:AN19">SUM(AM5,AJ5)</f>
        <v>13536345.54</v>
      </c>
      <c r="AO5" s="57"/>
    </row>
    <row r="6" spans="1:41" ht="45">
      <c r="A6" s="19" t="s">
        <v>38</v>
      </c>
      <c r="B6" s="19" t="s">
        <v>37</v>
      </c>
      <c r="C6" s="19" t="s">
        <v>35</v>
      </c>
      <c r="D6" s="54">
        <v>83</v>
      </c>
      <c r="E6" s="54">
        <v>70</v>
      </c>
      <c r="F6" s="54">
        <v>366</v>
      </c>
      <c r="G6" s="54">
        <v>348.5</v>
      </c>
      <c r="H6" s="54">
        <v>815</v>
      </c>
      <c r="I6" s="54">
        <v>788.9</v>
      </c>
      <c r="J6" s="54">
        <v>1326</v>
      </c>
      <c r="K6" s="54">
        <v>1297.1</v>
      </c>
      <c r="L6" s="54">
        <v>178</v>
      </c>
      <c r="M6" s="54">
        <v>170</v>
      </c>
      <c r="N6" s="54">
        <v>0</v>
      </c>
      <c r="O6" s="54">
        <v>0</v>
      </c>
      <c r="P6" s="55">
        <f t="shared" si="0"/>
        <v>2768</v>
      </c>
      <c r="Q6" s="55">
        <f t="shared" si="0"/>
        <v>2674.5</v>
      </c>
      <c r="R6" s="54">
        <v>45</v>
      </c>
      <c r="S6" s="54">
        <v>41.7</v>
      </c>
      <c r="T6" s="54">
        <v>0</v>
      </c>
      <c r="U6" s="54">
        <v>0</v>
      </c>
      <c r="V6" s="54">
        <v>67</v>
      </c>
      <c r="W6" s="54">
        <v>57.9</v>
      </c>
      <c r="X6" s="54">
        <v>0</v>
      </c>
      <c r="Y6" s="54">
        <v>0</v>
      </c>
      <c r="Z6" s="21">
        <f t="shared" si="1"/>
        <v>112</v>
      </c>
      <c r="AA6" s="21">
        <f t="shared" si="2"/>
        <v>99.6</v>
      </c>
      <c r="AB6" s="22">
        <f t="shared" si="3"/>
        <v>2880</v>
      </c>
      <c r="AC6" s="22">
        <f t="shared" si="3"/>
        <v>2774.1</v>
      </c>
      <c r="AD6" s="23">
        <v>9728446.590000039</v>
      </c>
      <c r="AE6" s="56">
        <v>170724.36999999988</v>
      </c>
      <c r="AF6" s="56">
        <v>0</v>
      </c>
      <c r="AG6" s="56">
        <v>17010.74</v>
      </c>
      <c r="AH6" s="56">
        <v>1299369.5100000002</v>
      </c>
      <c r="AI6" s="56">
        <v>865925.14</v>
      </c>
      <c r="AJ6" s="24">
        <f t="shared" si="4"/>
        <v>12081476.350000039</v>
      </c>
      <c r="AK6" s="25">
        <v>893282.59</v>
      </c>
      <c r="AL6" s="25">
        <v>43497</v>
      </c>
      <c r="AM6" s="26">
        <f t="shared" si="5"/>
        <v>936779.59</v>
      </c>
      <c r="AN6" s="27">
        <f t="shared" si="6"/>
        <v>13018255.940000039</v>
      </c>
      <c r="AO6" s="57"/>
    </row>
    <row r="7" spans="1:41" ht="45">
      <c r="A7" s="19" t="s">
        <v>40</v>
      </c>
      <c r="B7" s="19" t="s">
        <v>37</v>
      </c>
      <c r="C7" s="19" t="s">
        <v>35</v>
      </c>
      <c r="D7" s="54">
        <v>103</v>
      </c>
      <c r="E7" s="54">
        <v>95.39</v>
      </c>
      <c r="F7" s="54">
        <v>603</v>
      </c>
      <c r="G7" s="54">
        <v>553.2</v>
      </c>
      <c r="H7" s="54">
        <v>527</v>
      </c>
      <c r="I7" s="54">
        <v>488.25</v>
      </c>
      <c r="J7" s="54">
        <v>410</v>
      </c>
      <c r="K7" s="54">
        <v>387.6</v>
      </c>
      <c r="L7" s="54">
        <v>873</v>
      </c>
      <c r="M7" s="54">
        <v>320.18</v>
      </c>
      <c r="N7" s="54">
        <v>0</v>
      </c>
      <c r="O7" s="54">
        <v>0</v>
      </c>
      <c r="P7" s="55">
        <f t="shared" si="0"/>
        <v>2516</v>
      </c>
      <c r="Q7" s="55">
        <f t="shared" si="0"/>
        <v>1844.6200000000001</v>
      </c>
      <c r="R7" s="54">
        <v>127</v>
      </c>
      <c r="S7" s="54">
        <v>111</v>
      </c>
      <c r="T7" s="54">
        <v>0</v>
      </c>
      <c r="U7" s="54">
        <v>0</v>
      </c>
      <c r="V7" s="54">
        <v>4</v>
      </c>
      <c r="W7" s="54">
        <v>3</v>
      </c>
      <c r="X7" s="54">
        <v>0</v>
      </c>
      <c r="Y7" s="54">
        <v>0</v>
      </c>
      <c r="Z7" s="21">
        <f t="shared" si="1"/>
        <v>131</v>
      </c>
      <c r="AA7" s="21">
        <f t="shared" si="2"/>
        <v>114</v>
      </c>
      <c r="AB7" s="22">
        <f t="shared" si="3"/>
        <v>2647</v>
      </c>
      <c r="AC7" s="22">
        <f t="shared" si="3"/>
        <v>1958.6200000000001</v>
      </c>
      <c r="AD7" s="23">
        <v>6716342.54</v>
      </c>
      <c r="AE7" s="56">
        <v>87604</v>
      </c>
      <c r="AF7" s="56">
        <v>0</v>
      </c>
      <c r="AG7" s="56">
        <v>731</v>
      </c>
      <c r="AH7" s="56">
        <v>814597</v>
      </c>
      <c r="AI7" s="56">
        <v>529334</v>
      </c>
      <c r="AJ7" s="24">
        <f t="shared" si="4"/>
        <v>8148608.54</v>
      </c>
      <c r="AK7" s="25">
        <v>494083</v>
      </c>
      <c r="AL7" s="25">
        <v>0</v>
      </c>
      <c r="AM7" s="26">
        <f t="shared" si="5"/>
        <v>494083</v>
      </c>
      <c r="AN7" s="27">
        <f t="shared" si="6"/>
        <v>8642691.54</v>
      </c>
      <c r="AO7" s="57"/>
    </row>
    <row r="8" spans="1:41" ht="45">
      <c r="A8" s="19" t="s">
        <v>41</v>
      </c>
      <c r="B8" s="19" t="s">
        <v>37</v>
      </c>
      <c r="C8" s="19" t="s">
        <v>35</v>
      </c>
      <c r="D8" s="54">
        <v>9</v>
      </c>
      <c r="E8" s="54">
        <v>7.11</v>
      </c>
      <c r="F8" s="54">
        <v>92</v>
      </c>
      <c r="G8" s="54">
        <v>85.51</v>
      </c>
      <c r="H8" s="54">
        <v>53</v>
      </c>
      <c r="I8" s="54">
        <v>49.88</v>
      </c>
      <c r="J8" s="54">
        <v>37</v>
      </c>
      <c r="K8" s="54">
        <v>35.1</v>
      </c>
      <c r="L8" s="54">
        <v>5</v>
      </c>
      <c r="M8" s="54">
        <v>4.7</v>
      </c>
      <c r="N8" s="54">
        <v>0</v>
      </c>
      <c r="O8" s="54">
        <v>0</v>
      </c>
      <c r="P8" s="55">
        <f t="shared" si="0"/>
        <v>196</v>
      </c>
      <c r="Q8" s="55">
        <f t="shared" si="0"/>
        <v>182.29999999999998</v>
      </c>
      <c r="R8" s="54">
        <v>12</v>
      </c>
      <c r="S8" s="54">
        <v>7.81</v>
      </c>
      <c r="T8" s="54">
        <v>6</v>
      </c>
      <c r="U8" s="54">
        <v>5.05</v>
      </c>
      <c r="V8" s="54">
        <v>0</v>
      </c>
      <c r="W8" s="54">
        <v>0</v>
      </c>
      <c r="X8" s="54">
        <v>0</v>
      </c>
      <c r="Y8" s="54">
        <v>0</v>
      </c>
      <c r="Z8" s="21">
        <f t="shared" si="1"/>
        <v>18</v>
      </c>
      <c r="AA8" s="21">
        <f t="shared" si="2"/>
        <v>12.86</v>
      </c>
      <c r="AB8" s="22">
        <f t="shared" si="3"/>
        <v>214</v>
      </c>
      <c r="AC8" s="22">
        <f t="shared" si="3"/>
        <v>195.15999999999997</v>
      </c>
      <c r="AD8" s="23">
        <v>537836.0399999999</v>
      </c>
      <c r="AE8" s="56">
        <v>0</v>
      </c>
      <c r="AF8" s="56">
        <v>0</v>
      </c>
      <c r="AG8" s="56">
        <v>8272.54</v>
      </c>
      <c r="AH8" s="56">
        <v>64111.97</v>
      </c>
      <c r="AI8" s="56">
        <v>43560.84</v>
      </c>
      <c r="AJ8" s="24">
        <f t="shared" si="4"/>
        <v>653781.3899999999</v>
      </c>
      <c r="AK8" s="25">
        <v>85417.23999999999</v>
      </c>
      <c r="AL8" s="25">
        <v>1790</v>
      </c>
      <c r="AM8" s="26">
        <f t="shared" si="5"/>
        <v>87207.23999999999</v>
      </c>
      <c r="AN8" s="27">
        <f t="shared" si="6"/>
        <v>740988.6299999999</v>
      </c>
      <c r="AO8" s="28"/>
    </row>
    <row r="9" spans="1:41" ht="45">
      <c r="A9" s="19" t="s">
        <v>42</v>
      </c>
      <c r="B9" s="19" t="s">
        <v>37</v>
      </c>
      <c r="C9" s="19" t="s">
        <v>35</v>
      </c>
      <c r="D9" s="54">
        <v>0</v>
      </c>
      <c r="E9" s="54">
        <v>0</v>
      </c>
      <c r="F9" s="54">
        <v>19</v>
      </c>
      <c r="G9" s="54">
        <v>17.01</v>
      </c>
      <c r="H9" s="54">
        <v>37</v>
      </c>
      <c r="I9" s="54">
        <v>35.89</v>
      </c>
      <c r="J9" s="54">
        <v>7</v>
      </c>
      <c r="K9" s="54">
        <v>7</v>
      </c>
      <c r="L9" s="54">
        <v>3</v>
      </c>
      <c r="M9" s="54">
        <v>3</v>
      </c>
      <c r="N9" s="54">
        <v>0</v>
      </c>
      <c r="O9" s="54">
        <v>0</v>
      </c>
      <c r="P9" s="55">
        <f t="shared" si="0"/>
        <v>66</v>
      </c>
      <c r="Q9" s="55">
        <f t="shared" si="0"/>
        <v>62.900000000000006</v>
      </c>
      <c r="R9" s="54">
        <v>1</v>
      </c>
      <c r="S9" s="54">
        <v>1</v>
      </c>
      <c r="T9" s="54">
        <v>0</v>
      </c>
      <c r="U9" s="54">
        <v>0</v>
      </c>
      <c r="V9" s="54">
        <v>2</v>
      </c>
      <c r="W9" s="54">
        <v>2</v>
      </c>
      <c r="X9" s="54">
        <v>0</v>
      </c>
      <c r="Y9" s="54">
        <v>0</v>
      </c>
      <c r="Z9" s="21">
        <f t="shared" si="1"/>
        <v>3</v>
      </c>
      <c r="AA9" s="21">
        <f t="shared" si="2"/>
        <v>3</v>
      </c>
      <c r="AB9" s="22">
        <f t="shared" si="3"/>
        <v>69</v>
      </c>
      <c r="AC9" s="22">
        <f t="shared" si="3"/>
        <v>65.9</v>
      </c>
      <c r="AD9" s="23">
        <v>212743.75</v>
      </c>
      <c r="AE9" s="56">
        <v>0</v>
      </c>
      <c r="AF9" s="56">
        <v>0</v>
      </c>
      <c r="AG9" s="56">
        <v>481.86</v>
      </c>
      <c r="AH9" s="56">
        <v>45177.88</v>
      </c>
      <c r="AI9" s="56">
        <v>19080.54</v>
      </c>
      <c r="AJ9" s="24">
        <f t="shared" si="4"/>
        <v>277484.02999999997</v>
      </c>
      <c r="AK9" s="25">
        <v>31479</v>
      </c>
      <c r="AL9" s="25">
        <v>3927.8499999999185</v>
      </c>
      <c r="AM9" s="26">
        <f t="shared" si="5"/>
        <v>35406.84999999992</v>
      </c>
      <c r="AN9" s="27">
        <f t="shared" si="6"/>
        <v>312890.8799999999</v>
      </c>
      <c r="AO9" s="57" t="s">
        <v>57</v>
      </c>
    </row>
    <row r="10" spans="1:41" ht="45">
      <c r="A10" s="19" t="s">
        <v>43</v>
      </c>
      <c r="B10" s="19" t="s">
        <v>37</v>
      </c>
      <c r="C10" s="19" t="s">
        <v>35</v>
      </c>
      <c r="D10" s="54">
        <v>2</v>
      </c>
      <c r="E10" s="54">
        <v>1.8</v>
      </c>
      <c r="F10" s="54">
        <v>6</v>
      </c>
      <c r="G10" s="54">
        <v>6</v>
      </c>
      <c r="H10" s="54">
        <v>24</v>
      </c>
      <c r="I10" s="54">
        <v>21.5</v>
      </c>
      <c r="J10" s="54">
        <v>10</v>
      </c>
      <c r="K10" s="54">
        <v>8.5</v>
      </c>
      <c r="L10" s="54">
        <v>4</v>
      </c>
      <c r="M10" s="54">
        <v>3</v>
      </c>
      <c r="N10" s="54">
        <v>0</v>
      </c>
      <c r="O10" s="54">
        <v>0</v>
      </c>
      <c r="P10" s="55">
        <f t="shared" si="0"/>
        <v>46</v>
      </c>
      <c r="Q10" s="55">
        <f t="shared" si="0"/>
        <v>40.8</v>
      </c>
      <c r="R10" s="54">
        <v>0</v>
      </c>
      <c r="S10" s="54">
        <v>0</v>
      </c>
      <c r="T10" s="54">
        <v>0</v>
      </c>
      <c r="U10" s="54">
        <v>0</v>
      </c>
      <c r="V10" s="54">
        <v>0</v>
      </c>
      <c r="W10" s="54">
        <v>0</v>
      </c>
      <c r="X10" s="54">
        <v>0</v>
      </c>
      <c r="Y10" s="54">
        <v>0</v>
      </c>
      <c r="Z10" s="21">
        <f t="shared" si="1"/>
        <v>0</v>
      </c>
      <c r="AA10" s="21">
        <f t="shared" si="2"/>
        <v>0</v>
      </c>
      <c r="AB10" s="22">
        <f t="shared" si="3"/>
        <v>46</v>
      </c>
      <c r="AC10" s="22">
        <f t="shared" si="3"/>
        <v>40.8</v>
      </c>
      <c r="AD10" s="23">
        <v>168149.86</v>
      </c>
      <c r="AE10" s="56">
        <v>0</v>
      </c>
      <c r="AF10" s="56">
        <v>0</v>
      </c>
      <c r="AG10" s="56">
        <v>0</v>
      </c>
      <c r="AH10" s="56">
        <v>19034.24</v>
      </c>
      <c r="AI10" s="56">
        <v>16023.03</v>
      </c>
      <c r="AJ10" s="24">
        <f t="shared" si="4"/>
        <v>203207.12999999998</v>
      </c>
      <c r="AK10" s="25">
        <v>4724.84</v>
      </c>
      <c r="AL10" s="25">
        <v>861</v>
      </c>
      <c r="AM10" s="26">
        <f t="shared" si="5"/>
        <v>5585.84</v>
      </c>
      <c r="AN10" s="27">
        <f t="shared" si="6"/>
        <v>208792.96999999997</v>
      </c>
      <c r="AO10" s="57"/>
    </row>
    <row r="11" spans="1:41" ht="30">
      <c r="A11" s="19" t="s">
        <v>44</v>
      </c>
      <c r="B11" s="19" t="s">
        <v>45</v>
      </c>
      <c r="C11" s="19" t="s">
        <v>35</v>
      </c>
      <c r="D11" s="54">
        <v>84</v>
      </c>
      <c r="E11" s="54">
        <v>80.07</v>
      </c>
      <c r="F11" s="54">
        <v>213</v>
      </c>
      <c r="G11" s="54">
        <v>205.53</v>
      </c>
      <c r="H11" s="54">
        <v>461</v>
      </c>
      <c r="I11" s="54">
        <v>449.63</v>
      </c>
      <c r="J11" s="54">
        <v>354</v>
      </c>
      <c r="K11" s="54">
        <v>342.63</v>
      </c>
      <c r="L11" s="54">
        <v>145</v>
      </c>
      <c r="M11" s="54">
        <v>131.22</v>
      </c>
      <c r="N11" s="54">
        <v>0</v>
      </c>
      <c r="O11" s="54">
        <v>0</v>
      </c>
      <c r="P11" s="55">
        <f t="shared" si="0"/>
        <v>1257</v>
      </c>
      <c r="Q11" s="55">
        <f t="shared" si="0"/>
        <v>1209.0800000000002</v>
      </c>
      <c r="R11" s="54">
        <v>39</v>
      </c>
      <c r="S11" s="54">
        <v>37.36</v>
      </c>
      <c r="T11" s="54">
        <v>0</v>
      </c>
      <c r="U11" s="54">
        <v>0</v>
      </c>
      <c r="V11" s="54">
        <v>12</v>
      </c>
      <c r="W11" s="54">
        <v>12</v>
      </c>
      <c r="X11" s="54">
        <v>0</v>
      </c>
      <c r="Y11" s="54">
        <v>0</v>
      </c>
      <c r="Z11" s="21">
        <f t="shared" si="1"/>
        <v>51</v>
      </c>
      <c r="AA11" s="21">
        <f t="shared" si="2"/>
        <v>49.36</v>
      </c>
      <c r="AB11" s="22">
        <f t="shared" si="3"/>
        <v>1308</v>
      </c>
      <c r="AC11" s="22">
        <f t="shared" si="3"/>
        <v>1258.44</v>
      </c>
      <c r="AD11" s="23">
        <v>4566807.73</v>
      </c>
      <c r="AE11" s="56">
        <v>21627.27</v>
      </c>
      <c r="AF11" s="56">
        <v>8899</v>
      </c>
      <c r="AG11" s="56">
        <v>7053.46</v>
      </c>
      <c r="AH11" s="56">
        <v>981503.45</v>
      </c>
      <c r="AI11" s="56">
        <v>423714.24</v>
      </c>
      <c r="AJ11" s="24">
        <f t="shared" si="4"/>
        <v>6009605.15</v>
      </c>
      <c r="AK11" s="25">
        <v>305712.02</v>
      </c>
      <c r="AL11" s="25">
        <v>0</v>
      </c>
      <c r="AM11" s="26">
        <f t="shared" si="5"/>
        <v>305712.02</v>
      </c>
      <c r="AN11" s="27">
        <f t="shared" si="6"/>
        <v>6315317.17</v>
      </c>
      <c r="AO11" s="57"/>
    </row>
    <row r="12" spans="1:41" ht="45">
      <c r="A12" s="19" t="s">
        <v>46</v>
      </c>
      <c r="B12" s="19" t="s">
        <v>37</v>
      </c>
      <c r="C12" s="19" t="s">
        <v>35</v>
      </c>
      <c r="D12" s="54">
        <v>25</v>
      </c>
      <c r="E12" s="54">
        <v>25</v>
      </c>
      <c r="F12" s="54">
        <v>50</v>
      </c>
      <c r="G12" s="54">
        <v>49.8</v>
      </c>
      <c r="H12" s="54">
        <v>113</v>
      </c>
      <c r="I12" s="54">
        <v>112.39999999999999</v>
      </c>
      <c r="J12" s="54">
        <v>323</v>
      </c>
      <c r="K12" s="54">
        <v>313.743333333333</v>
      </c>
      <c r="L12" s="54">
        <v>76</v>
      </c>
      <c r="M12" s="54">
        <v>73.6</v>
      </c>
      <c r="N12" s="54">
        <v>0</v>
      </c>
      <c r="O12" s="54">
        <v>0</v>
      </c>
      <c r="P12" s="55">
        <f t="shared" si="0"/>
        <v>587</v>
      </c>
      <c r="Q12" s="55">
        <f t="shared" si="0"/>
        <v>574.543333333333</v>
      </c>
      <c r="R12" s="54">
        <v>11</v>
      </c>
      <c r="S12" s="54">
        <v>11</v>
      </c>
      <c r="T12" s="54">
        <v>35</v>
      </c>
      <c r="U12" s="54">
        <v>32.56666666666666</v>
      </c>
      <c r="V12" s="54">
        <v>13</v>
      </c>
      <c r="W12" s="54">
        <v>8.650000000000002</v>
      </c>
      <c r="X12" s="54">
        <v>0</v>
      </c>
      <c r="Y12" s="54">
        <v>0</v>
      </c>
      <c r="Z12" s="21">
        <f t="shared" si="1"/>
        <v>59</v>
      </c>
      <c r="AA12" s="21">
        <f t="shared" si="2"/>
        <v>52.21666666666667</v>
      </c>
      <c r="AB12" s="22">
        <f t="shared" si="3"/>
        <v>646</v>
      </c>
      <c r="AC12" s="22">
        <f t="shared" si="3"/>
        <v>626.7599999999996</v>
      </c>
      <c r="AD12" s="23">
        <v>3112485.61</v>
      </c>
      <c r="AE12" s="56">
        <v>0</v>
      </c>
      <c r="AF12" s="56">
        <v>0</v>
      </c>
      <c r="AG12" s="56">
        <v>0</v>
      </c>
      <c r="AH12" s="56">
        <v>671465.49</v>
      </c>
      <c r="AI12" s="56">
        <v>325037.85</v>
      </c>
      <c r="AJ12" s="24">
        <f t="shared" si="4"/>
        <v>4108988.9499999997</v>
      </c>
      <c r="AK12" s="25">
        <v>530309.5504545455</v>
      </c>
      <c r="AL12" s="25">
        <v>-226348.4233333331</v>
      </c>
      <c r="AM12" s="26">
        <f t="shared" si="5"/>
        <v>303961.1271212124</v>
      </c>
      <c r="AN12" s="27">
        <f t="shared" si="6"/>
        <v>4412950.077121212</v>
      </c>
      <c r="AO12" s="57" t="s">
        <v>59</v>
      </c>
    </row>
    <row r="13" spans="1:41" ht="45">
      <c r="A13" s="19" t="s">
        <v>47</v>
      </c>
      <c r="B13" s="19" t="s">
        <v>37</v>
      </c>
      <c r="C13" s="19" t="s">
        <v>35</v>
      </c>
      <c r="D13" s="54">
        <v>13</v>
      </c>
      <c r="E13" s="54">
        <v>12.14</v>
      </c>
      <c r="F13" s="54">
        <v>83</v>
      </c>
      <c r="G13" s="54">
        <v>79.6</v>
      </c>
      <c r="H13" s="54">
        <v>250</v>
      </c>
      <c r="I13" s="54">
        <v>236.9</v>
      </c>
      <c r="J13" s="54">
        <v>214</v>
      </c>
      <c r="K13" s="54">
        <v>206.31</v>
      </c>
      <c r="L13" s="54">
        <v>62</v>
      </c>
      <c r="M13" s="54">
        <v>55.4</v>
      </c>
      <c r="N13" s="54">
        <v>0</v>
      </c>
      <c r="O13" s="54">
        <v>0</v>
      </c>
      <c r="P13" s="55">
        <f t="shared" si="0"/>
        <v>622</v>
      </c>
      <c r="Q13" s="55">
        <f t="shared" si="0"/>
        <v>590.35</v>
      </c>
      <c r="R13" s="54">
        <v>6</v>
      </c>
      <c r="S13" s="54">
        <v>4.78</v>
      </c>
      <c r="T13" s="54">
        <v>0</v>
      </c>
      <c r="U13" s="54">
        <v>0</v>
      </c>
      <c r="V13" s="54">
        <v>21</v>
      </c>
      <c r="W13" s="54">
        <v>17.71</v>
      </c>
      <c r="X13" s="54">
        <v>0</v>
      </c>
      <c r="Y13" s="54">
        <v>0</v>
      </c>
      <c r="Z13" s="21">
        <f t="shared" si="1"/>
        <v>27</v>
      </c>
      <c r="AA13" s="21">
        <f t="shared" si="2"/>
        <v>22.490000000000002</v>
      </c>
      <c r="AB13" s="22">
        <f t="shared" si="3"/>
        <v>649</v>
      </c>
      <c r="AC13" s="22">
        <f t="shared" si="3"/>
        <v>612.84</v>
      </c>
      <c r="AD13" s="23">
        <v>2094308.15</v>
      </c>
      <c r="AE13" s="56">
        <v>13496.66</v>
      </c>
      <c r="AF13" s="56">
        <v>0</v>
      </c>
      <c r="AG13" s="56">
        <v>0</v>
      </c>
      <c r="AH13" s="56">
        <v>282062.42</v>
      </c>
      <c r="AI13" s="56">
        <v>191545.16</v>
      </c>
      <c r="AJ13" s="24">
        <f t="shared" si="4"/>
        <v>2581412.39</v>
      </c>
      <c r="AK13" s="25">
        <v>208268.04</v>
      </c>
      <c r="AL13" s="25">
        <v>0</v>
      </c>
      <c r="AM13" s="26">
        <f t="shared" si="5"/>
        <v>208268.04</v>
      </c>
      <c r="AN13" s="27">
        <f t="shared" si="6"/>
        <v>2789680.43</v>
      </c>
      <c r="AO13" s="57"/>
    </row>
    <row r="14" spans="1:41" ht="30">
      <c r="A14" s="19" t="s">
        <v>48</v>
      </c>
      <c r="B14" s="19" t="s">
        <v>39</v>
      </c>
      <c r="C14" s="19" t="s">
        <v>35</v>
      </c>
      <c r="D14" s="54">
        <v>2146</v>
      </c>
      <c r="E14" s="54">
        <v>1741</v>
      </c>
      <c r="F14" s="54">
        <v>1131</v>
      </c>
      <c r="G14" s="54">
        <v>1045</v>
      </c>
      <c r="H14" s="54">
        <v>1466</v>
      </c>
      <c r="I14" s="54">
        <v>1353</v>
      </c>
      <c r="J14" s="54">
        <v>484</v>
      </c>
      <c r="K14" s="54">
        <v>475</v>
      </c>
      <c r="L14" s="54">
        <v>64</v>
      </c>
      <c r="M14" s="54">
        <v>62</v>
      </c>
      <c r="N14" s="54">
        <v>56</v>
      </c>
      <c r="O14" s="54">
        <v>51</v>
      </c>
      <c r="P14" s="55">
        <f t="shared" si="0"/>
        <v>5347</v>
      </c>
      <c r="Q14" s="55">
        <f t="shared" si="0"/>
        <v>4727</v>
      </c>
      <c r="R14" s="54">
        <v>105</v>
      </c>
      <c r="S14" s="54">
        <v>105</v>
      </c>
      <c r="T14" s="54">
        <v>15</v>
      </c>
      <c r="U14" s="54">
        <v>15</v>
      </c>
      <c r="V14" s="54">
        <v>14</v>
      </c>
      <c r="W14" s="54">
        <v>14</v>
      </c>
      <c r="X14" s="54">
        <v>0</v>
      </c>
      <c r="Y14" s="54">
        <v>0</v>
      </c>
      <c r="Z14" s="21">
        <f t="shared" si="1"/>
        <v>134</v>
      </c>
      <c r="AA14" s="21">
        <f t="shared" si="2"/>
        <v>134</v>
      </c>
      <c r="AB14" s="22">
        <f t="shared" si="3"/>
        <v>5481</v>
      </c>
      <c r="AC14" s="22">
        <f t="shared" si="3"/>
        <v>4861</v>
      </c>
      <c r="AD14" s="23">
        <v>11918263.441612907</v>
      </c>
      <c r="AE14" s="56">
        <v>796691.0322580645</v>
      </c>
      <c r="AF14" s="56">
        <v>0</v>
      </c>
      <c r="AG14" s="56">
        <v>268393.01612903236</v>
      </c>
      <c r="AH14" s="56">
        <v>1666136.2999999912</v>
      </c>
      <c r="AI14" s="56">
        <v>1037081.1</v>
      </c>
      <c r="AJ14" s="24">
        <f t="shared" si="4"/>
        <v>15686564.889999993</v>
      </c>
      <c r="AK14" s="25">
        <v>524935</v>
      </c>
      <c r="AL14" s="25">
        <v>0</v>
      </c>
      <c r="AM14" s="26">
        <f t="shared" si="5"/>
        <v>524935</v>
      </c>
      <c r="AN14" s="27">
        <f t="shared" si="6"/>
        <v>16211499.889999993</v>
      </c>
      <c r="AO14" s="57"/>
    </row>
    <row r="15" spans="1:41" ht="30">
      <c r="A15" s="19" t="s">
        <v>49</v>
      </c>
      <c r="B15" s="19" t="s">
        <v>39</v>
      </c>
      <c r="C15" s="19" t="s">
        <v>35</v>
      </c>
      <c r="D15" s="54">
        <v>1791</v>
      </c>
      <c r="E15" s="54">
        <v>1588.94</v>
      </c>
      <c r="F15" s="54">
        <v>413</v>
      </c>
      <c r="G15" s="54">
        <v>390.87</v>
      </c>
      <c r="H15" s="54">
        <v>312</v>
      </c>
      <c r="I15" s="54">
        <v>303.74</v>
      </c>
      <c r="J15" s="54">
        <v>172</v>
      </c>
      <c r="K15" s="54">
        <v>167.65</v>
      </c>
      <c r="L15" s="54">
        <v>45</v>
      </c>
      <c r="M15" s="54">
        <v>43.8</v>
      </c>
      <c r="N15" s="54">
        <v>0</v>
      </c>
      <c r="O15" s="54">
        <v>0</v>
      </c>
      <c r="P15" s="55">
        <f t="shared" si="0"/>
        <v>2733</v>
      </c>
      <c r="Q15" s="55">
        <f t="shared" si="0"/>
        <v>2495.0000000000005</v>
      </c>
      <c r="R15" s="54">
        <v>53</v>
      </c>
      <c r="S15" s="54">
        <v>53</v>
      </c>
      <c r="T15" s="54">
        <v>0</v>
      </c>
      <c r="U15" s="54">
        <v>0</v>
      </c>
      <c r="V15" s="54">
        <v>0</v>
      </c>
      <c r="W15" s="54">
        <v>0</v>
      </c>
      <c r="X15" s="54">
        <v>0</v>
      </c>
      <c r="Y15" s="54">
        <v>0</v>
      </c>
      <c r="Z15" s="21">
        <f t="shared" si="1"/>
        <v>53</v>
      </c>
      <c r="AA15" s="21">
        <f t="shared" si="2"/>
        <v>53</v>
      </c>
      <c r="AB15" s="22">
        <f t="shared" si="3"/>
        <v>2786</v>
      </c>
      <c r="AC15" s="22">
        <f t="shared" si="3"/>
        <v>2548.0000000000005</v>
      </c>
      <c r="AD15" s="23">
        <v>5046606.28</v>
      </c>
      <c r="AE15" s="56">
        <v>11488.15</v>
      </c>
      <c r="AF15" s="56">
        <v>27161.79</v>
      </c>
      <c r="AG15" s="56">
        <v>92333.74</v>
      </c>
      <c r="AH15" s="56">
        <v>611261.11</v>
      </c>
      <c r="AI15" s="56">
        <v>349215.6</v>
      </c>
      <c r="AJ15" s="24">
        <f t="shared" si="4"/>
        <v>6138066.670000001</v>
      </c>
      <c r="AK15" s="25">
        <v>213482.61</v>
      </c>
      <c r="AL15" s="25">
        <v>0</v>
      </c>
      <c r="AM15" s="26">
        <f t="shared" si="5"/>
        <v>213482.61</v>
      </c>
      <c r="AN15" s="27">
        <f t="shared" si="6"/>
        <v>6351549.280000001</v>
      </c>
      <c r="AO15" s="57"/>
    </row>
    <row r="16" spans="1:41" ht="255">
      <c r="A16" s="19" t="s">
        <v>50</v>
      </c>
      <c r="B16" s="19" t="s">
        <v>37</v>
      </c>
      <c r="C16" s="19" t="s">
        <v>35</v>
      </c>
      <c r="D16" s="54">
        <v>497</v>
      </c>
      <c r="E16" s="54">
        <v>454</v>
      </c>
      <c r="F16" s="54">
        <v>518</v>
      </c>
      <c r="G16" s="54">
        <v>497.4</v>
      </c>
      <c r="H16" s="54">
        <v>1211</v>
      </c>
      <c r="I16" s="54">
        <v>1163.7</v>
      </c>
      <c r="J16" s="54">
        <v>1986</v>
      </c>
      <c r="K16" s="54">
        <v>1900.9</v>
      </c>
      <c r="L16" s="54">
        <v>643</v>
      </c>
      <c r="M16" s="54">
        <v>592.9</v>
      </c>
      <c r="N16" s="54">
        <v>133</v>
      </c>
      <c r="O16" s="54">
        <v>59.7</v>
      </c>
      <c r="P16" s="55">
        <f t="shared" si="0"/>
        <v>4988</v>
      </c>
      <c r="Q16" s="55">
        <f t="shared" si="0"/>
        <v>4668.599999999999</v>
      </c>
      <c r="R16" s="54">
        <v>524</v>
      </c>
      <c r="S16" s="54">
        <v>314</v>
      </c>
      <c r="T16" s="54">
        <v>709</v>
      </c>
      <c r="U16" s="54">
        <v>709</v>
      </c>
      <c r="V16" s="54">
        <v>0</v>
      </c>
      <c r="W16" s="54">
        <v>0</v>
      </c>
      <c r="X16" s="54">
        <v>0</v>
      </c>
      <c r="Y16" s="54">
        <v>0</v>
      </c>
      <c r="Z16" s="21">
        <f t="shared" si="1"/>
        <v>1233</v>
      </c>
      <c r="AA16" s="21">
        <f t="shared" si="2"/>
        <v>1023</v>
      </c>
      <c r="AB16" s="22">
        <f t="shared" si="3"/>
        <v>6221</v>
      </c>
      <c r="AC16" s="22">
        <f t="shared" si="3"/>
        <v>5691.599999999999</v>
      </c>
      <c r="AD16" s="23">
        <v>19947522.12</v>
      </c>
      <c r="AE16" s="56">
        <v>0</v>
      </c>
      <c r="AF16" s="56">
        <v>0</v>
      </c>
      <c r="AG16" s="56">
        <v>0</v>
      </c>
      <c r="AH16" s="56">
        <v>2657498.29</v>
      </c>
      <c r="AI16" s="56">
        <v>1993822.0599999998</v>
      </c>
      <c r="AJ16" s="24">
        <f t="shared" si="4"/>
        <v>24598842.47</v>
      </c>
      <c r="AK16" s="25">
        <v>4683935.380000006</v>
      </c>
      <c r="AL16" s="25">
        <v>647392.3800000008</v>
      </c>
      <c r="AM16" s="26">
        <f t="shared" si="5"/>
        <v>5331327.760000007</v>
      </c>
      <c r="AN16" s="27">
        <f t="shared" si="6"/>
        <v>29930170.230000004</v>
      </c>
      <c r="AO16" s="58" t="s">
        <v>60</v>
      </c>
    </row>
    <row r="17" spans="1:41" ht="30">
      <c r="A17" s="19" t="s">
        <v>51</v>
      </c>
      <c r="B17" s="19" t="s">
        <v>39</v>
      </c>
      <c r="C17" s="19" t="s">
        <v>35</v>
      </c>
      <c r="D17" s="54">
        <v>8</v>
      </c>
      <c r="E17" s="54">
        <v>8</v>
      </c>
      <c r="F17" s="54">
        <v>40</v>
      </c>
      <c r="G17" s="54">
        <v>38.46</v>
      </c>
      <c r="H17" s="54">
        <v>92</v>
      </c>
      <c r="I17" s="54">
        <v>88.6</v>
      </c>
      <c r="J17" s="54">
        <v>74.5</v>
      </c>
      <c r="K17" s="54">
        <v>67.95</v>
      </c>
      <c r="L17" s="54">
        <v>13.5</v>
      </c>
      <c r="M17" s="54">
        <v>11.6</v>
      </c>
      <c r="N17" s="54">
        <v>0</v>
      </c>
      <c r="O17" s="54">
        <v>0</v>
      </c>
      <c r="P17" s="55">
        <f t="shared" si="0"/>
        <v>228</v>
      </c>
      <c r="Q17" s="55">
        <f t="shared" si="0"/>
        <v>214.60999999999999</v>
      </c>
      <c r="R17" s="54">
        <v>9</v>
      </c>
      <c r="S17" s="54">
        <v>8.7</v>
      </c>
      <c r="T17" s="54">
        <v>3</v>
      </c>
      <c r="U17" s="54">
        <v>2.58</v>
      </c>
      <c r="V17" s="54">
        <v>4</v>
      </c>
      <c r="W17" s="54">
        <v>3</v>
      </c>
      <c r="X17" s="54">
        <v>0</v>
      </c>
      <c r="Y17" s="54">
        <v>0</v>
      </c>
      <c r="Z17" s="21">
        <f t="shared" si="1"/>
        <v>16</v>
      </c>
      <c r="AA17" s="21">
        <f t="shared" si="2"/>
        <v>14.28</v>
      </c>
      <c r="AB17" s="22">
        <f t="shared" si="3"/>
        <v>244</v>
      </c>
      <c r="AC17" s="22">
        <f t="shared" si="3"/>
        <v>228.89</v>
      </c>
      <c r="AD17" s="23">
        <v>783957.84</v>
      </c>
      <c r="AE17" s="56">
        <v>92859.07999999999</v>
      </c>
      <c r="AF17" s="56">
        <v>0</v>
      </c>
      <c r="AG17" s="56">
        <v>1778.21</v>
      </c>
      <c r="AH17" s="56">
        <v>108069.41</v>
      </c>
      <c r="AI17" s="56">
        <v>79569.90999999999</v>
      </c>
      <c r="AJ17" s="24">
        <f t="shared" si="4"/>
        <v>1066234.45</v>
      </c>
      <c r="AK17" s="25">
        <v>70080</v>
      </c>
      <c r="AL17" s="25">
        <v>0</v>
      </c>
      <c r="AM17" s="26">
        <f t="shared" si="5"/>
        <v>70080</v>
      </c>
      <c r="AN17" s="27">
        <f t="shared" si="6"/>
        <v>1136314.45</v>
      </c>
      <c r="AO17" s="57"/>
    </row>
    <row r="18" spans="1:41" ht="30">
      <c r="A18" s="19" t="s">
        <v>52</v>
      </c>
      <c r="B18" s="19" t="s">
        <v>39</v>
      </c>
      <c r="C18" s="19" t="s">
        <v>35</v>
      </c>
      <c r="D18" s="54">
        <v>5</v>
      </c>
      <c r="E18" s="54">
        <v>5</v>
      </c>
      <c r="F18" s="54">
        <v>53</v>
      </c>
      <c r="G18" s="54">
        <v>50.98</v>
      </c>
      <c r="H18" s="54">
        <v>59</v>
      </c>
      <c r="I18" s="54">
        <v>57.64</v>
      </c>
      <c r="J18" s="54">
        <v>86</v>
      </c>
      <c r="K18" s="54">
        <v>83.34999999999998</v>
      </c>
      <c r="L18" s="54">
        <v>141</v>
      </c>
      <c r="M18" s="54">
        <v>131.55999999999997</v>
      </c>
      <c r="N18" s="54">
        <v>0</v>
      </c>
      <c r="O18" s="54">
        <v>0</v>
      </c>
      <c r="P18" s="55">
        <f t="shared" si="0"/>
        <v>344</v>
      </c>
      <c r="Q18" s="55">
        <f t="shared" si="0"/>
        <v>328.53</v>
      </c>
      <c r="R18" s="54">
        <v>4</v>
      </c>
      <c r="S18" s="54">
        <v>4</v>
      </c>
      <c r="T18" s="54">
        <v>0</v>
      </c>
      <c r="U18" s="54">
        <v>0</v>
      </c>
      <c r="V18" s="54">
        <v>0</v>
      </c>
      <c r="W18" s="54">
        <v>0</v>
      </c>
      <c r="X18" s="54">
        <v>0</v>
      </c>
      <c r="Y18" s="54">
        <v>0</v>
      </c>
      <c r="Z18" s="21">
        <f t="shared" si="1"/>
        <v>4</v>
      </c>
      <c r="AA18" s="21">
        <f t="shared" si="2"/>
        <v>4</v>
      </c>
      <c r="AB18" s="22">
        <f t="shared" si="3"/>
        <v>348</v>
      </c>
      <c r="AC18" s="22">
        <f t="shared" si="3"/>
        <v>332.53</v>
      </c>
      <c r="AD18" s="23">
        <v>1686074.7579999992</v>
      </c>
      <c r="AE18" s="56">
        <v>58539.83999999999</v>
      </c>
      <c r="AF18" s="56">
        <v>0</v>
      </c>
      <c r="AG18" s="56">
        <v>0</v>
      </c>
      <c r="AH18" s="56">
        <v>234510.1919999999</v>
      </c>
      <c r="AI18" s="56">
        <v>182975.95600000003</v>
      </c>
      <c r="AJ18" s="24">
        <f t="shared" si="4"/>
        <v>2162100.7459999993</v>
      </c>
      <c r="AK18" s="25">
        <v>5990.33</v>
      </c>
      <c r="AL18" s="25">
        <v>1897.9000000000087</v>
      </c>
      <c r="AM18" s="26">
        <f t="shared" si="5"/>
        <v>7888.230000000009</v>
      </c>
      <c r="AN18" s="27">
        <f t="shared" si="6"/>
        <v>2169988.9759999993</v>
      </c>
      <c r="AO18" s="57"/>
    </row>
    <row r="19" spans="1:42" ht="30">
      <c r="A19" s="19" t="s">
        <v>53</v>
      </c>
      <c r="B19" s="19" t="s">
        <v>45</v>
      </c>
      <c r="C19" s="19" t="s">
        <v>35</v>
      </c>
      <c r="D19" s="54">
        <v>868</v>
      </c>
      <c r="E19" s="54">
        <v>771.48</v>
      </c>
      <c r="F19" s="54">
        <v>686</v>
      </c>
      <c r="G19" s="54">
        <v>647.97</v>
      </c>
      <c r="H19" s="54">
        <v>1918</v>
      </c>
      <c r="I19" s="54">
        <v>1809.66</v>
      </c>
      <c r="J19" s="54">
        <v>1376</v>
      </c>
      <c r="K19" s="54">
        <v>1302.24</v>
      </c>
      <c r="L19" s="54">
        <v>446</v>
      </c>
      <c r="M19" s="54">
        <v>403.01</v>
      </c>
      <c r="N19" s="54">
        <v>166</v>
      </c>
      <c r="O19" s="54">
        <v>110.34</v>
      </c>
      <c r="P19" s="55">
        <f t="shared" si="0"/>
        <v>5460</v>
      </c>
      <c r="Q19" s="55">
        <f t="shared" si="0"/>
        <v>5044.700000000001</v>
      </c>
      <c r="R19" s="54">
        <v>148</v>
      </c>
      <c r="S19" s="54">
        <v>144.44</v>
      </c>
      <c r="T19" s="54">
        <v>10</v>
      </c>
      <c r="U19" s="54">
        <v>10</v>
      </c>
      <c r="V19" s="54">
        <v>24</v>
      </c>
      <c r="W19" s="54">
        <v>20.26</v>
      </c>
      <c r="X19" s="54">
        <v>0</v>
      </c>
      <c r="Y19" s="54">
        <v>0</v>
      </c>
      <c r="Z19" s="21">
        <f t="shared" si="1"/>
        <v>182</v>
      </c>
      <c r="AA19" s="21">
        <f t="shared" si="2"/>
        <v>174.7</v>
      </c>
      <c r="AB19" s="22">
        <f t="shared" si="3"/>
        <v>5642</v>
      </c>
      <c r="AC19" s="22">
        <f t="shared" si="3"/>
        <v>5219.400000000001</v>
      </c>
      <c r="AD19" s="23">
        <v>16373256.96</v>
      </c>
      <c r="AE19" s="56">
        <v>4803521.46</v>
      </c>
      <c r="AF19" s="56">
        <v>10746.83</v>
      </c>
      <c r="AG19" s="56">
        <v>107156.07</v>
      </c>
      <c r="AH19" s="56">
        <v>606515.38</v>
      </c>
      <c r="AI19" s="56">
        <v>1715676.16</v>
      </c>
      <c r="AJ19" s="24">
        <f t="shared" si="4"/>
        <v>23616872.86</v>
      </c>
      <c r="AK19" s="25">
        <v>1071069.73</v>
      </c>
      <c r="AL19" s="25">
        <v>600</v>
      </c>
      <c r="AM19" s="26">
        <f t="shared" si="5"/>
        <v>1071669.73</v>
      </c>
      <c r="AN19" s="27">
        <f t="shared" si="6"/>
        <v>24688542.59</v>
      </c>
      <c r="AO19" s="57" t="s">
        <v>56</v>
      </c>
      <c r="AP19" s="2" t="s">
        <v>55</v>
      </c>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N1:AN3"/>
    <mergeCell ref="AG2:AG3"/>
    <mergeCell ref="AH2:AH3"/>
    <mergeCell ref="AO1:AO3"/>
    <mergeCell ref="D1:Q1"/>
    <mergeCell ref="L2:M2"/>
    <mergeCell ref="J2:K2"/>
    <mergeCell ref="H2:I2"/>
    <mergeCell ref="F2:G2"/>
    <mergeCell ref="AB1:AC2"/>
    <mergeCell ref="A1:A3"/>
    <mergeCell ref="B1:B3"/>
    <mergeCell ref="C1:C3"/>
    <mergeCell ref="AD1:AJ1"/>
    <mergeCell ref="D2:E2"/>
    <mergeCell ref="X2:Y2"/>
    <mergeCell ref="P2:Q2"/>
    <mergeCell ref="V2:W2"/>
    <mergeCell ref="AI2:AI3"/>
    <mergeCell ref="Z2:AA2"/>
    <mergeCell ref="N2:O2"/>
    <mergeCell ref="AE2:AE3"/>
    <mergeCell ref="AL2:AL3"/>
    <mergeCell ref="AM2:AM3"/>
    <mergeCell ref="AF2:AF3"/>
    <mergeCell ref="T2:U2"/>
    <mergeCell ref="R1:AA1"/>
    <mergeCell ref="AJ2:AJ3"/>
    <mergeCell ref="AK1:AM1"/>
    <mergeCell ref="AK2:AK3"/>
    <mergeCell ref="R2:S2"/>
    <mergeCell ref="AD2:AD3"/>
  </mergeCells>
  <conditionalFormatting sqref="B20:B100">
    <cfRule type="expression" priority="96" dxfId="0">
      <formula>AND(NOT(ISBLANK($A20)),ISBLANK(B20))</formula>
    </cfRule>
  </conditionalFormatting>
  <conditionalFormatting sqref="C20:C100">
    <cfRule type="expression" priority="95" dxfId="0">
      <formula>AND(NOT(ISBLANK(A20)),ISBLANK(C20))</formula>
    </cfRule>
  </conditionalFormatting>
  <conditionalFormatting sqref="D20:D100">
    <cfRule type="expression" priority="94" dxfId="0">
      <formula>AND(NOT(ISBLANK(E20)),ISBLANK(D20))</formula>
    </cfRule>
  </conditionalFormatting>
  <conditionalFormatting sqref="E20:E100">
    <cfRule type="expression" priority="93" dxfId="0">
      <formula>AND(NOT(ISBLANK(D20)),ISBLANK(E20))</formula>
    </cfRule>
  </conditionalFormatting>
  <conditionalFormatting sqref="F20:F100">
    <cfRule type="expression" priority="92" dxfId="0">
      <formula>AND(NOT(ISBLANK(G20)),ISBLANK(F20))</formula>
    </cfRule>
  </conditionalFormatting>
  <conditionalFormatting sqref="G20:G100">
    <cfRule type="expression" priority="91" dxfId="0">
      <formula>AND(NOT(ISBLANK(F20)),ISBLANK(G20))</formula>
    </cfRule>
  </conditionalFormatting>
  <conditionalFormatting sqref="H20:H100">
    <cfRule type="expression" priority="90" dxfId="0">
      <formula>AND(NOT(ISBLANK(I20)),ISBLANK(H20))</formula>
    </cfRule>
  </conditionalFormatting>
  <conditionalFormatting sqref="I20:I100">
    <cfRule type="expression" priority="89" dxfId="0">
      <formula>AND(NOT(ISBLANK(H20)),ISBLANK(I20))</formula>
    </cfRule>
  </conditionalFormatting>
  <conditionalFormatting sqref="J20:J100">
    <cfRule type="expression" priority="88" dxfId="0">
      <formula>AND(NOT(ISBLANK(K20)),ISBLANK(J20))</formula>
    </cfRule>
  </conditionalFormatting>
  <conditionalFormatting sqref="K20:K100">
    <cfRule type="expression" priority="87" dxfId="0">
      <formula>AND(NOT(ISBLANK(J20)),ISBLANK(K20))</formula>
    </cfRule>
  </conditionalFormatting>
  <conditionalFormatting sqref="L20:L100">
    <cfRule type="expression" priority="86" dxfId="0">
      <formula>AND(NOT(ISBLANK(M20)),ISBLANK(L20))</formula>
    </cfRule>
  </conditionalFormatting>
  <conditionalFormatting sqref="M20:M100">
    <cfRule type="expression" priority="85" dxfId="0">
      <formula>AND(NOT(ISBLANK(L20)),ISBLANK(M20))</formula>
    </cfRule>
  </conditionalFormatting>
  <conditionalFormatting sqref="N20:N100">
    <cfRule type="expression" priority="84" dxfId="0">
      <formula>AND(NOT(ISBLANK(O20)),ISBLANK(N20))</formula>
    </cfRule>
  </conditionalFormatting>
  <conditionalFormatting sqref="O20:O100">
    <cfRule type="expression" priority="83" dxfId="0">
      <formula>AND(NOT(ISBLANK(N20)),ISBLANK(O20))</formula>
    </cfRule>
  </conditionalFormatting>
  <conditionalFormatting sqref="R20:R100">
    <cfRule type="expression" priority="82" dxfId="0">
      <formula>AND(NOT(ISBLANK(S20)),ISBLANK(R20))</formula>
    </cfRule>
  </conditionalFormatting>
  <conditionalFormatting sqref="S20:S100">
    <cfRule type="expression" priority="81" dxfId="0">
      <formula>AND(NOT(ISBLANK(R20)),ISBLANK(S20))</formula>
    </cfRule>
  </conditionalFormatting>
  <conditionalFormatting sqref="T20:T100">
    <cfRule type="expression" priority="80" dxfId="0">
      <formula>AND(NOT(ISBLANK(U20)),ISBLANK(T20))</formula>
    </cfRule>
  </conditionalFormatting>
  <conditionalFormatting sqref="U20:U100">
    <cfRule type="expression" priority="79" dxfId="0">
      <formula>AND(NOT(ISBLANK(T20)),ISBLANK(U20))</formula>
    </cfRule>
  </conditionalFormatting>
  <conditionalFormatting sqref="V20:V100">
    <cfRule type="expression" priority="78" dxfId="0">
      <formula>AND(NOT(ISBLANK(W20)),ISBLANK(V20))</formula>
    </cfRule>
  </conditionalFormatting>
  <conditionalFormatting sqref="W20:W100">
    <cfRule type="expression" priority="77" dxfId="0">
      <formula>AND(NOT(ISBLANK(V20)),ISBLANK(W20))</formula>
    </cfRule>
  </conditionalFormatting>
  <conditionalFormatting sqref="X20:X100">
    <cfRule type="expression" priority="76" dxfId="0">
      <formula>AND(NOT(ISBLANK(Y20)),ISBLANK(X20))</formula>
    </cfRule>
  </conditionalFormatting>
  <conditionalFormatting sqref="Y20:Y100">
    <cfRule type="expression" priority="75" dxfId="0">
      <formula>AND(NOT(ISBLANK(X20)),ISBLANK(Y20))</formula>
    </cfRule>
  </conditionalFormatting>
  <conditionalFormatting sqref="B4:B19">
    <cfRule type="expression" priority="22" dxfId="0">
      <formula>AND(NOT(ISBLANK($A4)),ISBLANK(B4))</formula>
    </cfRule>
  </conditionalFormatting>
  <conditionalFormatting sqref="C4:C19">
    <cfRule type="expression" priority="21" dxfId="0">
      <formula>AND(NOT(ISBLANK(A4)),ISBLANK(C4))</formula>
    </cfRule>
  </conditionalFormatting>
  <conditionalFormatting sqref="D4:D19">
    <cfRule type="expression" priority="20" dxfId="0">
      <formula>AND(NOT(ISBLANK(E4)),ISBLANK(D4))</formula>
    </cfRule>
  </conditionalFormatting>
  <conditionalFormatting sqref="E4:E19">
    <cfRule type="expression" priority="19" dxfId="0">
      <formula>AND(NOT(ISBLANK(D4)),ISBLANK(E4))</formula>
    </cfRule>
  </conditionalFormatting>
  <conditionalFormatting sqref="F4:F19">
    <cfRule type="expression" priority="18" dxfId="0">
      <formula>AND(NOT(ISBLANK(G4)),ISBLANK(F4))</formula>
    </cfRule>
  </conditionalFormatting>
  <conditionalFormatting sqref="G4:G19">
    <cfRule type="expression" priority="17" dxfId="0">
      <formula>AND(NOT(ISBLANK(F4)),ISBLANK(G4))</formula>
    </cfRule>
  </conditionalFormatting>
  <conditionalFormatting sqref="H4:H19">
    <cfRule type="expression" priority="16" dxfId="0">
      <formula>AND(NOT(ISBLANK(I4)),ISBLANK(H4))</formula>
    </cfRule>
  </conditionalFormatting>
  <conditionalFormatting sqref="I4:I19">
    <cfRule type="expression" priority="15" dxfId="0">
      <formula>AND(NOT(ISBLANK(H4)),ISBLANK(I4))</formula>
    </cfRule>
  </conditionalFormatting>
  <conditionalFormatting sqref="J4:J19">
    <cfRule type="expression" priority="14" dxfId="0">
      <formula>AND(NOT(ISBLANK(K4)),ISBLANK(J4))</formula>
    </cfRule>
  </conditionalFormatting>
  <conditionalFormatting sqref="K4:K19">
    <cfRule type="expression" priority="13" dxfId="0">
      <formula>AND(NOT(ISBLANK(J4)),ISBLANK(K4))</formula>
    </cfRule>
  </conditionalFormatting>
  <conditionalFormatting sqref="L4:L19">
    <cfRule type="expression" priority="12" dxfId="0">
      <formula>AND(NOT(ISBLANK(M4)),ISBLANK(L4))</formula>
    </cfRule>
  </conditionalFormatting>
  <conditionalFormatting sqref="M4:M19">
    <cfRule type="expression" priority="11" dxfId="0">
      <formula>AND(NOT(ISBLANK(L4)),ISBLANK(M4))</formula>
    </cfRule>
  </conditionalFormatting>
  <conditionalFormatting sqref="N4:N19">
    <cfRule type="expression" priority="10" dxfId="0">
      <formula>AND(NOT(ISBLANK(O4)),ISBLANK(N4))</formula>
    </cfRule>
  </conditionalFormatting>
  <conditionalFormatting sqref="O4:O19">
    <cfRule type="expression" priority="9" dxfId="0">
      <formula>AND(NOT(ISBLANK(N4)),ISBLANK(O4))</formula>
    </cfRule>
  </conditionalFormatting>
  <conditionalFormatting sqref="R4:R19">
    <cfRule type="expression" priority="8" dxfId="0">
      <formula>AND(NOT(ISBLANK(S4)),ISBLANK(R4))</formula>
    </cfRule>
  </conditionalFormatting>
  <conditionalFormatting sqref="S4:S19">
    <cfRule type="expression" priority="7" dxfId="0">
      <formula>AND(NOT(ISBLANK(R4)),ISBLANK(S4))</formula>
    </cfRule>
  </conditionalFormatting>
  <conditionalFormatting sqref="T4:T19">
    <cfRule type="expression" priority="6" dxfId="0">
      <formula>AND(NOT(ISBLANK(U4)),ISBLANK(T4))</formula>
    </cfRule>
  </conditionalFormatting>
  <conditionalFormatting sqref="U4:U19">
    <cfRule type="expression" priority="5" dxfId="0">
      <formula>AND(NOT(ISBLANK(T4)),ISBLANK(U4))</formula>
    </cfRule>
  </conditionalFormatting>
  <conditionalFormatting sqref="V4:V19">
    <cfRule type="expression" priority="4" dxfId="0">
      <formula>AND(NOT(ISBLANK(W4)),ISBLANK(V4))</formula>
    </cfRule>
  </conditionalFormatting>
  <conditionalFormatting sqref="W4:W19">
    <cfRule type="expression" priority="3" dxfId="0">
      <formula>AND(NOT(ISBLANK(V4)),ISBLANK(W4))</formula>
    </cfRule>
  </conditionalFormatting>
  <conditionalFormatting sqref="X4:X19">
    <cfRule type="expression" priority="2" dxfId="0">
      <formula>AND(NOT(ISBLANK(Y4)),ISBLANK(X4))</formula>
    </cfRule>
  </conditionalFormatting>
  <conditionalFormatting sqref="Y4:Y19">
    <cfRule type="expression" priority="1" dxfId="0">
      <formula>AND(NOT(ISBLANK(X4)),ISBLANK(Y4))</formula>
    </cfRule>
  </conditionalFormatting>
  <dataValidations count="8">
    <dataValidation type="custom" allowBlank="1" showInputMessage="1" showErrorMessage="1" errorTitle="FTE" error="The value entered in the FTE field must be less than or equal to the value entered in the headcount field." sqref="K4:K100 O4:O100 U4:U100 W4:W100 Y4:Y100 S4:S100 E4:E100 G4:G100 M4:M100 I4:I100">
      <formula1>K4&lt;=J4</formula1>
    </dataValidation>
    <dataValidation type="custom" allowBlank="1" showInputMessage="1" showErrorMessage="1" errorTitle="Headcount" error="The value entered in the headcount field must be greater than or equal to the value entered in the FTE field." sqref="H4:H100 R4:R100 X4:X100 V4:V100 T4:T100 N4:N100 L4:L100 J4:J100 D4:D100 F4:F100">
      <formula1>H4&gt;=I4</formula1>
    </dataValidation>
    <dataValidation operator="lessThanOrEqual" allowBlank="1" showInputMessage="1" showErrorMessage="1" error="FTE cannot be greater than Headcount&#10;" sqref="AP1:IV65536 R101:AN65536 AO1 R1 A1:C1 P2 A101:O65536 AB1 P4:Q65536 AB3:AC100 AO4:AO65536"/>
    <dataValidation type="decimal" operator="greaterThan" allowBlank="1" showInputMessage="1" showErrorMessage="1" sqref="AD20:AI100 AK20:AL10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A19">
      <formula1>INDIRECT("List_of_organisations")</formula1>
    </dataValidation>
    <dataValidation type="decimal" operator="greaterThanOrEqual" allowBlank="1" showInputMessage="1" showErrorMessage="1" sqref="AD4:AI19 AK4:AL19">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Taylor, Kelly</cp:lastModifiedBy>
  <cp:lastPrinted>2011-05-16T09:46:00Z</cp:lastPrinted>
  <dcterms:created xsi:type="dcterms:W3CDTF">2011-03-30T15:28:39Z</dcterms:created>
  <dcterms:modified xsi:type="dcterms:W3CDTF">2016-04-22T14:35:29Z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