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240" yWindow="330" windowWidth="19035" windowHeight="8010" tabRatio="599"/>
  </bookViews>
  <sheets>
    <sheet name="Contents" sheetId="14" r:id="rId1"/>
    <sheet name="2015-16 monitoring returns" sheetId="25" r:id="rId2"/>
    <sheet name="Table 1" sheetId="1" r:id="rId3"/>
    <sheet name="Table 2" sheetId="2" r:id="rId4"/>
    <sheet name="Chart 1" sheetId="4" r:id="rId5"/>
    <sheet name="Table 3a" sheetId="5" r:id="rId6"/>
    <sheet name="Table 3b" sheetId="6" r:id="rId7"/>
    <sheet name="Table 4" sheetId="7" r:id="rId8"/>
    <sheet name="Table 5" sheetId="8" r:id="rId9"/>
    <sheet name="Table 6" sheetId="9" r:id="rId10"/>
    <sheet name="Table 7" sheetId="10" r:id="rId11"/>
    <sheet name="Table 8" sheetId="11" r:id="rId12"/>
    <sheet name="Table 9" sheetId="2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xlnm._FilterDatabase" localSheetId="1" hidden="1">'2015-16 monitoring returns'!$A$2:$K$382</definedName>
    <definedName name="_xlnm.Print_Titles" localSheetId="1">'2015-16 monitoring returns'!$2:$2</definedName>
  </definedNames>
  <calcPr calcId="145621"/>
</workbook>
</file>

<file path=xl/calcChain.xml><?xml version="1.0" encoding="utf-8"?>
<calcChain xmlns="http://schemas.openxmlformats.org/spreadsheetml/2006/main">
  <c r="MG346" i="25" l="1"/>
  <c r="MG345" i="25"/>
  <c r="MF345" i="25"/>
  <c r="MG344" i="25"/>
  <c r="MF344" i="25"/>
  <c r="MG343" i="25"/>
  <c r="MF343" i="25"/>
  <c r="MG342" i="25"/>
  <c r="MF342" i="25"/>
  <c r="MG341" i="25"/>
  <c r="MF341" i="25"/>
  <c r="MG340" i="25"/>
  <c r="MF340" i="25"/>
  <c r="MF339" i="25"/>
  <c r="MG338" i="25"/>
  <c r="MG337" i="25"/>
  <c r="MF337" i="25"/>
  <c r="MG336" i="25"/>
  <c r="MF336" i="25"/>
  <c r="MG335" i="25"/>
  <c r="MF335" i="25"/>
  <c r="MG334" i="25"/>
  <c r="MF334" i="25"/>
  <c r="MG333" i="25"/>
  <c r="MF333" i="25"/>
  <c r="MG332" i="25"/>
  <c r="MF332" i="25"/>
  <c r="MF331" i="25"/>
  <c r="MG330" i="25"/>
  <c r="MG329" i="25"/>
  <c r="MF329" i="25"/>
  <c r="MG328" i="25"/>
  <c r="MF328" i="25"/>
  <c r="MG327" i="25"/>
  <c r="MF327" i="25"/>
  <c r="MG326" i="25"/>
  <c r="MF326" i="25"/>
  <c r="MG325" i="25"/>
  <c r="MF325" i="25"/>
  <c r="MG324" i="25"/>
  <c r="MF324" i="25"/>
  <c r="MF323" i="25"/>
  <c r="MG322" i="25"/>
  <c r="MG321" i="25"/>
  <c r="MF321" i="25"/>
  <c r="MG320" i="25"/>
  <c r="MF320" i="25"/>
  <c r="MG319" i="25"/>
  <c r="MF319" i="25"/>
  <c r="MG318" i="25"/>
  <c r="MF318" i="25"/>
  <c r="MG317" i="25"/>
  <c r="MF317" i="25"/>
  <c r="MG316" i="25"/>
  <c r="MF316" i="25"/>
  <c r="MF315" i="25"/>
  <c r="MG314" i="25"/>
  <c r="MG313" i="25"/>
  <c r="MF313" i="25"/>
  <c r="MG312" i="25"/>
  <c r="MF312" i="25"/>
  <c r="MG311" i="25"/>
  <c r="MF311" i="25"/>
  <c r="MG310" i="25"/>
  <c r="MF310" i="25"/>
  <c r="MG309" i="25"/>
  <c r="MF309" i="25"/>
  <c r="MG308" i="25"/>
  <c r="MF308" i="25"/>
  <c r="MF307" i="25"/>
</calcChain>
</file>

<file path=xl/sharedStrings.xml><?xml version="1.0" encoding="utf-8"?>
<sst xmlns="http://schemas.openxmlformats.org/spreadsheetml/2006/main" count="1431" uniqueCount="522">
  <si>
    <t>DHPs</t>
  </si>
  <si>
    <t>2011/12</t>
  </si>
  <si>
    <t>2012/13</t>
  </si>
  <si>
    <t>2013/14</t>
  </si>
  <si>
    <t>2014/15</t>
  </si>
  <si>
    <t>Core</t>
  </si>
  <si>
    <t>Local Housing Allowance</t>
  </si>
  <si>
    <t>RSRS</t>
  </si>
  <si>
    <t>-</t>
  </si>
  <si>
    <t>Benefit cap</t>
  </si>
  <si>
    <t>Total</t>
  </si>
  <si>
    <t>Additional over Core</t>
  </si>
  <si>
    <t>Spent as percentage of allocation</t>
  </si>
  <si>
    <t>England</t>
  </si>
  <si>
    <t>Scotland</t>
  </si>
  <si>
    <t>Wales</t>
  </si>
  <si>
    <t>Great Britain</t>
  </si>
  <si>
    <t>Great Britain (excl Scotland)</t>
  </si>
  <si>
    <t>Percentage of allocation spent
(%)</t>
  </si>
  <si>
    <t>Percentage of LAs in Great Britain
(%)</t>
  </si>
  <si>
    <t>Percentage of LAs in Great Britain (excl Scotland)
(%)</t>
  </si>
  <si>
    <t>10&lt;20</t>
  </si>
  <si>
    <t>20&lt;30</t>
  </si>
  <si>
    <t>30&lt;40</t>
  </si>
  <si>
    <t>40&lt;50</t>
  </si>
  <si>
    <t>50&lt;60</t>
  </si>
  <si>
    <t>60&lt;70</t>
  </si>
  <si>
    <t>70&lt;80</t>
  </si>
  <si>
    <t>80&lt;90</t>
  </si>
  <si>
    <t>90&lt;100</t>
  </si>
  <si>
    <t>100&lt;110</t>
  </si>
  <si>
    <t>110&lt;120</t>
  </si>
  <si>
    <t>120&lt;130</t>
  </si>
  <si>
    <t>130&lt;140</t>
  </si>
  <si>
    <t>140&lt;150</t>
  </si>
  <si>
    <t>150&lt;160</t>
  </si>
  <si>
    <t>160&lt;170</t>
  </si>
  <si>
    <t>170&lt;180</t>
  </si>
  <si>
    <t>180&lt;190</t>
  </si>
  <si>
    <t>190&lt;200</t>
  </si>
  <si>
    <t>200+</t>
  </si>
  <si>
    <t>Percentage of allocation spent (%)</t>
  </si>
  <si>
    <t>Number of LAs</t>
  </si>
  <si>
    <t>Cumulative Number LAs</t>
  </si>
  <si>
    <t>Percentage of LAs</t>
  </si>
  <si>
    <t>Cumulative percentage of LAs</t>
  </si>
  <si>
    <t>Welfare Reforms for which DHP was awarded</t>
  </si>
  <si>
    <t>Amount spent 
(£)</t>
  </si>
  <si>
    <t>Percentage of total spent</t>
  </si>
  <si>
    <t>Benefit Cap</t>
  </si>
  <si>
    <t>LHA</t>
  </si>
  <si>
    <t>Combination of welfare reforms</t>
  </si>
  <si>
    <t>Award not for welfare reforms</t>
  </si>
  <si>
    <t>Amount allocated 
(£)</t>
  </si>
  <si>
    <t>To help secure and move to alternative accommodation (e.g. rent deposit)
(%)</t>
  </si>
  <si>
    <t>To help with short term rental costs while the claimant secures and moves to alternative accommodation
(%)</t>
  </si>
  <si>
    <t>To help with short term rental costs while the claimant seeks employment
(%)</t>
  </si>
  <si>
    <t>To help with on-going rental costs for disabled person in adapted accommodation
(%)</t>
  </si>
  <si>
    <t>To help with on-going rental costs for a foster carer
(%)</t>
  </si>
  <si>
    <t>To help with on-going rental costs for any other reason
(%)</t>
  </si>
  <si>
    <t>Contents</t>
  </si>
  <si>
    <t>Authority</t>
  </si>
  <si>
    <t>Region</t>
  </si>
  <si>
    <t>Country</t>
  </si>
  <si>
    <t>To help secure and move to alternative accommodation (e.g. rent deposit)
(£)</t>
  </si>
  <si>
    <t>To help with short term rental costs while the claimant secures and moves to alternative accommodation
(£)</t>
  </si>
  <si>
    <t>To help with short term rental costs while the claimant seeks employment
(£)</t>
  </si>
  <si>
    <t>To help with on-going rental costs for disabled person in adapted accommodation
(£)</t>
  </si>
  <si>
    <t>To help with on-going rental costs for a foster carer
(£)</t>
  </si>
  <si>
    <t>To help with on-going rental costs for any other reason
(£)</t>
  </si>
  <si>
    <t>Total expenditure 
Benefit cap
(£)</t>
  </si>
  <si>
    <t>Removal of the spare room subsidy</t>
  </si>
  <si>
    <t>Total expenditure 
Removal of the spare room subsidy
(£)</t>
  </si>
  <si>
    <t xml:space="preserve">LHA reforms </t>
  </si>
  <si>
    <t>Total expenditure 
LHA reforms
(£)</t>
  </si>
  <si>
    <t>Combination of reforms</t>
  </si>
  <si>
    <t>Total expenditure 
Combination of reforms
(£)</t>
  </si>
  <si>
    <t xml:space="preserve">Other (non welfare reform) </t>
  </si>
  <si>
    <t>Total expenditure 
Other (non welfare reform) 
(£)</t>
  </si>
  <si>
    <t>Aberdeen</t>
  </si>
  <si>
    <t>Aberdeenshire</t>
  </si>
  <si>
    <t>Adur</t>
  </si>
  <si>
    <t>South East</t>
  </si>
  <si>
    <t>Allerdale</t>
  </si>
  <si>
    <t>North West</t>
  </si>
  <si>
    <t>Amber Valley</t>
  </si>
  <si>
    <t>East Midlands</t>
  </si>
  <si>
    <t>Angus</t>
  </si>
  <si>
    <t>Argyll and Bute</t>
  </si>
  <si>
    <t>Arun</t>
  </si>
  <si>
    <t>Ashfield</t>
  </si>
  <si>
    <t>Ashford</t>
  </si>
  <si>
    <t>Aylesbury Vale</t>
  </si>
  <si>
    <t>Babergh</t>
  </si>
  <si>
    <t>Eastern</t>
  </si>
  <si>
    <t>Barking &amp; Dagenham</t>
  </si>
  <si>
    <t>Greater London</t>
  </si>
  <si>
    <t>Barnet</t>
  </si>
  <si>
    <t>Barnsley</t>
  </si>
  <si>
    <t>Yorks and Humberside</t>
  </si>
  <si>
    <t>Barrow in Furness</t>
  </si>
  <si>
    <t>Basildon</t>
  </si>
  <si>
    <t>Basingstoke and Deane</t>
  </si>
  <si>
    <t>Bassetlaw</t>
  </si>
  <si>
    <t>Bath &amp; North East Somerset</t>
  </si>
  <si>
    <t>South West</t>
  </si>
  <si>
    <t>Bedford</t>
  </si>
  <si>
    <t>Bexley</t>
  </si>
  <si>
    <t>Birmingham</t>
  </si>
  <si>
    <t>West Midlands</t>
  </si>
  <si>
    <t>Blaby</t>
  </si>
  <si>
    <t>Blackburn with Darwen</t>
  </si>
  <si>
    <t>Blackpool</t>
  </si>
  <si>
    <t>Blaenau Gwent</t>
  </si>
  <si>
    <t>Bolsover</t>
  </si>
  <si>
    <t>Bolton</t>
  </si>
  <si>
    <t>Boston</t>
  </si>
  <si>
    <t>Bournemouth</t>
  </si>
  <si>
    <t>Bracknell Forest</t>
  </si>
  <si>
    <t>Bradford</t>
  </si>
  <si>
    <t>Braintree</t>
  </si>
  <si>
    <t>Breckland</t>
  </si>
  <si>
    <t>Brent</t>
  </si>
  <si>
    <t>Brentwood</t>
  </si>
  <si>
    <t>Bridgend</t>
  </si>
  <si>
    <t>Brighton and Hove</t>
  </si>
  <si>
    <t>Bristol</t>
  </si>
  <si>
    <t>Broadland</t>
  </si>
  <si>
    <t>Bromley</t>
  </si>
  <si>
    <t>Bromsgrove</t>
  </si>
  <si>
    <t>Broxbourne</t>
  </si>
  <si>
    <t>Broxtowe</t>
  </si>
  <si>
    <t>Burnley</t>
  </si>
  <si>
    <t>Bury</t>
  </si>
  <si>
    <t>Caerphilly</t>
  </si>
  <si>
    <t>Calderdale</t>
  </si>
  <si>
    <t>Cambridge</t>
  </si>
  <si>
    <t>Camden</t>
  </si>
  <si>
    <t>Inner London</t>
  </si>
  <si>
    <t>Cannock Chase</t>
  </si>
  <si>
    <t>Canterbury</t>
  </si>
  <si>
    <t>Cardiff</t>
  </si>
  <si>
    <t>Carlisle</t>
  </si>
  <si>
    <t>Carmarthenshire</t>
  </si>
  <si>
    <t>Castle Point</t>
  </si>
  <si>
    <t>Central Bedfordshire</t>
  </si>
  <si>
    <t>Ceredigion</t>
  </si>
  <si>
    <t>Charnwood</t>
  </si>
  <si>
    <t>Chelmsford</t>
  </si>
  <si>
    <t>Cheltenham</t>
  </si>
  <si>
    <t>Cherwell</t>
  </si>
  <si>
    <t>Cheshire East</t>
  </si>
  <si>
    <t>Cheshire West and Chester</t>
  </si>
  <si>
    <t>Chesterfield</t>
  </si>
  <si>
    <t>Chichester</t>
  </si>
  <si>
    <t>Chiltern</t>
  </si>
  <si>
    <t>Chorley</t>
  </si>
  <si>
    <t>Christchurch</t>
  </si>
  <si>
    <t>City of London</t>
  </si>
  <si>
    <t>Clackmannanshire</t>
  </si>
  <si>
    <t>Colchester</t>
  </si>
  <si>
    <t>Comhairle nan Eilean Siar</t>
  </si>
  <si>
    <t>Conwy</t>
  </si>
  <si>
    <t>Copeland</t>
  </si>
  <si>
    <t>Corby</t>
  </si>
  <si>
    <t>Cornwall</t>
  </si>
  <si>
    <t>Cotswold</t>
  </si>
  <si>
    <t>Coventry</t>
  </si>
  <si>
    <t>Craven</t>
  </si>
  <si>
    <t>Crawley</t>
  </si>
  <si>
    <t>Croydon</t>
  </si>
  <si>
    <t>Dacorum</t>
  </si>
  <si>
    <t>Darlington</t>
  </si>
  <si>
    <t>North East</t>
  </si>
  <si>
    <t>Dartford</t>
  </si>
  <si>
    <t>Daventry</t>
  </si>
  <si>
    <t>Denbighshire</t>
  </si>
  <si>
    <t>Derby</t>
  </si>
  <si>
    <t>Derbyshire Dales</t>
  </si>
  <si>
    <t>Doncaster</t>
  </si>
  <si>
    <t>Dover</t>
  </si>
  <si>
    <t>Dudley</t>
  </si>
  <si>
    <t>Dumfries and Galloway</t>
  </si>
  <si>
    <t>Dundee</t>
  </si>
  <si>
    <t>Durham</t>
  </si>
  <si>
    <t>Ealing</t>
  </si>
  <si>
    <t>East Ayrshire</t>
  </si>
  <si>
    <t>East Cambridgeshire</t>
  </si>
  <si>
    <t>East Devon</t>
  </si>
  <si>
    <t>East Dorset</t>
  </si>
  <si>
    <t>East Dunbartonshire</t>
  </si>
  <si>
    <t>East Hampshire</t>
  </si>
  <si>
    <t>East Hertfordshire</t>
  </si>
  <si>
    <t>East Lindsey</t>
  </si>
  <si>
    <t>East Lothian</t>
  </si>
  <si>
    <t>East Northamptonshire</t>
  </si>
  <si>
    <t>East Renfrewshire</t>
  </si>
  <si>
    <t>East Riding of Yorkshire</t>
  </si>
  <si>
    <t>East Staffordshire</t>
  </si>
  <si>
    <t>Eastbourne</t>
  </si>
  <si>
    <t>Eastleigh</t>
  </si>
  <si>
    <t>Eden</t>
  </si>
  <si>
    <t>Edinburgh</t>
  </si>
  <si>
    <t>Elmbridge</t>
  </si>
  <si>
    <t>Enfield</t>
  </si>
  <si>
    <t>Epping Forest</t>
  </si>
  <si>
    <t>Epsom and Ewell</t>
  </si>
  <si>
    <t>Erewash</t>
  </si>
  <si>
    <t>Exeter</t>
  </si>
  <si>
    <t>Falkirk</t>
  </si>
  <si>
    <t>Fareham</t>
  </si>
  <si>
    <t>Fenland</t>
  </si>
  <si>
    <t>Fife</t>
  </si>
  <si>
    <t>Flintshire</t>
  </si>
  <si>
    <t>Forest Heath</t>
  </si>
  <si>
    <t>Forest of Dean</t>
  </si>
  <si>
    <t>Fylde</t>
  </si>
  <si>
    <t>Gateshead</t>
  </si>
  <si>
    <t>Gedling</t>
  </si>
  <si>
    <t>Glasgow</t>
  </si>
  <si>
    <t>Gloucester</t>
  </si>
  <si>
    <t>Gosport</t>
  </si>
  <si>
    <t>Gravesham</t>
  </si>
  <si>
    <t>Great Yarmouth</t>
  </si>
  <si>
    <t>Greenwich</t>
  </si>
  <si>
    <t>Guildford</t>
  </si>
  <si>
    <t>Gwynedd</t>
  </si>
  <si>
    <t>Hackney</t>
  </si>
  <si>
    <t>Halton</t>
  </si>
  <si>
    <t>Hambleton</t>
  </si>
  <si>
    <t>Hammersmith and Fulham</t>
  </si>
  <si>
    <t>Harborough</t>
  </si>
  <si>
    <t>Haringey</t>
  </si>
  <si>
    <t>Harlow</t>
  </si>
  <si>
    <t>Harrogate</t>
  </si>
  <si>
    <t>Harrow</t>
  </si>
  <si>
    <t>Hart</t>
  </si>
  <si>
    <t>Hartlepool</t>
  </si>
  <si>
    <t>Hastings</t>
  </si>
  <si>
    <t>Havant</t>
  </si>
  <si>
    <t>Havering</t>
  </si>
  <si>
    <t>Herefordshire</t>
  </si>
  <si>
    <t>Hertsmere</t>
  </si>
  <si>
    <t>High Peak</t>
  </si>
  <si>
    <t>Highland</t>
  </si>
  <si>
    <t>Hillingdon</t>
  </si>
  <si>
    <t>Hinckley and Bosworth</t>
  </si>
  <si>
    <t>Horsham</t>
  </si>
  <si>
    <t>Hounslow</t>
  </si>
  <si>
    <t>Huntingdonshire</t>
  </si>
  <si>
    <t>Hyndburn</t>
  </si>
  <si>
    <t>Inverclyde</t>
  </si>
  <si>
    <t>Ipswich</t>
  </si>
  <si>
    <t>Isle of Anglesey</t>
  </si>
  <si>
    <t>Isle of Wight</t>
  </si>
  <si>
    <t>Isles of Scilly</t>
  </si>
  <si>
    <t>Islington</t>
  </si>
  <si>
    <t>Kensington and Chelsea</t>
  </si>
  <si>
    <t>Kettering</t>
  </si>
  <si>
    <t>King's Lynn &amp; West Norfolk</t>
  </si>
  <si>
    <t>Kingston upon Hull</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</si>
  <si>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</si>
  <si>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</si>
  <si>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</si>
  <si>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</si>
  <si>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</si>
  <si>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</si>
  <si>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</si>
  <si>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</si>
  <si>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</si>
  <si>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</si>
  <si>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</si>
  <si>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</si>
  <si>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</si>
  <si>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</si>
  <si>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</si>
  <si>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</si>
  <si>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</si>
  <si>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</si>
  <si>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</si>
  <si>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</si>
  <si>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</si>
  <si>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Merthyr Tydfil</t>
  </si>
  <si>
    <t>Merton</t>
  </si>
  <si>
    <t>Mid Devon</t>
  </si>
  <si>
    <t>Mid Suffolk</t>
  </si>
  <si>
    <t>Mid Sussex</t>
  </si>
  <si>
    <t>Middlesbrough</t>
  </si>
  <si>
    <t>Midlothian</t>
  </si>
  <si>
    <t>Milton Keynes</t>
  </si>
  <si>
    <t>Mole Valley</t>
  </si>
  <si>
    <t>Monmouthshire</t>
  </si>
  <si>
    <t>Moray</t>
  </si>
  <si>
    <t>Neath Port Talbot</t>
  </si>
  <si>
    <t>New Forest</t>
  </si>
  <si>
    <t>Newark and Sherwood</t>
  </si>
  <si>
    <t>Newcastle under Lyme</t>
  </si>
  <si>
    <t>Newcastle upon Tyne</t>
  </si>
  <si>
    <t>Newham</t>
  </si>
  <si>
    <t>Newport</t>
  </si>
  <si>
    <t>North Ayrshire</t>
  </si>
  <si>
    <t>North Devon</t>
  </si>
  <si>
    <t>North Dorset</t>
  </si>
  <si>
    <t>North East Derbyshire</t>
  </si>
  <si>
    <t>North East Lincolnshire</t>
  </si>
  <si>
    <t>North Hertfordshire</t>
  </si>
  <si>
    <t>North Kesteven</t>
  </si>
  <si>
    <t>North Lanarkshire</t>
  </si>
  <si>
    <t>North Lincolnshire</t>
  </si>
  <si>
    <t>North Norfolk</t>
  </si>
  <si>
    <t>North Somerset</t>
  </si>
  <si>
    <t>North Tyneside</t>
  </si>
  <si>
    <t>North Warwickshire</t>
  </si>
  <si>
    <t>North West Leicestershire</t>
  </si>
  <si>
    <t>Northampton</t>
  </si>
  <si>
    <t>Northumberland</t>
  </si>
  <si>
    <t>Norwich</t>
  </si>
  <si>
    <t>Nottingham</t>
  </si>
  <si>
    <t>Nuneaton and Bedworth</t>
  </si>
  <si>
    <t>Oadby and Wigston</t>
  </si>
  <si>
    <t>Oldham</t>
  </si>
  <si>
    <t>Orkney</t>
  </si>
  <si>
    <t>Oxford</t>
  </si>
  <si>
    <t>Pembrokeshire</t>
  </si>
  <si>
    <t>Pendle</t>
  </si>
  <si>
    <t>Perth and Kinross</t>
  </si>
  <si>
    <t>Peterborough</t>
  </si>
  <si>
    <t>Plymouth</t>
  </si>
  <si>
    <t>Poole</t>
  </si>
  <si>
    <t>Portsmouth</t>
  </si>
  <si>
    <t>Powys</t>
  </si>
  <si>
    <t>Preston</t>
  </si>
  <si>
    <t>Purbeck</t>
  </si>
  <si>
    <t>Reading</t>
  </si>
  <si>
    <t>Redbridge</t>
  </si>
  <si>
    <t>Redcar and Cleveland</t>
  </si>
  <si>
    <t>Redditch</t>
  </si>
  <si>
    <t>Reigate and Banstead</t>
  </si>
  <si>
    <t>Renfrewshire</t>
  </si>
  <si>
    <t>Rhondda Cynon Taf</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</si>
  <si>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</si>
  <si>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</si>
  <si>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</si>
  <si>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</si>
  <si>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</si>
  <si>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</si>
  <si>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</si>
  <si>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</si>
  <si>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</si>
  <si>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</si>
  <si>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</si>
  <si>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</si>
  <si>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</si>
  <si>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</si>
  <si>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</si>
  <si>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</si>
  <si>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</si>
  <si>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Scottish Borders</t>
  </si>
  <si>
    <t>Sedgemoor</t>
  </si>
  <si>
    <t>Sefton</t>
  </si>
  <si>
    <t>Selby</t>
  </si>
  <si>
    <t>Sevenoaks</t>
  </si>
  <si>
    <t>Sheffield</t>
  </si>
  <si>
    <t>Shepway</t>
  </si>
  <si>
    <t>Shetland</t>
  </si>
  <si>
    <t>Shropshire</t>
  </si>
  <si>
    <t>Slough</t>
  </si>
  <si>
    <t>Solihull</t>
  </si>
  <si>
    <t>South Ayrshire</t>
  </si>
  <si>
    <t>South Bucks</t>
  </si>
  <si>
    <t>South Cambridgeshire</t>
  </si>
  <si>
    <t>South Derbyshire</t>
  </si>
  <si>
    <t>South Gloucestershire</t>
  </si>
  <si>
    <t>South Hams</t>
  </si>
  <si>
    <t>South Holland</t>
  </si>
  <si>
    <t>South Kesteven</t>
  </si>
  <si>
    <t>South Lakeland</t>
  </si>
  <si>
    <t>South Lanarkshire</t>
  </si>
  <si>
    <t>South Norfolk</t>
  </si>
  <si>
    <t>South Northamptonshire</t>
  </si>
  <si>
    <t>South Oxfordshire</t>
  </si>
  <si>
    <t>South Ribble</t>
  </si>
  <si>
    <t>South Somerset</t>
  </si>
  <si>
    <t>South Staffordshire</t>
  </si>
  <si>
    <t>South Tyneside</t>
  </si>
  <si>
    <t>Southampton</t>
  </si>
  <si>
    <t>Southend on Sea</t>
  </si>
  <si>
    <t>Southwark</t>
  </si>
  <si>
    <t>Spelthorne</t>
  </si>
  <si>
    <t>St Albans</t>
  </si>
  <si>
    <t>St Edmundsbury</t>
  </si>
  <si>
    <t>St Helens</t>
  </si>
  <si>
    <t>Stafford</t>
  </si>
  <si>
    <t>Staffordshire Moorlands</t>
  </si>
  <si>
    <t>Stevenage</t>
  </si>
  <si>
    <t>Stirling</t>
  </si>
  <si>
    <t>Stockport</t>
  </si>
  <si>
    <t>Stockton on Tees</t>
  </si>
  <si>
    <t>Stoke on Trent</t>
  </si>
  <si>
    <t>Stratford on Avon</t>
  </si>
  <si>
    <t>Stroud</t>
  </si>
  <si>
    <t>Suffolk Coastal</t>
  </si>
  <si>
    <t>Sunderland</t>
  </si>
  <si>
    <t>Surrey Heath</t>
  </si>
  <si>
    <t>Sutton</t>
  </si>
  <si>
    <t>Swale</t>
  </si>
  <si>
    <t>Swansea</t>
  </si>
  <si>
    <t>Swindon</t>
  </si>
  <si>
    <t>Tameside</t>
  </si>
  <si>
    <t>Tamworth</t>
  </si>
  <si>
    <t>Tandridge</t>
  </si>
  <si>
    <t>Taunton Deane</t>
  </si>
  <si>
    <t>Teignbridge</t>
  </si>
  <si>
    <t>Telford and Wrekin</t>
  </si>
  <si>
    <t>Tendring</t>
  </si>
  <si>
    <t>Test Valley</t>
  </si>
  <si>
    <t>Tewkesbury</t>
  </si>
  <si>
    <t>Thanet</t>
  </si>
  <si>
    <t>Three Rivers</t>
  </si>
  <si>
    <t>Thurrock</t>
  </si>
  <si>
    <t>Tonbridge and Malling</t>
  </si>
  <si>
    <t>Torbay</t>
  </si>
  <si>
    <t>Torfaen</t>
  </si>
  <si>
    <t>Torridge</t>
  </si>
  <si>
    <t>Tower Hamlets</t>
  </si>
  <si>
    <t>Trafford</t>
  </si>
  <si>
    <t>Tunbridge Wells</t>
  </si>
  <si>
    <t>Uttlesford</t>
  </si>
  <si>
    <t>Vale of Glamorgan</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</si>
  <si>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</si>
  <si>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</si>
  <si>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</si>
  <si>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</si>
  <si>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</si>
  <si>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</si>
  <si>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</si>
  <si>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</si>
  <si>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</si>
  <si>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</si>
  <si>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</si>
  <si>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</si>
  <si>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</si>
  <si>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</si>
  <si>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</si>
  <si>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</si>
  <si>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Dunbartonshire</t>
  </si>
  <si>
    <t>West Lancashire</t>
  </si>
  <si>
    <t>West Lindsey</t>
  </si>
  <si>
    <t>West Lothian</t>
  </si>
  <si>
    <t>West Oxfordshire</t>
  </si>
  <si>
    <t>West Somerset</t>
  </si>
  <si>
    <t>Westminster</t>
  </si>
  <si>
    <t>Weymouth and Portland</t>
  </si>
  <si>
    <t>Wigan</t>
  </si>
  <si>
    <t>Wiltshire</t>
  </si>
  <si>
    <t>Winchester</t>
  </si>
  <si>
    <t>Windsor and Maidenhead</t>
  </si>
  <si>
    <t>Wirral</t>
  </si>
  <si>
    <t>Woking</t>
  </si>
  <si>
    <t>Wokingham</t>
  </si>
  <si>
    <t>Wolverhampton</t>
  </si>
  <si>
    <t>Worcester</t>
  </si>
  <si>
    <t>Worthing</t>
  </si>
  <si>
    <t>Wrexham</t>
  </si>
  <si>
    <t>Wychavon</t>
  </si>
  <si>
    <t>Wycombe</t>
  </si>
  <si>
    <t>Wyre</t>
  </si>
  <si>
    <t>Wyre Forest</t>
  </si>
  <si>
    <t>York</t>
  </si>
  <si>
    <t>Notes:</t>
  </si>
  <si>
    <t>Total expenditure 
(£)</t>
  </si>
  <si>
    <t>Central Government funding</t>
  </si>
  <si>
    <t>Total allocation 
(£)</t>
  </si>
  <si>
    <t>Benefit cap 
(£)</t>
  </si>
  <si>
    <t>Removal of spare room subsidy in social rented sector 
(£)</t>
  </si>
  <si>
    <t>LHA reforms 
(£)</t>
  </si>
  <si>
    <t>Table 1: DHP government funding for Great Britain (£million)</t>
  </si>
  <si>
    <r>
      <rPr>
        <sz val="10"/>
        <rFont val="Arial"/>
        <family val="2"/>
      </rPr>
      <t xml:space="preserve">Source: Housing Benefit subsidy circulars available from: </t>
    </r>
    <r>
      <rPr>
        <u/>
        <sz val="10"/>
        <color indexed="12"/>
        <rFont val="Arial"/>
        <family val="2"/>
      </rPr>
      <t xml:space="preserve">
</t>
    </r>
  </si>
  <si>
    <t xml:space="preserve">https://www.gov.uk/government/collections/housing-benefit-for-local-authorities-subsidy-circulars </t>
  </si>
  <si>
    <t>Table 2: DHP expenditure compared with full year allocation</t>
  </si>
  <si>
    <t>Chart 1: DHP expenditure distribution for both Great Britain, and Great Britain excluding Scotland</t>
  </si>
  <si>
    <t>Summary table for chart 1 (contains data from tables 3a and 3b)</t>
  </si>
  <si>
    <t>Table 3a: DHP expenditure distribution for Great Britain</t>
  </si>
  <si>
    <t>Table 3b: DHP expenditure distribution for Great Britain excluding Scotland</t>
  </si>
  <si>
    <t>Percentages may not sum to 100 per cent due to rounding</t>
  </si>
  <si>
    <t>Note: Percentages may not sum to 100 per cent due to rounding.</t>
  </si>
  <si>
    <t xml:space="preserve">Note: Percentages may not sum to 100 per cent due to rounding. </t>
  </si>
  <si>
    <t>Monitoring returns were not provided by all local authorities; for those that did, not all could provide the detailed breakdown</t>
  </si>
  <si>
    <t>DHP spent (DATE)
(£)</t>
  </si>
  <si>
    <t>DHP allocation YEAR
(£)</t>
  </si>
  <si>
    <t>Table 5: DHP expenditure compared with DHP allocation by reform measure for both Great Britain, and Great Britain excluding Scotland</t>
  </si>
  <si>
    <t>Table 7: Percentage of DHP expenditure on each purpose for DHP category,  by reform measure for both Great Britain, and Great Britain excluding Scotland</t>
  </si>
  <si>
    <t>2015/16</t>
  </si>
  <si>
    <t>230 (71%)</t>
  </si>
  <si>
    <t>30 (94%)</t>
  </si>
  <si>
    <t>11 (50%)</t>
  </si>
  <si>
    <t>271 (71%)</t>
  </si>
  <si>
    <t>241 (69%)</t>
  </si>
  <si>
    <t>Monitoring returns: 2015-16 mid year monitoring returns data</t>
  </si>
  <si>
    <t>Source: DHP Monitoring returns for the period April 2015 to September 2015</t>
  </si>
  <si>
    <t>Source:DHP Monitoring returns for the period April 2015 to September 2015</t>
  </si>
  <si>
    <t>0&lt;10</t>
  </si>
  <si>
    <t xml:space="preserve">Notes: Percentages may not sum to 100 per cent due to rounding. </t>
  </si>
  <si>
    <t xml:space="preserve"> </t>
  </si>
  <si>
    <t>Summary of DHP monitoring returns (mid-year, 2015/16)</t>
  </si>
  <si>
    <t>This table reports the data provided by LAs, without any detailed verification.  In a small number of cases, some potential inconsistencies in the data were identified and, where possible, checked with the relevant LA.  Data returns were only adjusted with the explicit consent of the relevant LA</t>
  </si>
  <si>
    <t>&lt;0.5%</t>
  </si>
  <si>
    <t>&lt;0.5</t>
  </si>
  <si>
    <t>Column totals may not sum due to rounding to the nearest pound</t>
  </si>
  <si>
    <t>Percentages may not sum to 100 per cent due to rounding.</t>
  </si>
  <si>
    <t>Notes: The DHP allocations are included for only those LAs who have provided monitoring returns, and hence are lower than the total allocations.</t>
  </si>
  <si>
    <t>Table 4: Percentage of DHP expenditure on each welfare reform for both Great Britain and Great Britain excluding Scotland</t>
  </si>
  <si>
    <t>Percentage of local authorities providing a monitoring return
(%)</t>
  </si>
  <si>
    <t>Table 9: Percentage of LAs providing a monitoring return with a breakdown of purpose</t>
  </si>
  <si>
    <t>Percentage of local authorities providing a monitoring return with a breakdown of purpose
(%)</t>
  </si>
  <si>
    <t>Table 8: Percentage of LAs providing a monitoring return</t>
  </si>
  <si>
    <t>Table 7: Percentage of DHP expenditure on each purpose for DHP category,  by reform measure, for both Great Britain, and Great Britain excluding Scotland</t>
  </si>
  <si>
    <t>Note: The DHP allocations are included for only those LAs who have provided monitoring returns, and hence are lower than the total allocations.</t>
  </si>
  <si>
    <t xml:space="preserve">Note: The DHP expenditure shown here are for only those LAs who have provided monitoring returns, and completed the breakdown of expenditure on each reform by purpose of DHP.  </t>
  </si>
  <si>
    <t xml:space="preserve">Note: The DHP allocations shown here are for only those LAs who have provided monitoring returns, and completed the breakdown of expenditure on each reform by purpose of DHP. </t>
  </si>
  <si>
    <t>Table 6: DHP percentage expenditure with a breakdown of purpose</t>
  </si>
  <si>
    <t>Number and percentage of local authorities providing a monitoring return with a breakdown of purpose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</si>
</sst>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_ ;\-#,##0\ "/>
    <numFmt numFmtId="165" formatCode="_-* #,##0_-;\-* #,##0_-;_-* &quot;-&quot;??_-;_-@_-"/>
    <numFmt numFmtId="166" formatCode="&quot;£&quot;#,##0.00"/>
    <numFmt numFmtId="167" formatCode="_(* #,##0.00_);_(* \(#,##0.00\);_(* &quot;-&quot;??_);_(@_)"/>
    <numFmt numFmtId="168" formatCode="0.0000000"/>
  </numFmts>
  <fonts count="53" x14ac:knownFonts="1">
    <font>
      <sz val="10"/>
      <name val="Arial"/>
    </font>
    <font>
      <sz val="12"/>
      <color theme="1"/>
      <name val="Arial"/>
      <family val="2"/>
    </font>
    <font>
      <sz val="12"/>
      <color theme="1"/>
      <name val="Arial"/>
      <family val="2"/>
    </font>
    <font>
      <sz val="10"/>
      <name val="Arial"/>
      <family val="2"/>
    </font>
    <font>
      <b/>
      <sz val="12"/>
      <name val="Arial"/>
      <family val="2"/>
    </font>
    <font>
      <b/>
      <sz val="10"/>
      <name val="Arial"/>
      <family val="2"/>
    </font>
    <font>
      <u/>
      <sz val="10"/>
      <color indexed="12"/>
      <name val="Arial"/>
      <family val="2"/>
    </font>
    <font>
      <sz val="10"/>
      <name val="Arial"/>
      <family val="2"/>
    </font>
    <font>
      <u/>
      <sz val="10"/>
      <color indexed="12"/>
      <name val="Arial"/>
      <family val="2"/>
    </font>
    <font>
      <sz val="10"/>
      <color indexed="23"/>
      <name val="Arial"/>
      <family val="2"/>
    </font>
    <font>
      <sz val="10"/>
      <color indexed="8"/>
      <name val="Arial"/>
      <family val="2"/>
    </font>
    <font>
      <b/>
      <sz val="12"/>
      <color indexed="8"/>
      <name val="Arial"/>
      <family val="2"/>
    </font>
    <font>
      <b/>
      <sz val="10"/>
      <color indexed="8"/>
      <name val="Arial"/>
      <family val="2"/>
    </font>
    <font>
      <sz val="8"/>
      <name val="Calibri"/>
      <family val="2"/>
    </font>
    <font>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2"/>
      <color indexed="10"/>
      <name val="Arial"/>
      <family val="2"/>
    </font>
    <font>
      <sz val="10"/>
      <name val="Arial"/>
      <family val="2"/>
    </font>
    <font>
      <sz val="10"/>
      <name val="Arial"/>
    </font>
    <font>
      <sz val="10"/>
      <color rgb="FFFF0000"/>
      <name val="Arial"/>
      <family val="2"/>
    </font>
  </fonts>
  <fills count="3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
      <patternFill patternType="solid">
        <fgColor rgb="FFC0C0C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43"/>
        <bgColor indexed="64"/>
      </patternFill>
    </fill>
    <fill>
      <patternFill patternType="solid">
        <fgColor indexed="2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bottom/>
      <diagonal/>
    </border>
    <border>
      <left/>
      <right style="thin">
        <color indexed="64"/>
      </right>
      <top/>
      <bottom style="thin">
        <color indexed="64"/>
      </bottom>
      <diagonal/>
    </border>
    <border>
      <left style="thin">
        <color indexed="8"/>
      </left>
      <right style="thin">
        <color indexed="8"/>
      </right>
      <top style="thin">
        <color indexed="8"/>
      </top>
      <bottom/>
      <diagonal/>
    </border>
  </borders>
  <cellStyleXfs count="362">
    <xf numFmtId="0" fontId="0" fillId="0" borderId="0"/>
    <xf numFmtId="0" fontId="6" fillId="0" borderId="0" applyNumberFormat="0" applyFill="0" applyBorder="0" applyAlignment="0" applyProtection="0">
      <alignment vertical="top"/>
      <protection locked="0"/>
    </xf>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xf numFmtId="0" fontId="3" fillId="0" borderId="0"/>
    <xf numFmtId="0" fontId="7" fillId="0" borderId="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3" fillId="0" borderId="0"/>
    <xf numFmtId="43" fontId="3"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3" fillId="0" borderId="0"/>
    <xf numFmtId="0" fontId="2" fillId="0" borderId="0"/>
    <xf numFmtId="0" fontId="15" fillId="0" borderId="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15" fillId="0" borderId="0" applyFont="0" applyFill="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9" borderId="0" applyNumberFormat="0" applyBorder="0" applyAlignment="0" applyProtection="0"/>
    <xf numFmtId="0" fontId="16" fillId="7" borderId="0" applyNumberFormat="0" applyBorder="0" applyAlignment="0" applyProtection="0"/>
    <xf numFmtId="9" fontId="3" fillId="0" borderId="0" applyFont="0" applyFill="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3" fillId="0" borderId="0"/>
    <xf numFmtId="43" fontId="3" fillId="0" borderId="0" applyFont="0" applyFill="0" applyBorder="0" applyAlignment="0" applyProtection="0"/>
    <xf numFmtId="0" fontId="16" fillId="10" borderId="0" applyNumberFormat="0" applyBorder="0" applyAlignment="0" applyProtection="0"/>
    <xf numFmtId="0" fontId="16" fillId="9"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3" fillId="0" borderId="0"/>
    <xf numFmtId="0" fontId="16" fillId="10"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9" fillId="25" borderId="13" applyNumberFormat="0" applyAlignment="0" applyProtection="0"/>
    <xf numFmtId="0" fontId="19" fillId="25" borderId="13" applyNumberFormat="0" applyAlignment="0" applyProtection="0"/>
    <xf numFmtId="0" fontId="19" fillId="25" borderId="13" applyNumberFormat="0" applyAlignment="0" applyProtection="0"/>
    <xf numFmtId="0" fontId="19" fillId="25" borderId="13" applyNumberFormat="0" applyAlignment="0" applyProtection="0"/>
    <xf numFmtId="0" fontId="19" fillId="25" borderId="13" applyNumberFormat="0" applyAlignment="0" applyProtection="0"/>
    <xf numFmtId="0" fontId="20" fillId="26" borderId="14" applyNumberFormat="0" applyAlignment="0" applyProtection="0"/>
    <xf numFmtId="0" fontId="20" fillId="26" borderId="14" applyNumberFormat="0" applyAlignment="0" applyProtection="0"/>
    <xf numFmtId="0" fontId="20" fillId="26" borderId="14" applyNumberFormat="0" applyAlignment="0" applyProtection="0"/>
    <xf numFmtId="0" fontId="20" fillId="26" borderId="14" applyNumberFormat="0" applyAlignment="0" applyProtection="0"/>
    <xf numFmtId="0" fontId="20" fillId="26" borderId="14" applyNumberFormat="0" applyAlignment="0" applyProtection="0"/>
    <xf numFmtId="43" fontId="10" fillId="0" borderId="0" applyFont="0" applyFill="0" applyBorder="0" applyAlignment="0" applyProtection="0"/>
    <xf numFmtId="43"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7" fillId="12" borderId="13" applyNumberFormat="0" applyAlignment="0" applyProtection="0"/>
    <xf numFmtId="0" fontId="27" fillId="12" borderId="13" applyNumberFormat="0" applyAlignment="0" applyProtection="0"/>
    <xf numFmtId="0" fontId="27" fillId="12" borderId="13" applyNumberFormat="0" applyAlignment="0" applyProtection="0"/>
    <xf numFmtId="0" fontId="27" fillId="12" borderId="13" applyNumberFormat="0" applyAlignment="0" applyProtection="0"/>
    <xf numFmtId="0" fontId="27" fillId="12" borderId="13" applyNumberFormat="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 fillId="28" borderId="19" applyNumberFormat="0" applyFont="0" applyAlignment="0" applyProtection="0"/>
    <xf numFmtId="0" fontId="3" fillId="28" borderId="19" applyNumberFormat="0" applyFont="0" applyAlignment="0" applyProtection="0"/>
    <xf numFmtId="0" fontId="3" fillId="28" borderId="19" applyNumberFormat="0" applyFont="0" applyAlignment="0" applyProtection="0"/>
    <xf numFmtId="0" fontId="3" fillId="28" borderId="19" applyNumberFormat="0" applyFont="0" applyAlignment="0" applyProtection="0"/>
    <xf numFmtId="0" fontId="3" fillId="28" borderId="19" applyNumberFormat="0" applyFont="0" applyAlignment="0" applyProtection="0"/>
    <xf numFmtId="0" fontId="3" fillId="28" borderId="19" applyNumberFormat="0" applyFont="0" applyAlignment="0" applyProtection="0"/>
    <xf numFmtId="0" fontId="31" fillId="25" borderId="20" applyNumberFormat="0" applyAlignment="0" applyProtection="0"/>
    <xf numFmtId="0" fontId="31" fillId="25" borderId="20" applyNumberFormat="0" applyAlignment="0" applyProtection="0"/>
    <xf numFmtId="0" fontId="31" fillId="25" borderId="20" applyNumberFormat="0" applyAlignment="0" applyProtection="0"/>
    <xf numFmtId="0" fontId="31" fillId="25" borderId="20" applyNumberFormat="0" applyAlignment="0" applyProtection="0"/>
    <xf numFmtId="0" fontId="31" fillId="25" borderId="20"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3" fillId="0" borderId="21"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 fillId="0" borderId="0">
      <protection locked="0"/>
    </xf>
    <xf numFmtId="0" fontId="35" fillId="0" borderId="0">
      <protection locked="0"/>
    </xf>
    <xf numFmtId="0" fontId="5" fillId="29" borderId="0">
      <alignment vertical="center"/>
      <protection locked="0"/>
    </xf>
    <xf numFmtId="0" fontId="3" fillId="29" borderId="4">
      <alignment horizontal="center" vertical="center"/>
      <protection locked="0"/>
    </xf>
    <xf numFmtId="0" fontId="3" fillId="29" borderId="2">
      <alignment vertical="center"/>
      <protection locked="0"/>
    </xf>
    <xf numFmtId="0" fontId="3" fillId="30" borderId="0">
      <protection locked="0"/>
    </xf>
    <xf numFmtId="0" fontId="5" fillId="0" borderId="0">
      <protection locked="0"/>
    </xf>
    <xf numFmtId="167" fontId="3" fillId="0" borderId="0" applyFont="0" applyFill="0" applyBorder="0" applyAlignment="0" applyProtection="0"/>
    <xf numFmtId="0" fontId="3" fillId="0" borderId="0"/>
    <xf numFmtId="0" fontId="3" fillId="31" borderId="0">
      <protection locked="0"/>
    </xf>
    <xf numFmtId="0" fontId="3" fillId="0" borderId="0"/>
    <xf numFmtId="0" fontId="3" fillId="30" borderId="0">
      <protection locked="0"/>
    </xf>
    <xf numFmtId="0" fontId="3" fillId="0" borderId="0">
      <protection locked="0"/>
    </xf>
    <xf numFmtId="0" fontId="3" fillId="29" borderId="4">
      <alignment horizontal="center" vertical="center"/>
      <protection locked="0"/>
    </xf>
    <xf numFmtId="0" fontId="3" fillId="29" borderId="2">
      <alignment vertical="center"/>
      <protection locked="0"/>
    </xf>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4" borderId="0" applyNumberFormat="0" applyBorder="0" applyAlignment="0" applyProtection="0"/>
    <xf numFmtId="0" fontId="37" fillId="8" borderId="0" applyNumberFormat="0" applyBorder="0" applyAlignment="0" applyProtection="0"/>
    <xf numFmtId="0" fontId="38" fillId="25" borderId="13" applyNumberFormat="0" applyAlignment="0" applyProtection="0"/>
    <xf numFmtId="0" fontId="39" fillId="26" borderId="14" applyNumberFormat="0" applyAlignment="0" applyProtection="0"/>
    <xf numFmtId="167" fontId="3" fillId="0" borderId="0" applyFont="0" applyFill="0" applyBorder="0" applyAlignment="0" applyProtection="0"/>
    <xf numFmtId="0" fontId="40" fillId="0" borderId="0" applyNumberFormat="0" applyFill="0" applyBorder="0" applyAlignment="0" applyProtection="0"/>
    <xf numFmtId="0" fontId="41" fillId="9" borderId="0" applyNumberFormat="0" applyBorder="0" applyAlignment="0" applyProtection="0"/>
    <xf numFmtId="0" fontId="42" fillId="0" borderId="15" applyNumberFormat="0" applyFill="0" applyAlignment="0" applyProtection="0"/>
    <xf numFmtId="0" fontId="43" fillId="0" borderId="16" applyNumberFormat="0" applyFill="0" applyAlignment="0" applyProtection="0"/>
    <xf numFmtId="0" fontId="44" fillId="0" borderId="17" applyNumberFormat="0" applyFill="0" applyAlignment="0" applyProtection="0"/>
    <xf numFmtId="0" fontId="44" fillId="0" borderId="0" applyNumberFormat="0" applyFill="0" applyBorder="0" applyAlignment="0" applyProtection="0"/>
    <xf numFmtId="0" fontId="45" fillId="12" borderId="13" applyNumberFormat="0" applyAlignment="0" applyProtection="0"/>
    <xf numFmtId="0" fontId="46" fillId="0" borderId="18" applyNumberFormat="0" applyFill="0" applyAlignment="0" applyProtection="0"/>
    <xf numFmtId="0" fontId="47" fillId="27" borderId="0" applyNumberFormat="0" applyBorder="0" applyAlignment="0" applyProtection="0"/>
    <xf numFmtId="0" fontId="3" fillId="0" borderId="0">
      <protection locked="0"/>
    </xf>
    <xf numFmtId="0" fontId="48" fillId="25" borderId="20" applyNumberFormat="0" applyAlignment="0" applyProtection="0"/>
    <xf numFmtId="0" fontId="3" fillId="0" borderId="0"/>
    <xf numFmtId="0" fontId="4" fillId="0" borderId="0">
      <protection locked="0"/>
    </xf>
    <xf numFmtId="0" fontId="11" fillId="0" borderId="21" applyNumberFormat="0" applyFill="0" applyAlignment="0" applyProtection="0"/>
    <xf numFmtId="0" fontId="49" fillId="0" borderId="0" applyNumberFormat="0" applyFill="0" applyBorder="0" applyAlignment="0" applyProtection="0"/>
    <xf numFmtId="0" fontId="3" fillId="0" borderId="0">
      <protection locked="0"/>
    </xf>
    <xf numFmtId="0" fontId="3" fillId="30" borderId="0">
      <protection locked="0"/>
    </xf>
    <xf numFmtId="0" fontId="3" fillId="29" borderId="4">
      <alignment horizontal="center" vertical="center"/>
      <protection locked="0"/>
    </xf>
    <xf numFmtId="167" fontId="3" fillId="0" borderId="0" applyFont="0" applyFill="0" applyBorder="0" applyAlignment="0" applyProtection="0"/>
    <xf numFmtId="0" fontId="3" fillId="31" borderId="0">
      <protection locked="0"/>
    </xf>
    <xf numFmtId="0" fontId="5" fillId="29" borderId="0">
      <alignment vertical="center"/>
      <protection locked="0"/>
    </xf>
    <xf numFmtId="0" fontId="5" fillId="0" borderId="0">
      <protection locked="0"/>
    </xf>
    <xf numFmtId="0" fontId="35" fillId="0" borderId="0">
      <protection locked="0"/>
    </xf>
    <xf numFmtId="0" fontId="3" fillId="0" borderId="0">
      <protection locked="0"/>
    </xf>
    <xf numFmtId="0" fontId="3" fillId="29" borderId="2">
      <alignment vertical="center"/>
      <protection locked="0"/>
    </xf>
    <xf numFmtId="0" fontId="3" fillId="30" borderId="0">
      <protection locked="0"/>
    </xf>
    <xf numFmtId="0" fontId="3" fillId="30" borderId="0">
      <protection locked="0"/>
    </xf>
    <xf numFmtId="43" fontId="3" fillId="0" borderId="0" applyFont="0" applyFill="0" applyBorder="0" applyAlignment="0" applyProtection="0"/>
    <xf numFmtId="0" fontId="3" fillId="0" borderId="0"/>
    <xf numFmtId="0" fontId="2" fillId="0" borderId="0"/>
    <xf numFmtId="0" fontId="30"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50" fillId="0" borderId="0" applyFont="0" applyFill="0" applyBorder="0" applyAlignment="0" applyProtection="0"/>
    <xf numFmtId="43" fontId="51" fillId="0" borderId="0" applyFont="0" applyFill="0" applyBorder="0" applyAlignment="0" applyProtection="0"/>
    <xf numFmtId="0" fontId="51" fillId="28" borderId="19" applyNumberFormat="0" applyFont="0" applyAlignment="0" applyProtection="0"/>
    <xf numFmtId="0" fontId="3" fillId="0" borderId="0"/>
    <xf numFmtId="0" fontId="6" fillId="0" borderId="0" applyNumberFormat="0" applyFill="0" applyBorder="0" applyAlignment="0" applyProtection="0">
      <alignment vertical="top"/>
      <protection locked="0"/>
    </xf>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43" fontId="51" fillId="0" borderId="0" applyFont="0" applyFill="0" applyBorder="0" applyAlignment="0" applyProtection="0"/>
  </cellStyleXfs>
  <cellXfs count="139">
    <xf numFmtId="0" fontId="0" fillId="0" borderId="0" xfId="0"/>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3" borderId="0" xfId="0"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6" fillId="0" borderId="0" xfId="1" applyAlignment="1" applyProtection="1"/>
    <xf numFmtId="0" fontId="5" fillId="0" borderId="1" xfId="8" applyFont="1" applyFill="1" applyBorder="1" applyAlignment="1">
      <alignment horizontal="center" vertical="center" wrapText="1"/>
    </xf>
    <xf numFmtId="165" fontId="0" fillId="0" borderId="0" xfId="2" applyNumberFormat="1" applyFont="1"/>
    <xf numFmtId="0" fontId="0" fillId="0" borderId="0" xfId="0"/>
    <xf numFmtId="0" fontId="3" fillId="0" borderId="0" xfId="7" applyFill="1"/>
    <xf numFmtId="0" fontId="3" fillId="0" borderId="0" xfId="7"/>
    <xf numFmtId="0" fontId="9" fillId="0" borderId="0" xfId="7" applyFont="1" applyFill="1"/>
    <xf numFmtId="166" fontId="5" fillId="5" borderId="0" xfId="7" applyNumberFormat="1" applyFont="1" applyFill="1" applyBorder="1" applyAlignment="1" applyProtection="1">
      <alignment horizontal="right" vertical="center"/>
      <protection locked="0"/>
    </xf>
    <xf numFmtId="0" fontId="10" fillId="0" borderId="0" xfId="7" applyFont="1" applyFill="1"/>
    <xf numFmtId="166" fontId="5" fillId="0" borderId="0" xfId="7" applyNumberFormat="1" applyFont="1" applyFill="1" applyBorder="1" applyAlignment="1" applyProtection="1">
      <alignment horizontal="right" vertical="center"/>
      <protection locked="0"/>
    </xf>
    <xf numFmtId="0" fontId="11" fillId="0" borderId="0" xfId="7" applyFont="1" applyFill="1"/>
    <xf numFmtId="43" fontId="3" fillId="0" borderId="0" xfId="7" applyNumberFormat="1" applyFill="1"/>
    <xf numFmtId="9" fontId="3" fillId="0" borderId="0" xfId="10" applyFill="1"/>
    <xf numFmtId="0" fontId="5" fillId="0" borderId="0" xfId="7" applyFont="1" applyFill="1"/>
    <xf numFmtId="9" fontId="10" fillId="0" borderId="0" xfId="10" applyFont="1" applyFill="1"/>
    <xf numFmtId="9" fontId="5" fillId="0" borderId="0" xfId="10" applyFont="1" applyFill="1"/>
    <xf numFmtId="1" fontId="3" fillId="0" borderId="0" xfId="7" applyNumberFormat="1" applyFill="1"/>
    <xf numFmtId="0" fontId="5" fillId="0" borderId="0" xfId="0" applyFont="1"/>
    <xf numFmtId="3" fontId="3" fillId="0" borderId="0" xfId="7" applyNumberFormat="1" applyFill="1"/>
    <xf numFmtId="0" fontId="3" fillId="0" borderId="0" xfId="7" applyFill="1" applyBorder="1"/>
    <xf numFmtId="1" fontId="3" fillId="0" borderId="0" xfId="7" applyNumberFormat="1" applyFill="1" applyBorder="1"/>
    <xf numFmtId="0" fontId="5" fillId="2" borderId="12" xfId="7" applyFont="1" applyFill="1" applyBorder="1" applyAlignment="1">
      <alignment horizontal="center" vertical="center" wrapText="1"/>
    </xf>
    <xf numFmtId="0" fontId="4" fillId="0" borderId="0" xfId="0" applyFont="1" applyAlignment="1">
      <alignment vertical="center"/>
    </xf>
    <xf numFmtId="0" fontId="8" fillId="0" borderId="0" xfId="1" applyFont="1" applyAlignment="1" applyProtection="1">
      <alignment vertical="center"/>
    </xf>
    <xf numFmtId="0" fontId="7" fillId="0" borderId="0" xfId="0" applyFont="1" applyAlignment="1">
      <alignment vertical="center"/>
    </xf>
    <xf numFmtId="0" fontId="7" fillId="0" borderId="0" xfId="0" applyFont="1"/>
    <xf numFmtId="0" fontId="13" fillId="0" borderId="0" xfId="0" applyFont="1" applyAlignment="1">
      <alignment vertical="center"/>
    </xf>
    <xf numFmtId="0" fontId="4" fillId="0" borderId="0" xfId="0" applyFont="1" applyAlignment="1">
      <alignment horizontal="left" vertical="center" indent="1"/>
    </xf>
    <xf numFmtId="0" fontId="5" fillId="0" borderId="0" xfId="6" applyFont="1"/>
    <xf numFmtId="9" fontId="7" fillId="0" borderId="0" xfId="9" applyFont="1" applyBorder="1" applyAlignment="1">
      <alignment horizontal="center" vertical="center"/>
    </xf>
    <xf numFmtId="166" fontId="5" fillId="5" borderId="0" xfId="7" applyNumberFormat="1" applyFont="1" applyFill="1" applyBorder="1" applyAlignment="1" applyProtection="1">
      <alignment horizontal="center" vertical="center" wrapText="1"/>
      <protection locked="0"/>
    </xf>
    <xf numFmtId="0" fontId="14" fillId="0" borderId="0" xfId="0" applyFont="1" applyAlignment="1">
      <alignment vertical="center"/>
    </xf>
    <xf numFmtId="43" fontId="0" fillId="0" borderId="0" xfId="0" applyNumberFormat="1"/>
    <xf numFmtId="0" fontId="0" fillId="0" borderId="0" xfId="0" applyBorder="1"/>
    <xf numFmtId="0" fontId="5"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3" fontId="7" fillId="0" borderId="0" xfId="16" applyNumberFormat="1"/>
    <xf numFmtId="3" fontId="7" fillId="0" borderId="0" xfId="16" applyNumberFormat="1" applyBorder="1"/>
    <xf numFmtId="1" fontId="0" fillId="0" borderId="0" xfId="0" applyNumberFormat="1"/>
    <xf numFmtId="9" fontId="0" fillId="0" borderId="0" xfId="0" applyNumberFormat="1"/>
    <xf numFmtId="164" fontId="0" fillId="0" borderId="0" xfId="0" applyNumberFormat="1" applyBorder="1"/>
    <xf numFmtId="164" fontId="0" fillId="0" borderId="0" xfId="0" applyNumberFormat="1"/>
    <xf numFmtId="3" fontId="0" fillId="0" borderId="0" xfId="0" applyNumberFormat="1"/>
    <xf numFmtId="0" fontId="6" fillId="0" borderId="0" xfId="1" applyAlignment="1" applyProtection="1">
      <alignment vertical="center"/>
    </xf>
    <xf numFmtId="166" fontId="5" fillId="0" borderId="0" xfId="7" applyNumberFormat="1" applyFont="1" applyFill="1" applyBorder="1" applyAlignment="1" applyProtection="1">
      <alignment horizontal="right" vertical="center"/>
      <protection locked="0"/>
    </xf>
    <xf numFmtId="0" fontId="12" fillId="0" borderId="0" xfId="7" applyFont="1" applyFill="1"/>
    <xf numFmtId="0" fontId="5" fillId="0" borderId="0" xfId="7" applyFont="1" applyFill="1"/>
    <xf numFmtId="43" fontId="5" fillId="0" borderId="0" xfId="7" applyNumberFormat="1" applyFont="1" applyFill="1"/>
    <xf numFmtId="1" fontId="3" fillId="0" borderId="0" xfId="7" applyNumberFormat="1" applyFill="1"/>
    <xf numFmtId="0" fontId="3" fillId="0" borderId="0" xfId="0" applyFont="1" applyAlignment="1">
      <alignment vertical="center"/>
    </xf>
    <xf numFmtId="1" fontId="3" fillId="0" borderId="0" xfId="58" applyNumberFormat="1" applyFont="1" applyBorder="1"/>
    <xf numFmtId="1" fontId="5" fillId="2" borderId="0" xfId="7" applyNumberFormat="1" applyFont="1" applyFill="1" applyBorder="1" applyAlignment="1">
      <alignment horizontal="center" vertical="center" wrapText="1"/>
    </xf>
    <xf numFmtId="0" fontId="5" fillId="4" borderId="8" xfId="0" applyFont="1" applyFill="1" applyBorder="1" applyAlignment="1">
      <alignment horizontal="center" vertical="center" wrapText="1"/>
    </xf>
    <xf numFmtId="9" fontId="3" fillId="0" borderId="0" xfId="344" applyFont="1" applyFill="1"/>
    <xf numFmtId="0" fontId="3" fillId="0" borderId="0" xfId="7" applyFont="1"/>
    <xf numFmtId="0" fontId="0" fillId="0" borderId="23" xfId="0" applyBorder="1" applyAlignment="1">
      <alignment horizontal="center" vertical="center"/>
    </xf>
    <xf numFmtId="0" fontId="5" fillId="0" borderId="23" xfId="0" applyFont="1" applyBorder="1" applyAlignment="1">
      <alignment horizontal="center" vertical="center"/>
    </xf>
    <xf numFmtId="0" fontId="0" fillId="0" borderId="5" xfId="0" applyBorder="1" applyAlignment="1">
      <alignment horizontal="center" vertical="center"/>
    </xf>
    <xf numFmtId="9" fontId="0" fillId="0" borderId="1" xfId="0" applyNumberForma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3" fillId="0" borderId="0" xfId="0" applyFont="1"/>
    <xf numFmtId="168" fontId="0" fillId="0" borderId="0" xfId="0" applyNumberFormat="1"/>
    <xf numFmtId="9" fontId="0" fillId="0" borderId="0" xfId="344" applyFont="1"/>
    <xf numFmtId="9" fontId="0" fillId="0" borderId="1" xfId="26" applyFont="1" applyBorder="1" applyAlignment="1">
      <alignment horizontal="center" vertical="center"/>
    </xf>
    <xf numFmtId="164" fontId="3" fillId="0" borderId="1" xfId="23" applyNumberFormat="1" applyFont="1" applyFill="1" applyBorder="1" applyAlignment="1">
      <alignment horizontal="center" vertical="center"/>
    </xf>
    <xf numFmtId="0" fontId="5" fillId="2" borderId="24" xfId="25" applyFont="1" applyFill="1" applyBorder="1" applyAlignment="1">
      <alignment horizontal="center" vertical="center" wrapText="1"/>
    </xf>
    <xf numFmtId="0" fontId="3" fillId="0" borderId="1" xfId="25" applyFont="1" applyFill="1" applyBorder="1" applyAlignment="1">
      <alignment horizontal="center" vertical="center" wrapText="1"/>
    </xf>
    <xf numFmtId="1" fontId="3" fillId="0" borderId="1" xfId="25" applyNumberFormat="1" applyFont="1" applyFill="1" applyBorder="1" applyAlignment="1">
      <alignment horizontal="center" vertical="center" wrapText="1"/>
    </xf>
    <xf numFmtId="0" fontId="3" fillId="0" borderId="6" xfId="0" applyFont="1" applyBorder="1" applyAlignment="1">
      <alignment horizontal="center" vertical="center" wrapText="1"/>
    </xf>
    <xf numFmtId="1" fontId="3" fillId="0" borderId="6" xfId="26"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26"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0" fillId="0" borderId="0" xfId="0" applyNumberFormat="1" applyFont="1" applyFill="1" applyBorder="1" applyAlignment="1">
      <alignment horizontal="center" vertical="center" wrapText="1"/>
    </xf>
    <xf numFmtId="0" fontId="3" fillId="0" borderId="6" xfId="25" applyFont="1" applyBorder="1" applyAlignment="1">
      <alignment horizontal="center" vertical="center" wrapText="1"/>
    </xf>
    <xf numFmtId="9" fontId="3" fillId="0" borderId="6" xfId="26" applyNumberFormat="1" applyFont="1" applyBorder="1" applyAlignment="1">
      <alignment horizontal="center" vertical="center" wrapText="1"/>
    </xf>
    <xf numFmtId="0" fontId="3" fillId="0" borderId="1" xfId="25" applyFont="1" applyBorder="1" applyAlignment="1">
      <alignment horizontal="center" vertical="center" wrapText="1"/>
    </xf>
    <xf numFmtId="0" fontId="3" fillId="0" borderId="6" xfId="0" applyFont="1" applyFill="1" applyBorder="1" applyAlignment="1">
      <alignment horizontal="center" vertical="center" wrapText="1"/>
    </xf>
    <xf numFmtId="9" fontId="3" fillId="0" borderId="6" xfId="26" applyFont="1" applyFill="1" applyBorder="1" applyAlignment="1">
      <alignment horizontal="center" vertical="center" wrapText="1"/>
    </xf>
    <xf numFmtId="0" fontId="5" fillId="2" borderId="22" xfId="25" applyFont="1" applyFill="1" applyBorder="1" applyAlignment="1">
      <alignment horizontal="center" vertical="center" wrapText="1"/>
    </xf>
    <xf numFmtId="0" fontId="5" fillId="2" borderId="10" xfId="25" applyFont="1" applyFill="1" applyBorder="1" applyAlignment="1">
      <alignment horizontal="center" vertical="center" wrapText="1"/>
    </xf>
    <xf numFmtId="9" fontId="3" fillId="0" borderId="1" xfId="26" applyFont="1" applyBorder="1" applyAlignment="1">
      <alignment horizontal="center" vertical="center"/>
    </xf>
    <xf numFmtId="0" fontId="5" fillId="2" borderId="1" xfId="25" applyFont="1" applyFill="1" applyBorder="1" applyAlignment="1">
      <alignment horizontal="center" vertical="center" wrapText="1"/>
    </xf>
    <xf numFmtId="0" fontId="5" fillId="4" borderId="1" xfId="25" applyFont="1" applyFill="1" applyBorder="1" applyAlignment="1">
      <alignment horizontal="center" vertical="center" wrapText="1"/>
    </xf>
    <xf numFmtId="164" fontId="3" fillId="0" borderId="1" xfId="2" applyNumberFormat="1" applyFont="1" applyBorder="1" applyAlignment="1">
      <alignment horizontal="center" vertical="center" wrapText="1"/>
    </xf>
    <xf numFmtId="1" fontId="3" fillId="4" borderId="1" xfId="26" applyNumberFormat="1" applyFont="1" applyFill="1" applyBorder="1" applyAlignment="1">
      <alignment horizontal="center" vertical="center"/>
    </xf>
    <xf numFmtId="0" fontId="5" fillId="2" borderId="3" xfId="25" applyFont="1" applyFill="1" applyBorder="1" applyAlignment="1">
      <alignment horizontal="center" vertical="center" wrapText="1"/>
    </xf>
    <xf numFmtId="0" fontId="5" fillId="4" borderId="10" xfId="25" applyFont="1" applyFill="1" applyBorder="1" applyAlignment="1">
      <alignment horizontal="center" vertical="center" wrapText="1"/>
    </xf>
    <xf numFmtId="164" fontId="3" fillId="0" borderId="6" xfId="2" applyNumberFormat="1" applyFont="1" applyBorder="1" applyAlignment="1">
      <alignment horizontal="center" vertical="center" wrapText="1"/>
    </xf>
    <xf numFmtId="0" fontId="5" fillId="0" borderId="1" xfId="25" applyFont="1" applyFill="1" applyBorder="1" applyAlignment="1">
      <alignment horizontal="center" vertical="center" wrapText="1"/>
    </xf>
    <xf numFmtId="1" fontId="3" fillId="0" borderId="1" xfId="26" applyNumberFormat="1" applyFont="1" applyFill="1" applyBorder="1" applyAlignment="1">
      <alignment horizontal="center" vertical="center"/>
    </xf>
    <xf numFmtId="1" fontId="3" fillId="0" borderId="1" xfId="26" applyNumberFormat="1" applyFont="1" applyBorder="1" applyAlignment="1">
      <alignment horizontal="center" vertical="center"/>
    </xf>
    <xf numFmtId="1" fontId="3" fillId="0" borderId="1" xfId="0" applyNumberFormat="1" applyFont="1" applyBorder="1" applyAlignment="1">
      <alignment horizontal="center" vertical="center"/>
    </xf>
    <xf numFmtId="0" fontId="3" fillId="0" borderId="0" xfId="0" applyFont="1" applyBorder="1" applyAlignment="1">
      <alignment horizontal="center" vertical="center" wrapText="1"/>
    </xf>
    <xf numFmtId="0" fontId="3" fillId="0" borderId="0" xfId="25" applyFont="1" applyBorder="1" applyAlignment="1">
      <alignment horizontal="center" vertical="center" wrapText="1"/>
    </xf>
    <xf numFmtId="9" fontId="3" fillId="0" borderId="0" xfId="26" applyNumberFormat="1" applyFont="1" applyBorder="1" applyAlignment="1">
      <alignment horizontal="center" vertical="center" wrapText="1"/>
    </xf>
    <xf numFmtId="0" fontId="5" fillId="2" borderId="0" xfId="7" applyFont="1" applyFill="1" applyAlignment="1">
      <alignment vertical="top"/>
    </xf>
    <xf numFmtId="0" fontId="5" fillId="2" borderId="0" xfId="7" applyFont="1" applyFill="1"/>
    <xf numFmtId="0" fontId="5" fillId="2" borderId="0" xfId="7" applyFont="1" applyFill="1" applyBorder="1" applyAlignment="1">
      <alignment horizontal="center" vertical="center" wrapText="1"/>
    </xf>
    <xf numFmtId="3" fontId="5" fillId="5" borderId="0" xfId="7" applyNumberFormat="1" applyFont="1" applyFill="1" applyBorder="1" applyAlignment="1" applyProtection="1">
      <alignment horizontal="right" vertical="center"/>
      <protection locked="0"/>
    </xf>
    <xf numFmtId="3" fontId="3" fillId="0" borderId="0" xfId="58" applyNumberFormat="1" applyFont="1" applyBorder="1"/>
    <xf numFmtId="3" fontId="3" fillId="0" borderId="0" xfId="53" applyNumberFormat="1" applyFont="1" applyBorder="1"/>
    <xf numFmtId="168" fontId="3" fillId="0" borderId="0" xfId="0" applyNumberFormat="1" applyFont="1"/>
    <xf numFmtId="0" fontId="3" fillId="0" borderId="0" xfId="7" applyNumberFormat="1" applyFont="1" applyFill="1" applyAlignment="1">
      <alignment horizontal="left"/>
    </xf>
    <xf numFmtId="0" fontId="52" fillId="0" borderId="0" xfId="0" applyFont="1"/>
    <xf numFmtId="165" fontId="0" fillId="0" borderId="0" xfId="361" applyNumberFormat="1" applyFont="1"/>
    <xf numFmtId="0" fontId="3" fillId="0" borderId="0" xfId="7" applyFont="1" applyFill="1"/>
    <xf numFmtId="43" fontId="3" fillId="0" borderId="0" xfId="7" applyNumberFormat="1" applyFont="1" applyFill="1"/>
    <xf numFmtId="0" fontId="3" fillId="0" borderId="0" xfId="7" applyFont="1" applyFill="1" applyBorder="1"/>
    <xf numFmtId="3" fontId="5" fillId="0" borderId="0" xfId="2" applyNumberFormat="1" applyFont="1"/>
    <xf numFmtId="3" fontId="5" fillId="0" borderId="0" xfId="7" applyNumberFormat="1" applyFont="1" applyFill="1" applyBorder="1" applyAlignment="1" applyProtection="1">
      <alignment horizontal="right" vertical="center"/>
      <protection locked="0"/>
    </xf>
    <xf numFmtId="3" fontId="5" fillId="0" borderId="0" xfId="7" applyNumberFormat="1" applyFont="1" applyFill="1" applyBorder="1"/>
    <xf numFmtId="3" fontId="5" fillId="0" borderId="0" xfId="16" applyNumberFormat="1" applyFont="1" applyBorder="1"/>
    <xf numFmtId="3" fontId="5" fillId="0" borderId="0" xfId="2" applyNumberFormat="1" applyFont="1" applyBorder="1"/>
    <xf numFmtId="3" fontId="5" fillId="0" borderId="0" xfId="0" applyNumberFormat="1" applyFont="1" applyBorder="1"/>
    <xf numFmtId="164" fontId="3" fillId="0" borderId="1" xfId="361" applyNumberFormat="1" applyFont="1" applyFill="1" applyBorder="1" applyAlignment="1">
      <alignment horizontal="center" vertical="center"/>
    </xf>
    <xf numFmtId="0" fontId="0" fillId="0" borderId="0" xfId="0" applyFill="1" applyBorder="1"/>
    <xf numFmtId="0" fontId="5" fillId="2" borderId="1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 xfId="8" applyFont="1" applyFill="1" applyBorder="1" applyAlignment="1">
      <alignment horizontal="center" vertical="center" wrapText="1"/>
    </xf>
    <xf numFmtId="0" fontId="5" fillId="2" borderId="9" xfId="8" applyFont="1" applyFill="1" applyBorder="1" applyAlignment="1">
      <alignment horizontal="center" vertical="center" wrapText="1"/>
    </xf>
    <xf numFmtId="0" fontId="5" fillId="2" borderId="8" xfId="8" applyFont="1" applyFill="1" applyBorder="1" applyAlignment="1">
      <alignment horizontal="center" vertical="center" wrapText="1"/>
    </xf>
    <xf numFmtId="0" fontId="5" fillId="2" borderId="3" xfId="8" applyFont="1" applyFill="1" applyBorder="1" applyAlignment="1">
      <alignment horizontal="center" vertical="center" wrapText="1"/>
    </xf>
    <xf numFmtId="0" fontId="5" fillId="2" borderId="1" xfId="25" applyFont="1" applyFill="1" applyBorder="1" applyAlignment="1">
      <alignment horizontal="center" vertical="center" wrapText="1"/>
    </xf>
    <xf numFmtId="0" fontId="5" fillId="2" borderId="11" xfId="25" applyFont="1" applyFill="1" applyBorder="1" applyAlignment="1">
      <alignment horizontal="center" vertical="center" wrapText="1"/>
    </xf>
    <xf numFmtId="0" fontId="5" fillId="2" borderId="6" xfId="25" applyFont="1" applyFill="1" applyBorder="1" applyAlignment="1">
      <alignment horizontal="center" vertical="center" wrapText="1"/>
    </xf>
    <xf numFmtId="0" fontId="5" fillId="2" borderId="3" xfId="25" applyFont="1" applyFill="1" applyBorder="1" applyAlignment="1">
      <alignment horizontal="center" vertical="center" wrapText="1"/>
    </xf>
  </cellXfs>
  <cellStyles count="362">
    <cellStyle name=" 1" xfId="275"/>
    <cellStyle name="%" xfId="52"/>
    <cellStyle name="20% - Accent1 2" xfId="62"/>
    <cellStyle name="20% - Accent1 3" xfId="49"/>
    <cellStyle name="20% - Accent1 4" xfId="40"/>
    <cellStyle name="20% - Accent1 5" xfId="56"/>
    <cellStyle name="20% - Accent1 6" xfId="47"/>
    <cellStyle name="20% - Accent1 7" xfId="282"/>
    <cellStyle name="20% - Accent2 2" xfId="51"/>
    <cellStyle name="20% - Accent2 3" xfId="39"/>
    <cellStyle name="20% - Accent2 4" xfId="60"/>
    <cellStyle name="20% - Accent2 5" xfId="43"/>
    <cellStyle name="20% - Accent2 6" xfId="42"/>
    <cellStyle name="20% - Accent2 7" xfId="283"/>
    <cellStyle name="20% - Accent3 2" xfId="55"/>
    <cellStyle name="20% - Accent3 3" xfId="37"/>
    <cellStyle name="20% - Accent3 4" xfId="38"/>
    <cellStyle name="20% - Accent3 5" xfId="46"/>
    <cellStyle name="20% - Accent3 6" xfId="61"/>
    <cellStyle name="20% - Accent3 7" xfId="284"/>
    <cellStyle name="20% - Accent4 2" xfId="41"/>
    <cellStyle name="20% - Accent4 3" xfId="50"/>
    <cellStyle name="20% - Accent4 4" xfId="45"/>
    <cellStyle name="20% - Accent4 5" xfId="54"/>
    <cellStyle name="20% - Accent4 6" xfId="59"/>
    <cellStyle name="20% - Accent4 7" xfId="285"/>
    <cellStyle name="20% - Accent5 2" xfId="44"/>
    <cellStyle name="20% - Accent5 3" xfId="57"/>
    <cellStyle name="20% - Accent5 4" xfId="63"/>
    <cellStyle name="20% - Accent5 5" xfId="64"/>
    <cellStyle name="20% - Accent5 6" xfId="65"/>
    <cellStyle name="20% - Accent5 7" xfId="286"/>
    <cellStyle name="20% - Accent6 2" xfId="66"/>
    <cellStyle name="20% - Accent6 3" xfId="67"/>
    <cellStyle name="20% - Accent6 4" xfId="68"/>
    <cellStyle name="20% - Accent6 5" xfId="69"/>
    <cellStyle name="20% - Accent6 6" xfId="70"/>
    <cellStyle name="20% - Accent6 7" xfId="287"/>
    <cellStyle name="40% - Accent1 2" xfId="71"/>
    <cellStyle name="40% - Accent1 3" xfId="72"/>
    <cellStyle name="40% - Accent1 4" xfId="73"/>
    <cellStyle name="40% - Accent1 5" xfId="74"/>
    <cellStyle name="40% - Accent1 6" xfId="75"/>
    <cellStyle name="40% - Accent1 7" xfId="288"/>
    <cellStyle name="40% - Accent2 2" xfId="76"/>
    <cellStyle name="40% - Accent2 3" xfId="77"/>
    <cellStyle name="40% - Accent2 4" xfId="78"/>
    <cellStyle name="40% - Accent2 5" xfId="79"/>
    <cellStyle name="40% - Accent2 6" xfId="80"/>
    <cellStyle name="40% - Accent2 7" xfId="289"/>
    <cellStyle name="40% - Accent3 2" xfId="81"/>
    <cellStyle name="40% - Accent3 3" xfId="82"/>
    <cellStyle name="40% - Accent3 4" xfId="83"/>
    <cellStyle name="40% - Accent3 5" xfId="84"/>
    <cellStyle name="40% - Accent3 6" xfId="85"/>
    <cellStyle name="40% - Accent3 7" xfId="290"/>
    <cellStyle name="40% - Accent4 2" xfId="86"/>
    <cellStyle name="40% - Accent4 3" xfId="87"/>
    <cellStyle name="40% - Accent4 4" xfId="88"/>
    <cellStyle name="40% - Accent4 5" xfId="89"/>
    <cellStyle name="40% - Accent4 6" xfId="90"/>
    <cellStyle name="40% - Accent4 7" xfId="291"/>
    <cellStyle name="40% - Accent5 2" xfId="91"/>
    <cellStyle name="40% - Accent5 3" xfId="92"/>
    <cellStyle name="40% - Accent5 4" xfId="93"/>
    <cellStyle name="40% - Accent5 5" xfId="94"/>
    <cellStyle name="40% - Accent5 6" xfId="95"/>
    <cellStyle name="40% - Accent5 7" xfId="292"/>
    <cellStyle name="40% - Accent6 2" xfId="96"/>
    <cellStyle name="40% - Accent6 3" xfId="97"/>
    <cellStyle name="40% - Accent6 4" xfId="98"/>
    <cellStyle name="40% - Accent6 5" xfId="99"/>
    <cellStyle name="40% - Accent6 6" xfId="100"/>
    <cellStyle name="40% - Accent6 7" xfId="293"/>
    <cellStyle name="60% - Accent1 2" xfId="101"/>
    <cellStyle name="60% - Accent1 3" xfId="102"/>
    <cellStyle name="60% - Accent1 4" xfId="103"/>
    <cellStyle name="60% - Accent1 5" xfId="104"/>
    <cellStyle name="60% - Accent1 6" xfId="105"/>
    <cellStyle name="60% - Accent1 7" xfId="294"/>
    <cellStyle name="60% - Accent2 2" xfId="106"/>
    <cellStyle name="60% - Accent2 3" xfId="107"/>
    <cellStyle name="60% - Accent2 4" xfId="108"/>
    <cellStyle name="60% - Accent2 5" xfId="109"/>
    <cellStyle name="60% - Accent2 6" xfId="110"/>
    <cellStyle name="60% - Accent2 7" xfId="295"/>
    <cellStyle name="60% - Accent3 2" xfId="111"/>
    <cellStyle name="60% - Accent3 3" xfId="112"/>
    <cellStyle name="60% - Accent3 4" xfId="113"/>
    <cellStyle name="60% - Accent3 5" xfId="114"/>
    <cellStyle name="60% - Accent3 6" xfId="115"/>
    <cellStyle name="60% - Accent3 7" xfId="296"/>
    <cellStyle name="60% - Accent4 2" xfId="116"/>
    <cellStyle name="60% - Accent4 3" xfId="117"/>
    <cellStyle name="60% - Accent4 4" xfId="118"/>
    <cellStyle name="60% - Accent4 5" xfId="119"/>
    <cellStyle name="60% - Accent4 6" xfId="120"/>
    <cellStyle name="60% - Accent4 7" xfId="297"/>
    <cellStyle name="60% - Accent5 2" xfId="121"/>
    <cellStyle name="60% - Accent5 3" xfId="122"/>
    <cellStyle name="60% - Accent5 4" xfId="123"/>
    <cellStyle name="60% - Accent5 5" xfId="124"/>
    <cellStyle name="60% - Accent5 6" xfId="125"/>
    <cellStyle name="60% - Accent5 7" xfId="298"/>
    <cellStyle name="60% - Accent6 2" xfId="126"/>
    <cellStyle name="60% - Accent6 3" xfId="127"/>
    <cellStyle name="60% - Accent6 4" xfId="128"/>
    <cellStyle name="60% - Accent6 5" xfId="129"/>
    <cellStyle name="60% - Accent6 6" xfId="130"/>
    <cellStyle name="60% - Accent6 7" xfId="299"/>
    <cellStyle name="Accent1 2" xfId="131"/>
    <cellStyle name="Accent1 3" xfId="132"/>
    <cellStyle name="Accent1 4" xfId="133"/>
    <cellStyle name="Accent1 5" xfId="134"/>
    <cellStyle name="Accent1 6" xfId="135"/>
    <cellStyle name="Accent1 7" xfId="300"/>
    <cellStyle name="Accent2 2" xfId="136"/>
    <cellStyle name="Accent2 3" xfId="137"/>
    <cellStyle name="Accent2 4" xfId="138"/>
    <cellStyle name="Accent2 5" xfId="139"/>
    <cellStyle name="Accent2 6" xfId="140"/>
    <cellStyle name="Accent2 7" xfId="301"/>
    <cellStyle name="Accent3 2" xfId="141"/>
    <cellStyle name="Accent3 3" xfId="142"/>
    <cellStyle name="Accent3 4" xfId="143"/>
    <cellStyle name="Accent3 5" xfId="144"/>
    <cellStyle name="Accent3 6" xfId="145"/>
    <cellStyle name="Accent3 7" xfId="302"/>
    <cellStyle name="Accent4 2" xfId="146"/>
    <cellStyle name="Accent4 3" xfId="147"/>
    <cellStyle name="Accent4 4" xfId="148"/>
    <cellStyle name="Accent4 5" xfId="149"/>
    <cellStyle name="Accent4 6" xfId="150"/>
    <cellStyle name="Accent4 7" xfId="303"/>
    <cellStyle name="Accent5 2" xfId="151"/>
    <cellStyle name="Accent5 3" xfId="152"/>
    <cellStyle name="Accent5 4" xfId="153"/>
    <cellStyle name="Accent5 5" xfId="154"/>
    <cellStyle name="Accent5 6" xfId="155"/>
    <cellStyle name="Accent5 7" xfId="304"/>
    <cellStyle name="Accent6 2" xfId="156"/>
    <cellStyle name="Accent6 3" xfId="157"/>
    <cellStyle name="Accent6 4" xfId="158"/>
    <cellStyle name="Accent6 5" xfId="159"/>
    <cellStyle name="Accent6 6" xfId="160"/>
    <cellStyle name="Accent6 7" xfId="305"/>
    <cellStyle name="Bad 2" xfId="161"/>
    <cellStyle name="Bad 3" xfId="162"/>
    <cellStyle name="Bad 4" xfId="163"/>
    <cellStyle name="Bad 5" xfId="164"/>
    <cellStyle name="Bad 6" xfId="165"/>
    <cellStyle name="Bad 7" xfId="306"/>
    <cellStyle name="Calculation 2" xfId="166"/>
    <cellStyle name="Calculation 3" xfId="167"/>
    <cellStyle name="Calculation 4" xfId="168"/>
    <cellStyle name="Calculation 5" xfId="169"/>
    <cellStyle name="Calculation 6" xfId="170"/>
    <cellStyle name="Calculation 7" xfId="307"/>
    <cellStyle name="cells" xfId="272"/>
    <cellStyle name="cells 2" xfId="326"/>
    <cellStyle name="Check Cell 2" xfId="171"/>
    <cellStyle name="Check Cell 3" xfId="172"/>
    <cellStyle name="Check Cell 4" xfId="173"/>
    <cellStyle name="Check Cell 5" xfId="174"/>
    <cellStyle name="Check Cell 6" xfId="175"/>
    <cellStyle name="Check Cell 7" xfId="308"/>
    <cellStyle name="column field" xfId="270"/>
    <cellStyle name="column field 2" xfId="327"/>
    <cellStyle name="column field_Copy of DHP 14-15 allocations methodology 30-10" xfId="280"/>
    <cellStyle name="Comma" xfId="361" builtinId="3"/>
    <cellStyle name="Comma 10" xfId="345"/>
    <cellStyle name="Comma 2" xfId="2"/>
    <cellStyle name="Comma 2 2" xfId="16"/>
    <cellStyle name="Comma 2 2 2" xfId="30"/>
    <cellStyle name="Comma 2 3" xfId="337"/>
    <cellStyle name="Comma 2 4" xfId="309"/>
    <cellStyle name="Comma 3" xfId="3"/>
    <cellStyle name="Comma 3 2" xfId="17"/>
    <cellStyle name="Comma 3 2 2" xfId="31"/>
    <cellStyle name="Comma 4" xfId="4"/>
    <cellStyle name="Comma 4 2" xfId="23"/>
    <cellStyle name="Comma 4 3" xfId="328"/>
    <cellStyle name="Comma 5" xfId="36"/>
    <cellStyle name="Comma 5 2" xfId="176"/>
    <cellStyle name="Comma 5 3" xfId="342"/>
    <cellStyle name="Comma 6" xfId="177"/>
    <cellStyle name="Comma 7" xfId="274"/>
    <cellStyle name="Comma 8" xfId="53"/>
    <cellStyle name="Comma 9" xfId="349"/>
    <cellStyle name="Currency 2" xfId="178"/>
    <cellStyle name="Currency 2 2" xfId="179"/>
    <cellStyle name="Currency 2 3" xfId="180"/>
    <cellStyle name="Explanatory Text 2" xfId="181"/>
    <cellStyle name="Explanatory Text 3" xfId="182"/>
    <cellStyle name="Explanatory Text 4" xfId="183"/>
    <cellStyle name="Explanatory Text 5" xfId="184"/>
    <cellStyle name="Explanatory Text 6" xfId="185"/>
    <cellStyle name="Explanatory Text 7" xfId="310"/>
    <cellStyle name="field" xfId="276"/>
    <cellStyle name="field 2" xfId="329"/>
    <cellStyle name="field names" xfId="269"/>
    <cellStyle name="field names 2" xfId="330"/>
    <cellStyle name="footer" xfId="273"/>
    <cellStyle name="footer 2" xfId="331"/>
    <cellStyle name="Good 2" xfId="186"/>
    <cellStyle name="Good 3" xfId="187"/>
    <cellStyle name="Good 4" xfId="188"/>
    <cellStyle name="Good 5" xfId="189"/>
    <cellStyle name="Good 6" xfId="190"/>
    <cellStyle name="Good 7" xfId="311"/>
    <cellStyle name="heading" xfId="268"/>
    <cellStyle name="Heading 1 2" xfId="191"/>
    <cellStyle name="Heading 1 3" xfId="192"/>
    <cellStyle name="Heading 1 4" xfId="193"/>
    <cellStyle name="Heading 1 5" xfId="194"/>
    <cellStyle name="Heading 1 6" xfId="195"/>
    <cellStyle name="Heading 1 7" xfId="312"/>
    <cellStyle name="Heading 2 2" xfId="196"/>
    <cellStyle name="Heading 2 3" xfId="197"/>
    <cellStyle name="Heading 2 4" xfId="198"/>
    <cellStyle name="Heading 2 5" xfId="199"/>
    <cellStyle name="Heading 2 6" xfId="200"/>
    <cellStyle name="Heading 2 7" xfId="313"/>
    <cellStyle name="Heading 3 2" xfId="201"/>
    <cellStyle name="Heading 3 3" xfId="202"/>
    <cellStyle name="Heading 3 4" xfId="203"/>
    <cellStyle name="Heading 3 5" xfId="204"/>
    <cellStyle name="Heading 3 6" xfId="205"/>
    <cellStyle name="Heading 3 7" xfId="314"/>
    <cellStyle name="Heading 4 2" xfId="206"/>
    <cellStyle name="Heading 4 3" xfId="207"/>
    <cellStyle name="Heading 4 4" xfId="208"/>
    <cellStyle name="Heading 4 5" xfId="209"/>
    <cellStyle name="Heading 4 6" xfId="210"/>
    <cellStyle name="Heading 4 7" xfId="315"/>
    <cellStyle name="heading 5" xfId="332"/>
    <cellStyle name="Hyperlink" xfId="1" builtinId="8"/>
    <cellStyle name="Hyperlink 2" xfId="5"/>
    <cellStyle name="Hyperlink 2 2" xfId="24"/>
    <cellStyle name="Hyperlink 2 3" xfId="211"/>
    <cellStyle name="Hyperlink 3" xfId="212"/>
    <cellStyle name="Hyperlink 4" xfId="348"/>
    <cellStyle name="Input 2" xfId="213"/>
    <cellStyle name="Input 3" xfId="214"/>
    <cellStyle name="Input 4" xfId="215"/>
    <cellStyle name="Input 5" xfId="216"/>
    <cellStyle name="Input 6" xfId="217"/>
    <cellStyle name="Input 7" xfId="316"/>
    <cellStyle name="Linked Cell 2" xfId="218"/>
    <cellStyle name="Linked Cell 3" xfId="219"/>
    <cellStyle name="Linked Cell 4" xfId="220"/>
    <cellStyle name="Linked Cell 5" xfId="221"/>
    <cellStyle name="Linked Cell 6" xfId="222"/>
    <cellStyle name="Linked Cell 7" xfId="317"/>
    <cellStyle name="Neutral 2" xfId="223"/>
    <cellStyle name="Neutral 3" xfId="224"/>
    <cellStyle name="Neutral 4" xfId="225"/>
    <cellStyle name="Neutral 5" xfId="226"/>
    <cellStyle name="Neutral 6" xfId="227"/>
    <cellStyle name="Neutral 7" xfId="318"/>
    <cellStyle name="Normal" xfId="0" builtinId="0"/>
    <cellStyle name="Normal 2" xfId="6"/>
    <cellStyle name="Normal 2 2" xfId="25"/>
    <cellStyle name="Normal 2 3" xfId="228"/>
    <cellStyle name="Normal 2 4" xfId="229"/>
    <cellStyle name="Normal 2 5" xfId="338"/>
    <cellStyle name="Normal 2 6" xfId="319"/>
    <cellStyle name="Normal 3" xfId="22"/>
    <cellStyle name="Normal 3 2" xfId="231"/>
    <cellStyle name="Normal 3 2 2" xfId="232"/>
    <cellStyle name="Normal 3 2 2 2" xfId="233"/>
    <cellStyle name="Normal 3 2 2 2 2" xfId="354"/>
    <cellStyle name="Normal 3 2 2 3" xfId="353"/>
    <cellStyle name="Normal 3 2 3" xfId="234"/>
    <cellStyle name="Normal 3 2 3 2" xfId="355"/>
    <cellStyle name="Normal 3 2 4" xfId="352"/>
    <cellStyle name="Normal 3 3" xfId="235"/>
    <cellStyle name="Normal 3 3 2" xfId="236"/>
    <cellStyle name="Normal 3 3 2 2" xfId="357"/>
    <cellStyle name="Normal 3 3 3" xfId="356"/>
    <cellStyle name="Normal 3 4" xfId="237"/>
    <cellStyle name="Normal 3 4 2" xfId="358"/>
    <cellStyle name="Normal 3 5" xfId="339"/>
    <cellStyle name="Normal 3 5 2" xfId="359"/>
    <cellStyle name="Normal 3 6" xfId="325"/>
    <cellStyle name="Normal 3 7" xfId="230"/>
    <cellStyle name="Normal 3 7 2" xfId="351"/>
    <cellStyle name="Normal 4" xfId="29"/>
    <cellStyle name="Normal 4 2" xfId="340"/>
    <cellStyle name="Normal 4 3" xfId="333"/>
    <cellStyle name="Normal 4 4" xfId="238"/>
    <cellStyle name="Normal 4 5" xfId="343"/>
    <cellStyle name="Normal 5" xfId="267"/>
    <cellStyle name="Normal 6" xfId="279"/>
    <cellStyle name="Normal 7" xfId="58"/>
    <cellStyle name="Normal 8" xfId="28"/>
    <cellStyle name="Normal 8 2" xfId="350"/>
    <cellStyle name="Normal 9" xfId="347"/>
    <cellStyle name="Normal_DHP local authority data - financial and monitoring returns (3)" xfId="7"/>
    <cellStyle name="Normal_DHP local authority data - financial and monitoring returns (3) 2" xfId="8"/>
    <cellStyle name="Note 2" xfId="239"/>
    <cellStyle name="Note 2 2" xfId="240"/>
    <cellStyle name="Note 3" xfId="241"/>
    <cellStyle name="Note 4" xfId="242"/>
    <cellStyle name="Note 5" xfId="243"/>
    <cellStyle name="Note 6" xfId="244"/>
    <cellStyle name="Note 7" xfId="346"/>
    <cellStyle name="Output 2" xfId="245"/>
    <cellStyle name="Output 3" xfId="246"/>
    <cellStyle name="Output 4" xfId="247"/>
    <cellStyle name="Output 5" xfId="248"/>
    <cellStyle name="Output 6" xfId="249"/>
    <cellStyle name="Output 7" xfId="320"/>
    <cellStyle name="Percent" xfId="344" builtinId="5"/>
    <cellStyle name="Percent 2" xfId="9"/>
    <cellStyle name="Percent 2 2" xfId="26"/>
    <cellStyle name="Percent 2 3" xfId="341"/>
    <cellStyle name="Percent 3" xfId="10"/>
    <cellStyle name="Percent 3 2" xfId="18"/>
    <cellStyle name="Percent 3 2 2" xfId="32"/>
    <cellStyle name="Percent 4" xfId="11"/>
    <cellStyle name="Percent 4 2" xfId="19"/>
    <cellStyle name="Percent 4 2 2" xfId="33"/>
    <cellStyle name="Percent 5" xfId="250"/>
    <cellStyle name="Percent 6" xfId="251"/>
    <cellStyle name="Percent 7" xfId="48"/>
    <cellStyle name="Percent 8" xfId="360"/>
    <cellStyle name="Row_Headings" xfId="277"/>
    <cellStyle name="rowfield" xfId="271"/>
    <cellStyle name="rowfield 2" xfId="334"/>
    <cellStyle name="rowfield_Copy of DHP 14-15 allocations methodology 30-10" xfId="281"/>
    <cellStyle name="Style 1" xfId="12"/>
    <cellStyle name="Style 1 2" xfId="13"/>
    <cellStyle name="Style 1 2 2" xfId="20"/>
    <cellStyle name="Style 1 2 2 2" xfId="34"/>
    <cellStyle name="Style 1 3" xfId="14"/>
    <cellStyle name="Style 1 3 2" xfId="21"/>
    <cellStyle name="Style 1 3 2 2" xfId="35"/>
    <cellStyle name="Style 1 4" xfId="15"/>
    <cellStyle name="Style 1 4 2" xfId="27"/>
    <cellStyle name="Style 1_Lincoln" xfId="321"/>
    <cellStyle name="Test" xfId="278"/>
    <cellStyle name="Test 2" xfId="335"/>
    <cellStyle name="Test 3" xfId="322"/>
    <cellStyle name="Test_Lincoln" xfId="336"/>
    <cellStyle name="Title 2" xfId="252"/>
    <cellStyle name="Title 3" xfId="253"/>
    <cellStyle name="Title 4" xfId="254"/>
    <cellStyle name="Title 5" xfId="255"/>
    <cellStyle name="Title 6" xfId="256"/>
    <cellStyle name="Total 2" xfId="257"/>
    <cellStyle name="Total 3" xfId="258"/>
    <cellStyle name="Total 4" xfId="259"/>
    <cellStyle name="Total 5" xfId="260"/>
    <cellStyle name="Total 6" xfId="261"/>
    <cellStyle name="Total 7" xfId="323"/>
    <cellStyle name="Warning Text 2" xfId="262"/>
    <cellStyle name="Warning Text 3" xfId="263"/>
    <cellStyle name="Warning Text 4" xfId="264"/>
    <cellStyle name="Warning Text 5" xfId="265"/>
    <cellStyle name="Warning Text 6" xfId="266"/>
    <cellStyle name="Warning Text 7" xfId="3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50" Type="http://schemas.openxmlformats.org/officeDocument/2006/relationships/externalLink" Target="externalLinks/externalLink37.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3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4396325459316"/>
          <c:y val="5.6030183727034118E-2"/>
          <c:w val="0.86050809273840767"/>
          <c:h val="0.67772710702828809"/>
        </c:manualLayout>
      </c:layout>
      <c:barChart>
        <c:barDir val="col"/>
        <c:grouping val="clustered"/>
        <c:varyColors val="0"/>
        <c:ser>
          <c:idx val="0"/>
          <c:order val="0"/>
          <c:tx>
            <c:strRef>
              <c:f>'[41]Chart 1'!$C$28</c:f>
              <c:strCache>
                <c:ptCount val="1"/>
                <c:pt idx="0">
                  <c:v>Great Britain</c:v>
                </c:pt>
              </c:strCache>
            </c:strRef>
          </c:tx>
          <c:invertIfNegative val="0"/>
          <c:cat>
            <c:strRef>
              <c:f>'[41]Chart 1'!$B$29:$B$50</c:f>
              <c:strCache>
                <c:ptCount val="22"/>
                <c:pt idx="0">
                  <c:v>0&lt;10</c:v>
                </c:pt>
                <c:pt idx="1">
                  <c:v>10&lt;20</c:v>
                </c:pt>
                <c:pt idx="2">
                  <c:v>20&lt;30</c:v>
                </c:pt>
                <c:pt idx="3">
                  <c:v>30&lt;40</c:v>
                </c:pt>
                <c:pt idx="4">
                  <c:v>40&lt;50</c:v>
                </c:pt>
                <c:pt idx="5">
                  <c:v>50&lt;60</c:v>
                </c:pt>
                <c:pt idx="6">
                  <c:v>60&lt;70</c:v>
                </c:pt>
                <c:pt idx="7">
                  <c:v>70&lt;80</c:v>
                </c:pt>
                <c:pt idx="8">
                  <c:v>80&lt;90</c:v>
                </c:pt>
                <c:pt idx="9">
                  <c:v>90&lt;100</c:v>
                </c:pt>
                <c:pt idx="10">
                  <c:v>100</c:v>
                </c:pt>
                <c:pt idx="11">
                  <c:v>100&lt;110</c:v>
                </c:pt>
                <c:pt idx="12">
                  <c:v>110&lt;120</c:v>
                </c:pt>
                <c:pt idx="13">
                  <c:v>120&lt;130</c:v>
                </c:pt>
                <c:pt idx="14">
                  <c:v>130&lt;140</c:v>
                </c:pt>
                <c:pt idx="15">
                  <c:v>140&lt;150</c:v>
                </c:pt>
                <c:pt idx="16">
                  <c:v>150&lt;160</c:v>
                </c:pt>
                <c:pt idx="17">
                  <c:v>160&lt;170</c:v>
                </c:pt>
                <c:pt idx="18">
                  <c:v>170&lt;180</c:v>
                </c:pt>
                <c:pt idx="19">
                  <c:v>180&lt;190</c:v>
                </c:pt>
                <c:pt idx="20">
                  <c:v>190&lt;200</c:v>
                </c:pt>
                <c:pt idx="21">
                  <c:v>200+</c:v>
                </c:pt>
              </c:strCache>
            </c:strRef>
          </c:cat>
          <c:val>
            <c:numRef>
              <c:f>'[41]Chart 1'!$C$29:$C$50</c:f>
              <c:numCache>
                <c:formatCode>General</c:formatCode>
                <c:ptCount val="22"/>
                <c:pt idx="0">
                  <c:v>1</c:v>
                </c:pt>
                <c:pt idx="1">
                  <c:v>3</c:v>
                </c:pt>
                <c:pt idx="2">
                  <c:v>9</c:v>
                </c:pt>
                <c:pt idx="3">
                  <c:v>22</c:v>
                </c:pt>
                <c:pt idx="4">
                  <c:v>30</c:v>
                </c:pt>
                <c:pt idx="5">
                  <c:v>16</c:v>
                </c:pt>
                <c:pt idx="6">
                  <c:v>6</c:v>
                </c:pt>
                <c:pt idx="7">
                  <c:v>3</c:v>
                </c:pt>
                <c:pt idx="8">
                  <c:v>2</c:v>
                </c:pt>
                <c:pt idx="9">
                  <c:v>1</c:v>
                </c:pt>
                <c:pt idx="10">
                  <c:v>0</c:v>
                </c:pt>
                <c:pt idx="11">
                  <c:v>0</c:v>
                </c:pt>
                <c:pt idx="12">
                  <c:v>0</c:v>
                </c:pt>
                <c:pt idx="13">
                  <c:v>0</c:v>
                </c:pt>
                <c:pt idx="14">
                  <c:v>0</c:v>
                </c:pt>
                <c:pt idx="15">
                  <c:v>1</c:v>
                </c:pt>
                <c:pt idx="16">
                  <c:v>0</c:v>
                </c:pt>
                <c:pt idx="17">
                  <c:v>0</c:v>
                </c:pt>
                <c:pt idx="18">
                  <c:v>0</c:v>
                </c:pt>
                <c:pt idx="19">
                  <c:v>0</c:v>
                </c:pt>
                <c:pt idx="20">
                  <c:v>0</c:v>
                </c:pt>
                <c:pt idx="21">
                  <c:v>6</c:v>
                </c:pt>
              </c:numCache>
            </c:numRef>
          </c:val>
        </c:ser>
        <c:ser>
          <c:idx val="1"/>
          <c:order val="1"/>
          <c:tx>
            <c:strRef>
              <c:f>'[41]Chart 1'!$D$28</c:f>
              <c:strCache>
                <c:ptCount val="1"/>
                <c:pt idx="0">
                  <c:v>Great Britain (excl. Scotland)</c:v>
                </c:pt>
              </c:strCache>
            </c:strRef>
          </c:tx>
          <c:invertIfNegative val="0"/>
          <c:cat>
            <c:strRef>
              <c:f>'[41]Chart 1'!$B$29:$B$50</c:f>
              <c:strCache>
                <c:ptCount val="22"/>
                <c:pt idx="0">
                  <c:v>0&lt;10</c:v>
                </c:pt>
                <c:pt idx="1">
                  <c:v>10&lt;20</c:v>
                </c:pt>
                <c:pt idx="2">
                  <c:v>20&lt;30</c:v>
                </c:pt>
                <c:pt idx="3">
                  <c:v>30&lt;40</c:v>
                </c:pt>
                <c:pt idx="4">
                  <c:v>40&lt;50</c:v>
                </c:pt>
                <c:pt idx="5">
                  <c:v>50&lt;60</c:v>
                </c:pt>
                <c:pt idx="6">
                  <c:v>60&lt;70</c:v>
                </c:pt>
                <c:pt idx="7">
                  <c:v>70&lt;80</c:v>
                </c:pt>
                <c:pt idx="8">
                  <c:v>80&lt;90</c:v>
                </c:pt>
                <c:pt idx="9">
                  <c:v>90&lt;100</c:v>
                </c:pt>
                <c:pt idx="10">
                  <c:v>100</c:v>
                </c:pt>
                <c:pt idx="11">
                  <c:v>100&lt;110</c:v>
                </c:pt>
                <c:pt idx="12">
                  <c:v>110&lt;120</c:v>
                </c:pt>
                <c:pt idx="13">
                  <c:v>120&lt;130</c:v>
                </c:pt>
                <c:pt idx="14">
                  <c:v>130&lt;140</c:v>
                </c:pt>
                <c:pt idx="15">
                  <c:v>140&lt;150</c:v>
                </c:pt>
                <c:pt idx="16">
                  <c:v>150&lt;160</c:v>
                </c:pt>
                <c:pt idx="17">
                  <c:v>160&lt;170</c:v>
                </c:pt>
                <c:pt idx="18">
                  <c:v>170&lt;180</c:v>
                </c:pt>
                <c:pt idx="19">
                  <c:v>180&lt;190</c:v>
                </c:pt>
                <c:pt idx="20">
                  <c:v>190&lt;200</c:v>
                </c:pt>
                <c:pt idx="21">
                  <c:v>200+</c:v>
                </c:pt>
              </c:strCache>
            </c:strRef>
          </c:cat>
          <c:val>
            <c:numRef>
              <c:f>'[41]Chart 1'!$D$29:$D$50</c:f>
              <c:numCache>
                <c:formatCode>General</c:formatCode>
                <c:ptCount val="22"/>
                <c:pt idx="0">
                  <c:v>0.67567567567567566</c:v>
                </c:pt>
                <c:pt idx="1">
                  <c:v>3.0405405405405408</c:v>
                </c:pt>
                <c:pt idx="2">
                  <c:v>10.135135135135135</c:v>
                </c:pt>
                <c:pt idx="3">
                  <c:v>24.324324324324326</c:v>
                </c:pt>
                <c:pt idx="4">
                  <c:v>33.108108108108105</c:v>
                </c:pt>
                <c:pt idx="5">
                  <c:v>17.22972972972973</c:v>
                </c:pt>
                <c:pt idx="6">
                  <c:v>5.7432432432432439</c:v>
                </c:pt>
                <c:pt idx="7">
                  <c:v>2.7027027027027026</c:v>
                </c:pt>
                <c:pt idx="8">
                  <c:v>1.0135135135135136</c:v>
                </c:pt>
                <c:pt idx="9">
                  <c:v>1.3513513513513513</c:v>
                </c:pt>
                <c:pt idx="10">
                  <c:v>0</c:v>
                </c:pt>
                <c:pt idx="11">
                  <c:v>0</c:v>
                </c:pt>
                <c:pt idx="12">
                  <c:v>0.33783783783783783</c:v>
                </c:pt>
                <c:pt idx="13">
                  <c:v>0</c:v>
                </c:pt>
                <c:pt idx="14">
                  <c:v>0</c:v>
                </c:pt>
                <c:pt idx="15">
                  <c:v>0.33783783783783783</c:v>
                </c:pt>
                <c:pt idx="16">
                  <c:v>0</c:v>
                </c:pt>
                <c:pt idx="17">
                  <c:v>0</c:v>
                </c:pt>
                <c:pt idx="18">
                  <c:v>0</c:v>
                </c:pt>
                <c:pt idx="19">
                  <c:v>0</c:v>
                </c:pt>
                <c:pt idx="20">
                  <c:v>0</c:v>
                </c:pt>
                <c:pt idx="21">
                  <c:v>0</c:v>
                </c:pt>
              </c:numCache>
            </c:numRef>
          </c:val>
        </c:ser>
        <c:dLbls>
          <c:showLegendKey val="0"/>
          <c:showVal val="0"/>
          <c:showCatName val="0"/>
          <c:showSerName val="0"/>
          <c:showPercent val="0"/>
          <c:showBubbleSize val="0"/>
        </c:dLbls>
        <c:gapWidth val="150"/>
        <c:axId val="114098944"/>
        <c:axId val="114100864"/>
      </c:barChart>
      <c:catAx>
        <c:axId val="114098944"/>
        <c:scaling>
          <c:orientation val="minMax"/>
        </c:scaling>
        <c:delete val="0"/>
        <c:axPos val="b"/>
        <c:title>
          <c:tx>
            <c:rich>
              <a:bodyPr/>
              <a:lstStyle/>
              <a:p>
                <a:pPr>
                  <a:defRPr/>
                </a:pPr>
                <a:r>
                  <a:rPr lang="en-GB"/>
                  <a:t>Percentage</a:t>
                </a:r>
                <a:r>
                  <a:rPr lang="en-GB" baseline="0"/>
                  <a:t> of allocation spent (%)</a:t>
                </a:r>
              </a:p>
            </c:rich>
          </c:tx>
          <c:layout>
            <c:manualLayout>
              <c:xMode val="edge"/>
              <c:yMode val="edge"/>
              <c:x val="0.36892300962379698"/>
              <c:y val="0.89693606007582383"/>
            </c:manualLayout>
          </c:layout>
          <c:overlay val="0"/>
        </c:title>
        <c:majorTickMark val="out"/>
        <c:minorTickMark val="none"/>
        <c:tickLblPos val="nextTo"/>
        <c:txPr>
          <a:bodyPr rot="-2700000" vert="horz"/>
          <a:lstStyle/>
          <a:p>
            <a:pPr>
              <a:defRPr sz="800"/>
            </a:pPr>
            <a:endParaRPr lang="en-US"/>
          </a:p>
        </c:txPr>
        <c:crossAx val="114100864"/>
        <c:crosses val="autoZero"/>
        <c:auto val="1"/>
        <c:lblAlgn val="ctr"/>
        <c:lblOffset val="100"/>
        <c:noMultiLvlLbl val="0"/>
      </c:catAx>
      <c:valAx>
        <c:axId val="114100864"/>
        <c:scaling>
          <c:orientation val="minMax"/>
        </c:scaling>
        <c:delete val="0"/>
        <c:axPos val="l"/>
        <c:majorGridlines/>
        <c:title>
          <c:tx>
            <c:rich>
              <a:bodyPr rot="-5400000" vert="horz"/>
              <a:lstStyle/>
              <a:p>
                <a:pPr>
                  <a:defRPr/>
                </a:pPr>
                <a:r>
                  <a:rPr lang="en-GB"/>
                  <a:t>Percentage</a:t>
                </a:r>
                <a:r>
                  <a:rPr lang="en-GB" baseline="0"/>
                  <a:t> of LAs (%)</a:t>
                </a:r>
              </a:p>
            </c:rich>
          </c:tx>
          <c:layout>
            <c:manualLayout>
              <c:xMode val="edge"/>
              <c:yMode val="edge"/>
              <c:x val="1.8874890638670167E-2"/>
              <c:y val="0.16621318168562263"/>
            </c:manualLayout>
          </c:layout>
          <c:overlay val="0"/>
        </c:title>
        <c:numFmt formatCode="General" sourceLinked="1"/>
        <c:majorTickMark val="out"/>
        <c:minorTickMark val="none"/>
        <c:tickLblPos val="nextTo"/>
        <c:crossAx val="114098944"/>
        <c:crosses val="autoZero"/>
        <c:crossBetween val="between"/>
      </c:valAx>
    </c:plotArea>
    <c:legend>
      <c:legendPos val="r"/>
      <c:layout>
        <c:manualLayout>
          <c:xMode val="edge"/>
          <c:yMode val="edge"/>
          <c:x val="0.69797037003214091"/>
          <c:y val="7.2538792302518459E-2"/>
          <c:w val="0.295945056192152"/>
          <c:h val="0.20214494021580637"/>
        </c:manualLayout>
      </c:layout>
      <c:overlay val="0"/>
      <c:spPr>
        <a:solidFill>
          <a:schemeClr val="bg1"/>
        </a:solidFill>
      </c:spPr>
      <c:txPr>
        <a:bodyPr/>
        <a:lstStyle/>
        <a:p>
          <a:pPr>
            <a:defRPr sz="8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152400</xdr:rowOff>
    </xdr:from>
    <xdr:to>
      <xdr:col>8</xdr:col>
      <xdr:colOff>9524</xdr:colOff>
      <xdr:row>20</xdr:row>
      <xdr:rowOff>132617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1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1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1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1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1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2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2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2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2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2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2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2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3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3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3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3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3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3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3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3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3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3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4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4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4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4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08.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4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fs54406\workgroup\HOBART\DHP\201516\Official%20statistics\Mid-year%20returns\Use%20of%20DHPs%202015-16%20working%20fil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fs52714.link2.gpn.gov.uk\69666146$\workgroup\HOBART\DHP\201516\LA%20Linking%20Files\LA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4">
          <cell r="G14">
            <v>2618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3">
          <cell r="F13">
            <v>22472.06</v>
          </cell>
        </row>
        <row r="14">
          <cell r="F14">
            <v>26029.61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1">
          <cell r="F11">
            <v>0</v>
          </cell>
        </row>
        <row r="12">
          <cell r="F12">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0">
          <cell r="F10">
            <v>0</v>
          </cell>
        </row>
        <row r="11">
          <cell r="F11">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9">
          <cell r="F9">
            <v>0</v>
          </cell>
        </row>
        <row r="10">
          <cell r="F10">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8">
          <cell r="F8">
            <v>0</v>
          </cell>
        </row>
        <row r="9">
          <cell r="F9">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8">
          <cell r="F8">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4">
          <cell r="E14">
            <v>8617</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2">
          <cell r="E12">
            <v>0</v>
          </cell>
        </row>
        <row r="13">
          <cell r="E13">
            <v>2112.6799999999998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3">
          <cell r="G13">
            <v>1934.5</v>
          </cell>
        </row>
        <row r="14">
          <cell r="G14">
            <v>3191.29</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1">
          <cell r="E11">
            <v>0</v>
          </cell>
        </row>
        <row r="12">
          <cell r="E12">
            <v>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0">
          <cell r="E10">
            <v>6553.47</v>
          </cell>
        </row>
        <row r="11">
          <cell r="E11">
            <v>148.86000000000001</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8">
          <cell r="E8">
            <v>0</v>
          </cell>
        </row>
        <row r="9">
          <cell r="E9">
            <v>10400.040000000001</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4">
          <cell r="D14">
            <v>22875.1</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2">
          <cell r="D12">
            <v>160.96</v>
          </cell>
        </row>
        <row r="13">
          <cell r="D13">
            <v>30335.234285714287</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1">
          <cell r="D11">
            <v>4499.55</v>
          </cell>
        </row>
        <row r="12">
          <cell r="D12">
            <v>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0">
          <cell r="D10">
            <v>1226</v>
          </cell>
        </row>
        <row r="11">
          <cell r="D11">
            <v>199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3">
          <cell r="G13">
            <v>133.28</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9">
          <cell r="D9">
            <v>59164</v>
          </cell>
        </row>
        <row r="10">
          <cell r="D10">
            <v>40416</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9">
          <cell r="D9">
            <v>485.42</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8">
          <cell r="D8">
            <v>0</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4">
          <cell r="C14">
            <v>629.58000000000004</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2">
          <cell r="C12">
            <v>0</v>
          </cell>
        </row>
        <row r="13">
          <cell r="C13">
            <v>0</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9">
          <cell r="C9">
            <v>2893.58</v>
          </cell>
        </row>
        <row r="10">
          <cell r="C10">
            <v>2125.4499999999998</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8">
          <cell r="C8">
            <v>102.56</v>
          </cell>
        </row>
        <row r="9">
          <cell r="C9">
            <v>188.72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1">
          <cell r="G11">
            <v>0</v>
          </cell>
        </row>
        <row r="12">
          <cell r="G12">
            <v>0</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2015-16 monitoring returns"/>
      <sheetName val="Table 1"/>
      <sheetName val="Table 2"/>
      <sheetName val="Chart 1"/>
      <sheetName val="Table 3a"/>
      <sheetName val="Table 3b"/>
      <sheetName val="Table 4"/>
      <sheetName val="Table 5"/>
      <sheetName val="Table 6"/>
      <sheetName val="Table 7"/>
      <sheetName val="Table 8"/>
      <sheetName val="Table 9"/>
    </sheetNames>
    <sheetDataSet>
      <sheetData sheetId="0"/>
      <sheetData sheetId="1"/>
      <sheetData sheetId="2"/>
      <sheetData sheetId="3"/>
      <sheetData sheetId="4">
        <row r="28">
          <cell r="C28" t="str">
            <v>Great Britain</v>
          </cell>
          <cell r="D28" t="str">
            <v>Great Britain (excl. Scotland)</v>
          </cell>
        </row>
        <row r="29">
          <cell r="B29" t="str">
            <v>0&lt;10</v>
          </cell>
          <cell r="C29">
            <v>1</v>
          </cell>
          <cell r="D29">
            <v>0.67567567567567566</v>
          </cell>
        </row>
        <row r="30">
          <cell r="B30" t="str">
            <v>10&lt;20</v>
          </cell>
          <cell r="C30">
            <v>3</v>
          </cell>
          <cell r="D30">
            <v>3.0405405405405408</v>
          </cell>
        </row>
        <row r="31">
          <cell r="B31" t="str">
            <v>20&lt;30</v>
          </cell>
          <cell r="C31">
            <v>9</v>
          </cell>
          <cell r="D31">
            <v>10.135135135135135</v>
          </cell>
        </row>
        <row r="32">
          <cell r="B32" t="str">
            <v>30&lt;40</v>
          </cell>
          <cell r="C32">
            <v>22</v>
          </cell>
          <cell r="D32">
            <v>24.324324324324326</v>
          </cell>
        </row>
        <row r="33">
          <cell r="B33" t="str">
            <v>40&lt;50</v>
          </cell>
          <cell r="C33">
            <v>30</v>
          </cell>
          <cell r="D33">
            <v>33.108108108108105</v>
          </cell>
        </row>
        <row r="34">
          <cell r="B34" t="str">
            <v>50&lt;60</v>
          </cell>
          <cell r="C34">
            <v>16</v>
          </cell>
          <cell r="D34">
            <v>17.22972972972973</v>
          </cell>
        </row>
        <row r="35">
          <cell r="B35" t="str">
            <v>60&lt;70</v>
          </cell>
          <cell r="C35">
            <v>6</v>
          </cell>
          <cell r="D35">
            <v>5.7432432432432439</v>
          </cell>
        </row>
        <row r="36">
          <cell r="B36" t="str">
            <v>70&lt;80</v>
          </cell>
          <cell r="C36">
            <v>3</v>
          </cell>
          <cell r="D36">
            <v>2.7027027027027026</v>
          </cell>
        </row>
        <row r="37">
          <cell r="B37" t="str">
            <v>80&lt;90</v>
          </cell>
          <cell r="C37">
            <v>2</v>
          </cell>
          <cell r="D37">
            <v>1.0135135135135136</v>
          </cell>
        </row>
        <row r="38">
          <cell r="B38" t="str">
            <v>90&lt;100</v>
          </cell>
          <cell r="C38">
            <v>1</v>
          </cell>
          <cell r="D38">
            <v>1.3513513513513513</v>
          </cell>
        </row>
        <row r="39">
          <cell r="B39">
            <v>100</v>
          </cell>
          <cell r="C39">
            <v>0</v>
          </cell>
          <cell r="D39">
            <v>0</v>
          </cell>
        </row>
        <row r="40">
          <cell r="B40" t="str">
            <v>100&lt;110</v>
          </cell>
          <cell r="C40">
            <v>0</v>
          </cell>
          <cell r="D40">
            <v>0</v>
          </cell>
        </row>
        <row r="41">
          <cell r="B41" t="str">
            <v>110&lt;120</v>
          </cell>
          <cell r="C41">
            <v>0</v>
          </cell>
          <cell r="D41">
            <v>0.33783783783783783</v>
          </cell>
        </row>
        <row r="42">
          <cell r="B42" t="str">
            <v>120&lt;130</v>
          </cell>
          <cell r="C42">
            <v>0</v>
          </cell>
          <cell r="D42">
            <v>0</v>
          </cell>
        </row>
        <row r="43">
          <cell r="B43" t="str">
            <v>130&lt;140</v>
          </cell>
          <cell r="C43">
            <v>0</v>
          </cell>
          <cell r="D43">
            <v>0</v>
          </cell>
        </row>
        <row r="44">
          <cell r="B44" t="str">
            <v>140&lt;150</v>
          </cell>
          <cell r="C44">
            <v>1</v>
          </cell>
          <cell r="D44">
            <v>0.33783783783783783</v>
          </cell>
        </row>
        <row r="45">
          <cell r="B45" t="str">
            <v>150&lt;160</v>
          </cell>
          <cell r="C45">
            <v>0</v>
          </cell>
          <cell r="D45">
            <v>0</v>
          </cell>
        </row>
        <row r="46">
          <cell r="B46" t="str">
            <v>160&lt;170</v>
          </cell>
          <cell r="C46">
            <v>0</v>
          </cell>
          <cell r="D46">
            <v>0</v>
          </cell>
        </row>
        <row r="47">
          <cell r="B47" t="str">
            <v>170&lt;180</v>
          </cell>
          <cell r="C47">
            <v>0</v>
          </cell>
          <cell r="D47">
            <v>0</v>
          </cell>
        </row>
        <row r="48">
          <cell r="B48" t="str">
            <v>180&lt;190</v>
          </cell>
          <cell r="C48">
            <v>0</v>
          </cell>
          <cell r="D48">
            <v>0</v>
          </cell>
        </row>
        <row r="49">
          <cell r="B49" t="str">
            <v>190&lt;200</v>
          </cell>
          <cell r="C49">
            <v>0</v>
          </cell>
          <cell r="D49">
            <v>0</v>
          </cell>
        </row>
        <row r="50">
          <cell r="B50" t="str">
            <v>200+</v>
          </cell>
          <cell r="C50">
            <v>6</v>
          </cell>
          <cell r="D50">
            <v>0</v>
          </cell>
        </row>
      </sheetData>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0">
          <cell r="G10">
            <v>968.65</v>
          </cell>
        </row>
        <row r="11">
          <cell r="G11">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9">
          <cell r="G9">
            <v>1918.98</v>
          </cell>
        </row>
        <row r="10">
          <cell r="G10">
            <v>8829.94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8">
          <cell r="G8">
            <v>0</v>
          </cell>
        </row>
        <row r="9">
          <cell r="G9">
            <v>116.16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s>
    <sheetDataSet>
      <sheetData sheetId="0">
        <row r="14">
          <cell r="F14">
            <v>893.19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collections/housing-benefit-for-local-authorities-subsidy-circulars" TargetMode="External"/><Relationship Id="rId1" Type="http://schemas.openxmlformats.org/officeDocument/2006/relationships/hyperlink" Target="https://www.gov.uk/government/collections/housing-benefit-for-local-authorities-subsidy-circular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4"/>
  <sheetViews>
    <sheetView tabSelected="1" zoomScale="115" zoomScaleNormal="115" workbookViewId="0">
      <selection activeCell="A30" sqref="A30"/>
    </sheetView>
  </sheetViews>
  <sheetFormatPr defaultRowHeight="12.75" x14ac:dyDescent="0.2"/>
  <cols>
    <col min="1" max="1" width="132" bestFit="1" customWidth="1"/>
  </cols>
  <sheetData>
    <row r="1" spans="1:1" x14ac:dyDescent="0.2">
      <c r="A1" s="25" t="s">
        <v>60</v>
      </c>
    </row>
    <row r="3" spans="1:1" x14ac:dyDescent="0.2">
      <c r="A3" s="8" t="s">
        <v>498</v>
      </c>
    </row>
    <row r="4" spans="1:1" x14ac:dyDescent="0.2">
      <c r="A4" s="8" t="s">
        <v>476</v>
      </c>
    </row>
    <row r="5" spans="1:1" x14ac:dyDescent="0.2">
      <c r="A5" s="8" t="s">
        <v>479</v>
      </c>
    </row>
    <row r="6" spans="1:1" x14ac:dyDescent="0.2">
      <c r="A6" s="8" t="s">
        <v>480</v>
      </c>
    </row>
    <row r="7" spans="1:1" x14ac:dyDescent="0.2">
      <c r="A7" s="8" t="s">
        <v>482</v>
      </c>
    </row>
    <row r="8" spans="1:1" x14ac:dyDescent="0.2">
      <c r="A8" s="8" t="s">
        <v>483</v>
      </c>
    </row>
    <row r="9" spans="1:1" x14ac:dyDescent="0.2">
      <c r="A9" s="8" t="s">
        <v>511</v>
      </c>
    </row>
    <row r="10" spans="1:1" x14ac:dyDescent="0.2">
      <c r="A10" s="8" t="s">
        <v>490</v>
      </c>
    </row>
    <row r="11" spans="1:1" x14ac:dyDescent="0.2">
      <c r="A11" s="8" t="s">
        <v>520</v>
      </c>
    </row>
    <row r="12" spans="1:1" x14ac:dyDescent="0.2">
      <c r="A12" s="51" t="s">
        <v>491</v>
      </c>
    </row>
    <row r="13" spans="1:1" x14ac:dyDescent="0.2">
      <c r="A13" s="8" t="s">
        <v>515</v>
      </c>
    </row>
    <row r="14" spans="1:1" x14ac:dyDescent="0.2">
      <c r="A14" s="8" t="s">
        <v>513</v>
      </c>
    </row>
  </sheetData>
  <hyperlinks>
    <hyperlink ref="A3" location="'2015-16 monitoring returns'!A1" display="Monitoring returns: 2015-16 mid year monitoring returns data"/>
    <hyperlink ref="A4" location="'Table 1'!A1" display="Table 1:  DHP government funding for Great Britain (£million)"/>
    <hyperlink ref="A5" location="'Table 2'!A1" display="Table 2: DHP expenditure compared with full year allocation"/>
    <hyperlink ref="A6" location="'Chart 1'!A1" display="Chart 1: DHP expenditure distribution for both Great Britain, and Great Britain excluding Scotland"/>
    <hyperlink ref="A7" location="'Table 3a'!A1" display="Table 3a: DHP expenditure distribution for Great Britain"/>
    <hyperlink ref="A8" location="'Table 3b'!A1" display="Table 3b: DHP expenditure distribution for Great Britain excluding Scotland"/>
    <hyperlink ref="A9" location="'Table 4'!A1" display="Table 4: Proportion of DHP expenditure on each welfare reform for both Great Britain and Great Britain excluding Scotland"/>
    <hyperlink ref="A10" location="'Table 5'!A1" display="Table 5: DHP expenditure compared with DHP allocation by reform measure for both Great Britain, and Great Britain excluding Scotland"/>
    <hyperlink ref="A11" location="'Table 6'!A1" display="Table 6: DHP expenditure by purpose of DHP"/>
    <hyperlink ref="A12" location="'Table 7'!A1" display="Table 7: Percentage of DHP expenditure on each purpose for DHP category,  by reform measure for both Great Britain, and Great Britain excluding Scotland"/>
    <hyperlink ref="A13" location="'Table 8'!A1" display="Table 8: Proportion of LAs providing monitoring return financial reform data "/>
    <hyperlink ref="A14" location="'Table 9'!A1" display="Table 9: Proportion of LAs providing monitoring return financial purpose of award data "/>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24"/>
  <sheetViews>
    <sheetView showGridLines="0" zoomScaleNormal="100" workbookViewId="0">
      <selection activeCell="N24" sqref="N24"/>
    </sheetView>
  </sheetViews>
  <sheetFormatPr defaultRowHeight="12.75" x14ac:dyDescent="0.2"/>
  <cols>
    <col min="1" max="1" width="4.42578125" customWidth="1"/>
    <col min="2" max="2" width="21.5703125" customWidth="1"/>
    <col min="3" max="9" width="22.42578125" customWidth="1"/>
  </cols>
  <sheetData>
    <row r="1" spans="1:10" ht="15.75" x14ac:dyDescent="0.2">
      <c r="A1" s="30" t="s">
        <v>520</v>
      </c>
    </row>
    <row r="3" spans="1:10" ht="102" customHeight="1" x14ac:dyDescent="0.2">
      <c r="B3" s="93"/>
      <c r="C3" s="93" t="s">
        <v>54</v>
      </c>
      <c r="D3" s="93" t="s">
        <v>55</v>
      </c>
      <c r="E3" s="93" t="s">
        <v>56</v>
      </c>
      <c r="F3" s="93" t="s">
        <v>57</v>
      </c>
      <c r="G3" s="93" t="s">
        <v>58</v>
      </c>
      <c r="H3" s="93" t="s">
        <v>59</v>
      </c>
      <c r="I3" s="93" t="s">
        <v>521</v>
      </c>
    </row>
    <row r="4" spans="1:10" ht="28.5" customHeight="1" x14ac:dyDescent="0.2">
      <c r="B4" s="94" t="s">
        <v>13</v>
      </c>
      <c r="C4" s="95">
        <v>12</v>
      </c>
      <c r="D4" s="95">
        <v>25</v>
      </c>
      <c r="E4" s="95">
        <v>14</v>
      </c>
      <c r="F4" s="95">
        <v>6</v>
      </c>
      <c r="G4" s="95">
        <v>0</v>
      </c>
      <c r="H4" s="95">
        <v>43</v>
      </c>
      <c r="I4" s="96" t="s">
        <v>493</v>
      </c>
      <c r="J4" s="70"/>
    </row>
    <row r="5" spans="1:10" ht="28.5" customHeight="1" x14ac:dyDescent="0.2">
      <c r="B5" s="94" t="s">
        <v>14</v>
      </c>
      <c r="C5" s="95">
        <v>2</v>
      </c>
      <c r="D5" s="95">
        <v>21</v>
      </c>
      <c r="E5" s="95">
        <v>5</v>
      </c>
      <c r="F5" s="95">
        <v>1</v>
      </c>
      <c r="G5" s="95">
        <v>0</v>
      </c>
      <c r="H5" s="95">
        <v>71</v>
      </c>
      <c r="I5" s="96" t="s">
        <v>494</v>
      </c>
    </row>
    <row r="6" spans="1:10" ht="28.5" customHeight="1" x14ac:dyDescent="0.2">
      <c r="B6" s="94" t="s">
        <v>15</v>
      </c>
      <c r="C6" s="95">
        <v>6</v>
      </c>
      <c r="D6" s="95">
        <v>21</v>
      </c>
      <c r="E6" s="95">
        <v>12</v>
      </c>
      <c r="F6" s="95">
        <v>3</v>
      </c>
      <c r="G6" s="95">
        <v>0</v>
      </c>
      <c r="H6" s="95">
        <v>57</v>
      </c>
      <c r="I6" s="96" t="s">
        <v>495</v>
      </c>
    </row>
    <row r="7" spans="1:10" ht="28.5" customHeight="1" x14ac:dyDescent="0.2">
      <c r="B7" s="94" t="s">
        <v>16</v>
      </c>
      <c r="C7" s="95">
        <v>9</v>
      </c>
      <c r="D7" s="95">
        <v>23</v>
      </c>
      <c r="E7" s="95">
        <v>11</v>
      </c>
      <c r="F7" s="95">
        <v>4</v>
      </c>
      <c r="G7" s="95">
        <v>0</v>
      </c>
      <c r="H7" s="95">
        <v>53</v>
      </c>
      <c r="I7" s="96" t="s">
        <v>496</v>
      </c>
    </row>
    <row r="8" spans="1:10" ht="28.5" customHeight="1" x14ac:dyDescent="0.2">
      <c r="B8" s="94" t="s">
        <v>17</v>
      </c>
      <c r="C8" s="95">
        <v>12</v>
      </c>
      <c r="D8" s="95">
        <v>24</v>
      </c>
      <c r="E8" s="95">
        <v>14</v>
      </c>
      <c r="F8" s="95">
        <v>6</v>
      </c>
      <c r="G8" s="95">
        <v>0</v>
      </c>
      <c r="H8" s="95">
        <v>43</v>
      </c>
      <c r="I8" s="96" t="s">
        <v>497</v>
      </c>
    </row>
    <row r="9" spans="1:10" x14ac:dyDescent="0.2">
      <c r="A9" s="57" t="s">
        <v>500</v>
      </c>
    </row>
    <row r="10" spans="1:10" x14ac:dyDescent="0.2">
      <c r="A10" s="57" t="s">
        <v>518</v>
      </c>
      <c r="C10" s="10"/>
      <c r="D10" s="10"/>
      <c r="E10" s="10"/>
      <c r="F10" s="10"/>
      <c r="G10" s="10"/>
      <c r="H10" s="10"/>
    </row>
    <row r="11" spans="1:10" x14ac:dyDescent="0.2">
      <c r="A11" t="s">
        <v>484</v>
      </c>
      <c r="C11" s="10"/>
      <c r="D11" s="10"/>
      <c r="E11" s="10"/>
      <c r="F11" s="10"/>
      <c r="G11" s="10"/>
      <c r="H11" s="10"/>
    </row>
    <row r="12" spans="1:10" x14ac:dyDescent="0.2">
      <c r="C12" s="10"/>
      <c r="D12" s="10"/>
      <c r="E12" s="10"/>
      <c r="F12" s="10"/>
      <c r="G12" s="10"/>
      <c r="H12" s="10"/>
    </row>
    <row r="13" spans="1:10" x14ac:dyDescent="0.2">
      <c r="C13" s="40"/>
      <c r="D13" s="40"/>
      <c r="E13" s="40"/>
      <c r="F13" s="40"/>
      <c r="G13" s="40"/>
      <c r="H13" s="40"/>
    </row>
    <row r="14" spans="1:10" x14ac:dyDescent="0.2">
      <c r="C14" s="40"/>
      <c r="D14" s="40"/>
      <c r="E14" s="40"/>
      <c r="F14" s="40"/>
      <c r="G14" s="40"/>
      <c r="H14" s="40"/>
    </row>
    <row r="15" spans="1:10" x14ac:dyDescent="0.2">
      <c r="C15" s="40"/>
      <c r="D15" s="40"/>
      <c r="E15" s="40"/>
      <c r="F15" s="40"/>
      <c r="G15" s="40"/>
      <c r="H15" s="40"/>
    </row>
    <row r="16" spans="1:10" x14ac:dyDescent="0.2">
      <c r="C16" s="40"/>
      <c r="D16" s="40"/>
      <c r="E16" s="40"/>
      <c r="F16" s="40"/>
      <c r="G16" s="40"/>
      <c r="H16" s="40"/>
      <c r="I16" s="40"/>
    </row>
    <row r="17" spans="3:9" x14ac:dyDescent="0.2">
      <c r="C17" s="40"/>
      <c r="D17" s="40"/>
      <c r="E17" s="40"/>
      <c r="F17" s="40"/>
      <c r="G17" s="40"/>
      <c r="H17" s="40"/>
      <c r="I17" s="40"/>
    </row>
    <row r="18" spans="3:9" x14ac:dyDescent="0.2">
      <c r="C18" s="40"/>
      <c r="D18" s="40"/>
      <c r="E18" s="40"/>
      <c r="F18" s="40"/>
      <c r="G18" s="40"/>
      <c r="H18" s="40"/>
      <c r="I18" s="40"/>
    </row>
    <row r="19" spans="3:9" x14ac:dyDescent="0.2">
      <c r="C19" s="40"/>
      <c r="D19" s="40"/>
      <c r="E19" s="40"/>
      <c r="F19" s="40"/>
      <c r="G19" s="40"/>
      <c r="H19" s="40"/>
      <c r="I19" s="40"/>
    </row>
    <row r="20" spans="3:9" x14ac:dyDescent="0.2">
      <c r="C20" s="40"/>
      <c r="D20" s="40"/>
      <c r="E20" s="40"/>
      <c r="F20" s="40"/>
      <c r="G20" s="40"/>
      <c r="H20" s="40"/>
      <c r="I20" s="40"/>
    </row>
    <row r="21" spans="3:9" x14ac:dyDescent="0.2">
      <c r="C21" s="40"/>
      <c r="D21" s="40"/>
      <c r="E21" s="40"/>
      <c r="F21" s="40"/>
      <c r="G21" s="40"/>
      <c r="H21" s="40"/>
      <c r="I21" s="40"/>
    </row>
    <row r="22" spans="3:9" x14ac:dyDescent="0.2">
      <c r="C22" s="40"/>
      <c r="D22" s="40"/>
      <c r="E22" s="40"/>
      <c r="F22" s="40"/>
      <c r="G22" s="40"/>
      <c r="H22" s="40"/>
      <c r="I22" s="40"/>
    </row>
    <row r="23" spans="3:9" x14ac:dyDescent="0.2">
      <c r="C23" s="40"/>
      <c r="D23" s="40"/>
      <c r="E23" s="40"/>
      <c r="F23" s="40"/>
      <c r="G23" s="40"/>
      <c r="H23" s="40"/>
    </row>
    <row r="24" spans="3:9" x14ac:dyDescent="0.2">
      <c r="C24" s="40"/>
      <c r="D24" s="40"/>
      <c r="E24" s="40"/>
      <c r="F24" s="40"/>
      <c r="G24" s="40"/>
      <c r="H24" s="40"/>
    </row>
  </sheetData>
  <pageMargins left="0.7" right="0.7" top="0.75" bottom="0.75" header="0.3" footer="0.3"/>
  <pageSetup scale="6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19"/>
  <sheetViews>
    <sheetView showGridLines="0" zoomScaleNormal="100" workbookViewId="0">
      <selection activeCell="A10" sqref="A10:XFD10"/>
    </sheetView>
  </sheetViews>
  <sheetFormatPr defaultRowHeight="12.75" x14ac:dyDescent="0.2"/>
  <cols>
    <col min="1" max="1" width="4.42578125" customWidth="1"/>
    <col min="2" max="2" width="16.28515625" customWidth="1"/>
    <col min="3" max="14" width="12.28515625" customWidth="1"/>
  </cols>
  <sheetData>
    <row r="1" spans="1:15" ht="15.75" x14ac:dyDescent="0.2">
      <c r="A1" s="30" t="s">
        <v>516</v>
      </c>
    </row>
    <row r="3" spans="1:15" ht="90.75" customHeight="1" x14ac:dyDescent="0.2">
      <c r="B3" s="136" t="s">
        <v>46</v>
      </c>
      <c r="C3" s="138" t="s">
        <v>54</v>
      </c>
      <c r="D3" s="135"/>
      <c r="E3" s="135" t="s">
        <v>55</v>
      </c>
      <c r="F3" s="135"/>
      <c r="G3" s="135" t="s">
        <v>56</v>
      </c>
      <c r="H3" s="135"/>
      <c r="I3" s="135" t="s">
        <v>57</v>
      </c>
      <c r="J3" s="135"/>
      <c r="K3" s="135" t="s">
        <v>58</v>
      </c>
      <c r="L3" s="135"/>
      <c r="M3" s="135" t="s">
        <v>59</v>
      </c>
      <c r="N3" s="135"/>
    </row>
    <row r="4" spans="1:15" ht="38.25" x14ac:dyDescent="0.2">
      <c r="B4" s="137"/>
      <c r="C4" s="97" t="s">
        <v>16</v>
      </c>
      <c r="D4" s="93" t="s">
        <v>17</v>
      </c>
      <c r="E4" s="93" t="s">
        <v>16</v>
      </c>
      <c r="F4" s="93" t="s">
        <v>17</v>
      </c>
      <c r="G4" s="93" t="s">
        <v>16</v>
      </c>
      <c r="H4" s="93" t="s">
        <v>17</v>
      </c>
      <c r="I4" s="93" t="s">
        <v>16</v>
      </c>
      <c r="J4" s="93" t="s">
        <v>17</v>
      </c>
      <c r="K4" s="93" t="s">
        <v>16</v>
      </c>
      <c r="L4" s="93" t="s">
        <v>17</v>
      </c>
      <c r="M4" s="93" t="s">
        <v>16</v>
      </c>
      <c r="N4" s="93" t="s">
        <v>17</v>
      </c>
    </row>
    <row r="5" spans="1:15" ht="21.75" customHeight="1" x14ac:dyDescent="0.2">
      <c r="B5" s="98" t="s">
        <v>9</v>
      </c>
      <c r="C5" s="99">
        <v>4</v>
      </c>
      <c r="D5" s="99">
        <v>4</v>
      </c>
      <c r="E5" s="99">
        <v>22</v>
      </c>
      <c r="F5" s="99">
        <v>22</v>
      </c>
      <c r="G5" s="99">
        <v>48</v>
      </c>
      <c r="H5" s="99">
        <v>48</v>
      </c>
      <c r="I5" s="99">
        <v>0</v>
      </c>
      <c r="J5" s="99">
        <v>0</v>
      </c>
      <c r="K5" s="99">
        <v>0</v>
      </c>
      <c r="L5" s="99">
        <v>0</v>
      </c>
      <c r="M5" s="99">
        <v>25</v>
      </c>
      <c r="N5" s="99">
        <v>25</v>
      </c>
    </row>
    <row r="6" spans="1:15" ht="21.75" customHeight="1" x14ac:dyDescent="0.2">
      <c r="B6" s="98" t="s">
        <v>7</v>
      </c>
      <c r="C6" s="95">
        <v>5</v>
      </c>
      <c r="D6" s="95">
        <v>8</v>
      </c>
      <c r="E6" s="95">
        <v>26</v>
      </c>
      <c r="F6" s="95">
        <v>31</v>
      </c>
      <c r="G6" s="95">
        <v>5</v>
      </c>
      <c r="H6" s="95">
        <v>6</v>
      </c>
      <c r="I6" s="95">
        <v>6</v>
      </c>
      <c r="J6" s="95">
        <v>10</v>
      </c>
      <c r="K6" s="95">
        <v>0</v>
      </c>
      <c r="L6" s="95">
        <v>0</v>
      </c>
      <c r="M6" s="95">
        <v>58</v>
      </c>
      <c r="N6" s="95">
        <v>44</v>
      </c>
    </row>
    <row r="7" spans="1:15" ht="21.75" customHeight="1" x14ac:dyDescent="0.2">
      <c r="B7" s="98" t="s">
        <v>50</v>
      </c>
      <c r="C7" s="95">
        <v>7</v>
      </c>
      <c r="D7" s="95">
        <v>8</v>
      </c>
      <c r="E7" s="95">
        <v>30</v>
      </c>
      <c r="F7" s="95">
        <v>29</v>
      </c>
      <c r="G7" s="95">
        <v>13</v>
      </c>
      <c r="H7" s="95">
        <v>14</v>
      </c>
      <c r="I7" s="95">
        <v>4</v>
      </c>
      <c r="J7" s="95">
        <v>4</v>
      </c>
      <c r="K7" s="95">
        <v>0</v>
      </c>
      <c r="L7" s="95">
        <v>0</v>
      </c>
      <c r="M7" s="95">
        <v>46</v>
      </c>
      <c r="N7" s="95">
        <v>45</v>
      </c>
    </row>
    <row r="8" spans="1:15" x14ac:dyDescent="0.2">
      <c r="A8" s="57" t="s">
        <v>499</v>
      </c>
    </row>
    <row r="9" spans="1:15" x14ac:dyDescent="0.2">
      <c r="A9" s="57" t="s">
        <v>519</v>
      </c>
    </row>
    <row r="10" spans="1:15" x14ac:dyDescent="0.2">
      <c r="A10" s="127" t="s">
        <v>509</v>
      </c>
    </row>
    <row r="12" spans="1:15" x14ac:dyDescent="0.2">
      <c r="C12" s="49"/>
      <c r="D12" s="49"/>
      <c r="E12" s="49"/>
      <c r="F12" s="49"/>
      <c r="G12" s="49"/>
      <c r="H12" s="49"/>
      <c r="I12" s="49"/>
      <c r="J12" s="49"/>
      <c r="K12" s="49"/>
      <c r="L12" s="49"/>
      <c r="M12" s="49"/>
      <c r="N12" s="49"/>
    </row>
    <row r="13" spans="1:15" x14ac:dyDescent="0.2">
      <c r="C13" s="11"/>
      <c r="D13" s="11"/>
      <c r="E13" s="11"/>
      <c r="F13" s="11"/>
      <c r="G13" s="11"/>
      <c r="H13" s="11"/>
      <c r="I13" s="11"/>
      <c r="J13" s="11"/>
      <c r="K13" s="11"/>
      <c r="L13" s="11"/>
      <c r="M13" s="11"/>
      <c r="N13" s="11"/>
      <c r="O13" s="11"/>
    </row>
    <row r="14" spans="1:15" x14ac:dyDescent="0.2">
      <c r="C14" s="11"/>
      <c r="D14" s="11"/>
      <c r="E14" s="11"/>
      <c r="F14" s="11"/>
      <c r="G14" s="11"/>
      <c r="H14" s="11"/>
      <c r="I14" s="11"/>
      <c r="J14" s="11"/>
      <c r="K14" s="11"/>
      <c r="L14" s="11"/>
      <c r="M14" s="11"/>
      <c r="N14" s="11"/>
      <c r="O14" s="11"/>
    </row>
    <row r="15" spans="1:15" x14ac:dyDescent="0.2">
      <c r="C15" s="11"/>
      <c r="D15" s="11"/>
      <c r="E15" s="11"/>
      <c r="F15" s="11"/>
      <c r="G15" s="11"/>
      <c r="H15" s="11"/>
      <c r="I15" s="11"/>
      <c r="J15" s="11"/>
      <c r="K15" s="11"/>
      <c r="L15" s="11"/>
      <c r="M15" s="11"/>
      <c r="N15" s="11"/>
      <c r="O15" s="11"/>
    </row>
    <row r="17" spans="3:14" x14ac:dyDescent="0.2">
      <c r="D17" s="11"/>
      <c r="E17" s="11"/>
      <c r="F17" s="11"/>
      <c r="G17" s="11"/>
      <c r="H17" s="11"/>
      <c r="I17" s="11"/>
      <c r="J17" s="11"/>
      <c r="K17" s="11"/>
      <c r="L17" s="11"/>
      <c r="M17" s="11"/>
      <c r="N17" s="11"/>
    </row>
    <row r="18" spans="3:14" x14ac:dyDescent="0.2">
      <c r="C18" s="11"/>
      <c r="D18" s="11"/>
      <c r="E18" s="11"/>
      <c r="F18" s="11"/>
      <c r="G18" s="11"/>
      <c r="H18" s="11"/>
      <c r="I18" s="11"/>
      <c r="J18" s="11"/>
      <c r="K18" s="11"/>
      <c r="L18" s="11"/>
      <c r="M18" s="11"/>
      <c r="N18" s="11"/>
    </row>
    <row r="19" spans="3:14" x14ac:dyDescent="0.2">
      <c r="C19" s="11"/>
      <c r="D19" s="11"/>
      <c r="E19" s="11"/>
      <c r="F19" s="11"/>
      <c r="G19" s="11"/>
      <c r="H19" s="11"/>
      <c r="I19" s="11"/>
      <c r="J19" s="11"/>
      <c r="K19" s="11"/>
      <c r="L19" s="11"/>
      <c r="M19" s="11"/>
      <c r="N19" s="11"/>
    </row>
  </sheetData>
  <mergeCells count="7">
    <mergeCell ref="M3:N3"/>
    <mergeCell ref="B3:B4"/>
    <mergeCell ref="C3:D3"/>
    <mergeCell ref="E3:F3"/>
    <mergeCell ref="G3:H3"/>
    <mergeCell ref="I3:J3"/>
    <mergeCell ref="K3:L3"/>
  </mergeCells>
  <pageMargins left="0.7" right="0.7" top="0.75" bottom="0.75" header="0.3" footer="0.3"/>
  <pageSetup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10"/>
  <sheetViews>
    <sheetView showGridLines="0" zoomScaleNormal="100" workbookViewId="0"/>
  </sheetViews>
  <sheetFormatPr defaultRowHeight="12.75" x14ac:dyDescent="0.2"/>
  <cols>
    <col min="1" max="1" width="4.42578125" customWidth="1"/>
    <col min="2" max="2" width="20" customWidth="1"/>
    <col min="3" max="7" width="14.28515625" customWidth="1"/>
  </cols>
  <sheetData>
    <row r="1" spans="1:7" ht="15.75" x14ac:dyDescent="0.2">
      <c r="A1" s="35" t="s">
        <v>515</v>
      </c>
    </row>
    <row r="3" spans="1:7" ht="44.25" customHeight="1" x14ac:dyDescent="0.2">
      <c r="B3" s="93"/>
      <c r="C3" s="93" t="s">
        <v>13</v>
      </c>
      <c r="D3" s="93" t="s">
        <v>15</v>
      </c>
      <c r="E3" s="93" t="s">
        <v>14</v>
      </c>
      <c r="F3" s="93" t="s">
        <v>16</v>
      </c>
      <c r="G3" s="93" t="s">
        <v>17</v>
      </c>
    </row>
    <row r="4" spans="1:7" ht="69.75" customHeight="1" x14ac:dyDescent="0.2">
      <c r="B4" s="100" t="s">
        <v>512</v>
      </c>
      <c r="C4" s="101">
        <v>86</v>
      </c>
      <c r="D4" s="102">
        <v>77</v>
      </c>
      <c r="E4" s="102">
        <v>97</v>
      </c>
      <c r="F4" s="102">
        <v>86</v>
      </c>
      <c r="G4" s="102">
        <v>85</v>
      </c>
    </row>
    <row r="5" spans="1:7" x14ac:dyDescent="0.2">
      <c r="A5" s="70" t="s">
        <v>499</v>
      </c>
    </row>
    <row r="8" spans="1:7" x14ac:dyDescent="0.2">
      <c r="C8" s="37"/>
      <c r="D8" s="37"/>
      <c r="E8" s="37"/>
      <c r="F8" s="37"/>
      <c r="G8" s="37"/>
    </row>
    <row r="9" spans="1:7" x14ac:dyDescent="0.2">
      <c r="C9" s="48"/>
      <c r="D9" s="48"/>
      <c r="E9" s="48"/>
      <c r="F9" s="48"/>
      <c r="G9" s="48"/>
    </row>
    <row r="10" spans="1:7" x14ac:dyDescent="0.2">
      <c r="C10" s="11"/>
      <c r="D10" s="11"/>
      <c r="E10" s="11"/>
      <c r="F10" s="11"/>
      <c r="G10" s="11"/>
    </row>
  </sheetData>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3"/>
  <sheetViews>
    <sheetView showGridLines="0" zoomScaleNormal="100" workbookViewId="0"/>
  </sheetViews>
  <sheetFormatPr defaultRowHeight="12.75" x14ac:dyDescent="0.2"/>
  <cols>
    <col min="1" max="1" width="4.42578125" customWidth="1"/>
    <col min="2" max="2" width="20" customWidth="1"/>
    <col min="3" max="7" width="14.28515625" customWidth="1"/>
  </cols>
  <sheetData>
    <row r="1" spans="1:9" ht="15.75" x14ac:dyDescent="0.2">
      <c r="A1" s="35" t="s">
        <v>513</v>
      </c>
    </row>
    <row r="2" spans="1:9" ht="15" x14ac:dyDescent="0.2">
      <c r="A2" s="39"/>
    </row>
    <row r="3" spans="1:9" ht="44.25" customHeight="1" x14ac:dyDescent="0.2">
      <c r="B3" s="43"/>
      <c r="C3" s="43" t="s">
        <v>13</v>
      </c>
      <c r="D3" s="43" t="s">
        <v>15</v>
      </c>
      <c r="E3" s="43" t="s">
        <v>14</v>
      </c>
      <c r="F3" s="43" t="s">
        <v>16</v>
      </c>
      <c r="G3" s="43" t="s">
        <v>17</v>
      </c>
    </row>
    <row r="4" spans="1:9" ht="83.25" customHeight="1" x14ac:dyDescent="0.2">
      <c r="B4" s="42" t="s">
        <v>514</v>
      </c>
      <c r="C4" s="103">
        <v>71</v>
      </c>
      <c r="D4" s="103">
        <v>50</v>
      </c>
      <c r="E4" s="103">
        <v>94</v>
      </c>
      <c r="F4" s="103">
        <v>71</v>
      </c>
      <c r="G4" s="103">
        <v>69</v>
      </c>
    </row>
    <row r="5" spans="1:9" x14ac:dyDescent="0.2">
      <c r="A5" s="57" t="s">
        <v>499</v>
      </c>
    </row>
    <row r="7" spans="1:9" x14ac:dyDescent="0.2">
      <c r="C7" s="46"/>
      <c r="D7" s="46"/>
      <c r="E7" s="46"/>
      <c r="F7" s="46"/>
      <c r="G7" s="46"/>
    </row>
    <row r="8" spans="1:9" x14ac:dyDescent="0.2">
      <c r="C8" s="37"/>
      <c r="D8" s="37"/>
      <c r="E8" s="37"/>
      <c r="F8" s="37"/>
      <c r="G8" s="37"/>
    </row>
    <row r="9" spans="1:9" x14ac:dyDescent="0.2">
      <c r="C9" s="41"/>
      <c r="D9" s="41"/>
      <c r="E9" s="41"/>
      <c r="F9" s="41"/>
      <c r="G9" s="41"/>
    </row>
    <row r="13" spans="1:9" x14ac:dyDescent="0.2">
      <c r="C13" s="11"/>
      <c r="D13" s="11"/>
      <c r="E13" s="11"/>
      <c r="F13" s="11"/>
      <c r="G13" s="11"/>
      <c r="H13" s="11"/>
      <c r="I13" s="11"/>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G755"/>
  <sheetViews>
    <sheetView zoomScaleNormal="100" zoomScaleSheetLayoutView="100" workbookViewId="0">
      <pane xSplit="1" topLeftCell="B1" activePane="topRight" state="frozen"/>
      <selection pane="topRight" activeCell="B25" sqref="B25"/>
    </sheetView>
  </sheetViews>
  <sheetFormatPr defaultRowHeight="12.75" x14ac:dyDescent="0.2"/>
  <cols>
    <col min="1" max="1" width="29.42578125" style="21" customWidth="1"/>
    <col min="2" max="2" width="20.7109375" style="21" bestFit="1" customWidth="1"/>
    <col min="3" max="4" width="20" style="27" customWidth="1"/>
    <col min="5" max="8" width="20" style="12" customWidth="1"/>
    <col min="9" max="10" width="20" style="24" customWidth="1"/>
    <col min="11" max="12" width="20" style="27" customWidth="1"/>
    <col min="13" max="16" width="20" style="12" customWidth="1"/>
    <col min="17" max="18" width="20" style="24" customWidth="1"/>
    <col min="19" max="20" width="20" style="27" customWidth="1"/>
    <col min="21" max="24" width="20" style="12" customWidth="1"/>
    <col min="25" max="26" width="20" style="24" customWidth="1"/>
    <col min="27" max="28" width="20" style="27" customWidth="1"/>
    <col min="29" max="32" width="20" style="12" customWidth="1"/>
    <col min="33" max="34" width="20" style="24" customWidth="1"/>
    <col min="35" max="36" width="20" style="27" customWidth="1"/>
    <col min="37" max="40" width="20" style="12" customWidth="1"/>
    <col min="41" max="42" width="20" style="24" customWidth="1"/>
    <col min="43" max="43" width="20" style="27" customWidth="1"/>
    <col min="44" max="44" width="4.42578125" style="27" customWidth="1"/>
    <col min="45" max="45" width="20" style="27" customWidth="1"/>
    <col min="46" max="46" width="20" style="28" customWidth="1"/>
    <col min="47" max="50" width="18.42578125" style="56" customWidth="1"/>
    <col min="51" max="51" width="9.140625" style="12"/>
    <col min="52" max="52" width="12" style="12" customWidth="1"/>
    <col min="53" max="16384" width="9.140625" style="12"/>
  </cols>
  <sheetData>
    <row r="1" spans="1:51" x14ac:dyDescent="0.2">
      <c r="A1" s="107" t="s">
        <v>504</v>
      </c>
      <c r="B1" s="108"/>
      <c r="C1" s="108"/>
      <c r="D1" s="38"/>
      <c r="E1" s="109"/>
      <c r="F1" s="109"/>
      <c r="G1" s="109"/>
      <c r="H1" s="109"/>
      <c r="I1" s="109"/>
      <c r="J1" s="109"/>
      <c r="K1" s="109"/>
      <c r="L1" s="38"/>
      <c r="M1" s="109"/>
      <c r="N1" s="109"/>
      <c r="O1" s="109"/>
      <c r="P1" s="109"/>
      <c r="Q1" s="109"/>
      <c r="R1" s="109"/>
      <c r="S1" s="109"/>
      <c r="T1" s="38"/>
      <c r="U1" s="109"/>
      <c r="V1" s="109"/>
      <c r="W1" s="109"/>
      <c r="X1" s="109"/>
      <c r="Y1" s="109"/>
      <c r="Z1" s="109"/>
      <c r="AA1" s="109"/>
      <c r="AB1" s="38"/>
      <c r="AC1" s="109"/>
      <c r="AD1" s="109"/>
      <c r="AE1" s="109"/>
      <c r="AF1" s="109"/>
      <c r="AG1" s="109"/>
      <c r="AH1" s="109"/>
      <c r="AI1" s="109"/>
      <c r="AJ1" s="38"/>
      <c r="AK1" s="109"/>
      <c r="AL1" s="109"/>
      <c r="AM1" s="109"/>
      <c r="AN1" s="109"/>
      <c r="AO1" s="109"/>
      <c r="AP1" s="109"/>
      <c r="AQ1" s="109"/>
      <c r="AR1" s="38"/>
      <c r="AS1" s="109"/>
      <c r="AT1" s="38"/>
      <c r="AU1" s="109"/>
      <c r="AV1" s="109"/>
      <c r="AW1" s="109"/>
      <c r="AX1" s="109"/>
    </row>
    <row r="2" spans="1:51" ht="105.75" customHeight="1" x14ac:dyDescent="0.2">
      <c r="A2" s="29" t="s">
        <v>61</v>
      </c>
      <c r="B2" s="29" t="s">
        <v>62</v>
      </c>
      <c r="C2" s="29" t="s">
        <v>63</v>
      </c>
      <c r="D2" s="38" t="s">
        <v>9</v>
      </c>
      <c r="E2" s="59" t="s">
        <v>64</v>
      </c>
      <c r="F2" s="59" t="s">
        <v>65</v>
      </c>
      <c r="G2" s="59" t="s">
        <v>66</v>
      </c>
      <c r="H2" s="59" t="s">
        <v>67</v>
      </c>
      <c r="I2" s="59" t="s">
        <v>68</v>
      </c>
      <c r="J2" s="59" t="s">
        <v>69</v>
      </c>
      <c r="K2" s="59" t="s">
        <v>70</v>
      </c>
      <c r="L2" s="38" t="s">
        <v>71</v>
      </c>
      <c r="M2" s="59" t="s">
        <v>64</v>
      </c>
      <c r="N2" s="59" t="s">
        <v>65</v>
      </c>
      <c r="O2" s="59" t="s">
        <v>66</v>
      </c>
      <c r="P2" s="59" t="s">
        <v>67</v>
      </c>
      <c r="Q2" s="59" t="s">
        <v>68</v>
      </c>
      <c r="R2" s="59" t="s">
        <v>69</v>
      </c>
      <c r="S2" s="59" t="s">
        <v>72</v>
      </c>
      <c r="T2" s="38" t="s">
        <v>73</v>
      </c>
      <c r="U2" s="59" t="s">
        <v>64</v>
      </c>
      <c r="V2" s="59" t="s">
        <v>65</v>
      </c>
      <c r="W2" s="59" t="s">
        <v>66</v>
      </c>
      <c r="X2" s="59" t="s">
        <v>67</v>
      </c>
      <c r="Y2" s="59" t="s">
        <v>68</v>
      </c>
      <c r="Z2" s="59" t="s">
        <v>69</v>
      </c>
      <c r="AA2" s="59" t="s">
        <v>74</v>
      </c>
      <c r="AB2" s="38" t="s">
        <v>75</v>
      </c>
      <c r="AC2" s="59" t="s">
        <v>64</v>
      </c>
      <c r="AD2" s="59" t="s">
        <v>65</v>
      </c>
      <c r="AE2" s="59" t="s">
        <v>66</v>
      </c>
      <c r="AF2" s="59" t="s">
        <v>67</v>
      </c>
      <c r="AG2" s="59" t="s">
        <v>68</v>
      </c>
      <c r="AH2" s="59" t="s">
        <v>69</v>
      </c>
      <c r="AI2" s="59" t="s">
        <v>76</v>
      </c>
      <c r="AJ2" s="38" t="s">
        <v>77</v>
      </c>
      <c r="AK2" s="59" t="s">
        <v>64</v>
      </c>
      <c r="AL2" s="59" t="s">
        <v>65</v>
      </c>
      <c r="AM2" s="59" t="s">
        <v>66</v>
      </c>
      <c r="AN2" s="59" t="s">
        <v>67</v>
      </c>
      <c r="AO2" s="59" t="s">
        <v>68</v>
      </c>
      <c r="AP2" s="59" t="s">
        <v>69</v>
      </c>
      <c r="AQ2" s="59" t="s">
        <v>78</v>
      </c>
      <c r="AR2" s="15"/>
      <c r="AS2" s="59" t="s">
        <v>470</v>
      </c>
      <c r="AT2" s="38" t="s">
        <v>471</v>
      </c>
      <c r="AU2" s="59" t="s">
        <v>472</v>
      </c>
      <c r="AV2" s="59" t="s">
        <v>473</v>
      </c>
      <c r="AW2" s="59" t="s">
        <v>474</v>
      </c>
      <c r="AX2" s="59" t="s">
        <v>475</v>
      </c>
    </row>
    <row r="3" spans="1:51" x14ac:dyDescent="0.2">
      <c r="A3" s="62" t="s">
        <v>79</v>
      </c>
      <c r="B3" s="14" t="s">
        <v>14</v>
      </c>
      <c r="C3" s="14" t="s">
        <v>14</v>
      </c>
      <c r="D3" s="38"/>
      <c r="E3" s="44">
        <v>0</v>
      </c>
      <c r="F3" s="44">
        <v>0</v>
      </c>
      <c r="G3" s="44">
        <v>1857</v>
      </c>
      <c r="H3" s="44">
        <v>0</v>
      </c>
      <c r="I3" s="44">
        <v>0</v>
      </c>
      <c r="J3" s="44">
        <v>1401</v>
      </c>
      <c r="K3" s="44">
        <v>3258</v>
      </c>
      <c r="L3" s="110"/>
      <c r="M3" s="44">
        <v>0</v>
      </c>
      <c r="N3" s="44">
        <v>2099</v>
      </c>
      <c r="O3" s="44">
        <v>34702</v>
      </c>
      <c r="P3" s="44">
        <v>39879</v>
      </c>
      <c r="Q3" s="44">
        <v>0</v>
      </c>
      <c r="R3" s="44">
        <v>503363</v>
      </c>
      <c r="S3" s="44">
        <v>580042</v>
      </c>
      <c r="T3" s="110"/>
      <c r="U3" s="44">
        <v>0</v>
      </c>
      <c r="V3" s="44">
        <v>0</v>
      </c>
      <c r="W3" s="44">
        <v>0</v>
      </c>
      <c r="X3" s="44">
        <v>0</v>
      </c>
      <c r="Y3" s="44">
        <v>0</v>
      </c>
      <c r="Z3" s="44">
        <v>2843</v>
      </c>
      <c r="AA3" s="44">
        <v>2843</v>
      </c>
      <c r="AB3" s="110"/>
      <c r="AC3" s="44">
        <v>0</v>
      </c>
      <c r="AD3" s="44">
        <v>0</v>
      </c>
      <c r="AE3" s="44">
        <v>0</v>
      </c>
      <c r="AF3" s="44">
        <v>0</v>
      </c>
      <c r="AG3" s="44">
        <v>0</v>
      </c>
      <c r="AH3" s="44">
        <v>0</v>
      </c>
      <c r="AI3" s="44">
        <v>0</v>
      </c>
      <c r="AJ3" s="110"/>
      <c r="AK3" s="44">
        <v>0</v>
      </c>
      <c r="AL3" s="44">
        <v>0</v>
      </c>
      <c r="AM3" s="44">
        <v>619</v>
      </c>
      <c r="AN3" s="44">
        <v>0</v>
      </c>
      <c r="AO3" s="44">
        <v>0</v>
      </c>
      <c r="AP3" s="44">
        <v>10427</v>
      </c>
      <c r="AQ3" s="44">
        <v>11047</v>
      </c>
      <c r="AR3" s="110"/>
      <c r="AS3" s="45">
        <v>597190</v>
      </c>
      <c r="AT3" s="110"/>
      <c r="AU3" s="111">
        <v>288745</v>
      </c>
      <c r="AV3" s="112">
        <v>67927</v>
      </c>
      <c r="AW3" s="111">
        <v>166696</v>
      </c>
      <c r="AX3" s="111">
        <v>19532</v>
      </c>
      <c r="AY3" s="26"/>
    </row>
    <row r="4" spans="1:51" x14ac:dyDescent="0.2">
      <c r="A4" s="62" t="s">
        <v>80</v>
      </c>
      <c r="B4" s="14" t="s">
        <v>14</v>
      </c>
      <c r="C4" s="14" t="s">
        <v>14</v>
      </c>
      <c r="D4" s="15"/>
      <c r="E4" s="44"/>
      <c r="F4" s="44"/>
      <c r="G4" s="44"/>
      <c r="H4" s="44"/>
      <c r="I4" s="44"/>
      <c r="J4" s="44"/>
      <c r="K4" s="44"/>
      <c r="L4" s="110"/>
      <c r="M4" s="44"/>
      <c r="N4" s="44"/>
      <c r="O4" s="44"/>
      <c r="P4" s="44"/>
      <c r="Q4" s="44"/>
      <c r="R4" s="44"/>
      <c r="S4" s="44"/>
      <c r="T4" s="110"/>
      <c r="U4" s="44"/>
      <c r="V4" s="44"/>
      <c r="W4" s="44"/>
      <c r="X4" s="44"/>
      <c r="Y4" s="44"/>
      <c r="Z4" s="44"/>
      <c r="AA4" s="44"/>
      <c r="AB4" s="110"/>
      <c r="AC4" s="44"/>
      <c r="AD4" s="44"/>
      <c r="AE4" s="44"/>
      <c r="AF4" s="44"/>
      <c r="AG4" s="44"/>
      <c r="AH4" s="44"/>
      <c r="AI4" s="44"/>
      <c r="AJ4" s="110"/>
      <c r="AK4" s="44"/>
      <c r="AL4" s="44"/>
      <c r="AM4" s="44"/>
      <c r="AN4" s="44"/>
      <c r="AO4" s="44"/>
      <c r="AP4" s="44"/>
      <c r="AQ4" s="44"/>
      <c r="AR4" s="110"/>
      <c r="AS4" s="45"/>
      <c r="AT4" s="110"/>
      <c r="AU4" s="111">
        <v>477827</v>
      </c>
      <c r="AV4" s="112">
        <v>14216</v>
      </c>
      <c r="AW4" s="111">
        <v>420563</v>
      </c>
      <c r="AX4" s="111">
        <v>19185</v>
      </c>
      <c r="AY4" s="26"/>
    </row>
    <row r="5" spans="1:51" x14ac:dyDescent="0.2">
      <c r="A5" s="62" t="s">
        <v>81</v>
      </c>
      <c r="B5" s="14" t="s">
        <v>82</v>
      </c>
      <c r="C5" s="14" t="s">
        <v>13</v>
      </c>
      <c r="D5" s="15"/>
      <c r="E5" s="44"/>
      <c r="F5" s="44"/>
      <c r="G5" s="44"/>
      <c r="H5" s="44"/>
      <c r="I5" s="44"/>
      <c r="J5" s="44"/>
      <c r="K5" s="44"/>
      <c r="L5" s="110"/>
      <c r="M5" s="44"/>
      <c r="N5" s="44"/>
      <c r="O5" s="44"/>
      <c r="P5" s="44"/>
      <c r="Q5" s="44"/>
      <c r="R5" s="44"/>
      <c r="S5" s="44"/>
      <c r="T5" s="110"/>
      <c r="U5" s="44"/>
      <c r="V5" s="44"/>
      <c r="W5" s="44"/>
      <c r="X5" s="44"/>
      <c r="Y5" s="44"/>
      <c r="Z5" s="44"/>
      <c r="AA5" s="44"/>
      <c r="AB5" s="110"/>
      <c r="AC5" s="44"/>
      <c r="AD5" s="44"/>
      <c r="AE5" s="44"/>
      <c r="AF5" s="44"/>
      <c r="AG5" s="44"/>
      <c r="AH5" s="44"/>
      <c r="AI5" s="44"/>
      <c r="AJ5" s="110"/>
      <c r="AK5" s="44"/>
      <c r="AL5" s="44"/>
      <c r="AM5" s="44"/>
      <c r="AN5" s="44"/>
      <c r="AO5" s="44"/>
      <c r="AP5" s="44"/>
      <c r="AQ5" s="44"/>
      <c r="AR5" s="110"/>
      <c r="AS5" s="45"/>
      <c r="AT5" s="110"/>
      <c r="AU5" s="111">
        <v>72249</v>
      </c>
      <c r="AV5" s="112">
        <v>11279</v>
      </c>
      <c r="AW5" s="111">
        <v>30633</v>
      </c>
      <c r="AX5" s="111">
        <v>16976</v>
      </c>
      <c r="AY5" s="26"/>
    </row>
    <row r="6" spans="1:51" x14ac:dyDescent="0.2">
      <c r="A6" s="62" t="s">
        <v>83</v>
      </c>
      <c r="B6" s="14" t="s">
        <v>84</v>
      </c>
      <c r="C6" s="14" t="s">
        <v>13</v>
      </c>
      <c r="D6" s="15"/>
      <c r="E6" s="44">
        <v>0</v>
      </c>
      <c r="F6" s="44">
        <v>0</v>
      </c>
      <c r="G6" s="44">
        <v>0</v>
      </c>
      <c r="H6" s="44">
        <v>0</v>
      </c>
      <c r="I6" s="44">
        <v>0</v>
      </c>
      <c r="J6" s="44">
        <v>0</v>
      </c>
      <c r="K6" s="44">
        <v>0</v>
      </c>
      <c r="L6" s="110"/>
      <c r="M6" s="44">
        <v>277</v>
      </c>
      <c r="N6" s="44">
        <v>17293</v>
      </c>
      <c r="O6" s="44">
        <v>8283</v>
      </c>
      <c r="P6" s="44">
        <v>6524</v>
      </c>
      <c r="Q6" s="44">
        <v>368</v>
      </c>
      <c r="R6" s="44">
        <v>20366</v>
      </c>
      <c r="S6" s="44">
        <v>53111</v>
      </c>
      <c r="T6" s="110"/>
      <c r="U6" s="44">
        <v>0</v>
      </c>
      <c r="V6" s="44">
        <v>320</v>
      </c>
      <c r="W6" s="44">
        <v>0</v>
      </c>
      <c r="X6" s="44">
        <v>0</v>
      </c>
      <c r="Y6" s="44">
        <v>0</v>
      </c>
      <c r="Z6" s="44">
        <v>1459</v>
      </c>
      <c r="AA6" s="44">
        <v>1779</v>
      </c>
      <c r="AB6" s="110"/>
      <c r="AC6" s="44">
        <v>0</v>
      </c>
      <c r="AD6" s="44">
        <v>0</v>
      </c>
      <c r="AE6" s="44">
        <v>549</v>
      </c>
      <c r="AF6" s="44">
        <v>0</v>
      </c>
      <c r="AG6" s="44">
        <v>0</v>
      </c>
      <c r="AH6" s="44">
        <v>0</v>
      </c>
      <c r="AI6" s="44">
        <v>549</v>
      </c>
      <c r="AJ6" s="110"/>
      <c r="AK6" s="44">
        <v>0</v>
      </c>
      <c r="AL6" s="44">
        <v>0</v>
      </c>
      <c r="AM6" s="44">
        <v>236</v>
      </c>
      <c r="AN6" s="44">
        <v>0</v>
      </c>
      <c r="AO6" s="44">
        <v>0</v>
      </c>
      <c r="AP6" s="44">
        <v>1750</v>
      </c>
      <c r="AQ6" s="44">
        <v>1986</v>
      </c>
      <c r="AR6" s="110"/>
      <c r="AS6" s="45">
        <v>57425</v>
      </c>
      <c r="AT6" s="110"/>
      <c r="AU6" s="111">
        <v>190279</v>
      </c>
      <c r="AV6" s="112">
        <v>10141</v>
      </c>
      <c r="AW6" s="111">
        <v>150914</v>
      </c>
      <c r="AX6" s="111">
        <v>12065</v>
      </c>
      <c r="AY6" s="26"/>
    </row>
    <row r="7" spans="1:51" x14ac:dyDescent="0.2">
      <c r="A7" s="62" t="s">
        <v>85</v>
      </c>
      <c r="B7" s="14" t="s">
        <v>86</v>
      </c>
      <c r="C7" s="14" t="s">
        <v>13</v>
      </c>
      <c r="D7" s="15"/>
      <c r="E7" s="44">
        <v>0</v>
      </c>
      <c r="F7" s="44">
        <v>0</v>
      </c>
      <c r="G7" s="44">
        <v>0</v>
      </c>
      <c r="H7" s="44">
        <v>0</v>
      </c>
      <c r="I7" s="44">
        <v>0</v>
      </c>
      <c r="J7" s="44">
        <v>600</v>
      </c>
      <c r="K7" s="44">
        <v>600</v>
      </c>
      <c r="L7" s="110"/>
      <c r="M7" s="44">
        <v>8093</v>
      </c>
      <c r="N7" s="44">
        <v>284</v>
      </c>
      <c r="O7" s="44">
        <v>4550</v>
      </c>
      <c r="P7" s="44">
        <v>3372</v>
      </c>
      <c r="Q7" s="44">
        <v>0</v>
      </c>
      <c r="R7" s="44">
        <v>21171</v>
      </c>
      <c r="S7" s="44">
        <v>37471</v>
      </c>
      <c r="T7" s="110"/>
      <c r="U7" s="44">
        <v>1108</v>
      </c>
      <c r="V7" s="44">
        <v>0</v>
      </c>
      <c r="W7" s="44">
        <v>2471</v>
      </c>
      <c r="X7" s="44">
        <v>0</v>
      </c>
      <c r="Y7" s="44">
        <v>0</v>
      </c>
      <c r="Z7" s="44">
        <v>4043</v>
      </c>
      <c r="AA7" s="44">
        <v>7622</v>
      </c>
      <c r="AB7" s="110"/>
      <c r="AC7" s="44">
        <v>0</v>
      </c>
      <c r="AD7" s="44">
        <v>0</v>
      </c>
      <c r="AE7" s="44">
        <v>72</v>
      </c>
      <c r="AF7" s="44">
        <v>0</v>
      </c>
      <c r="AG7" s="44">
        <v>0</v>
      </c>
      <c r="AH7" s="44">
        <v>593</v>
      </c>
      <c r="AI7" s="44">
        <v>665</v>
      </c>
      <c r="AJ7" s="110"/>
      <c r="AK7" s="44">
        <v>920</v>
      </c>
      <c r="AL7" s="44">
        <v>0</v>
      </c>
      <c r="AM7" s="44">
        <v>232</v>
      </c>
      <c r="AN7" s="44">
        <v>325</v>
      </c>
      <c r="AO7" s="44">
        <v>0</v>
      </c>
      <c r="AP7" s="44">
        <v>5100</v>
      </c>
      <c r="AQ7" s="44">
        <v>6577</v>
      </c>
      <c r="AR7" s="110"/>
      <c r="AS7" s="45">
        <v>52934</v>
      </c>
      <c r="AT7" s="110"/>
      <c r="AU7" s="111">
        <v>155207</v>
      </c>
      <c r="AV7" s="112">
        <v>16199</v>
      </c>
      <c r="AW7" s="111">
        <v>91546</v>
      </c>
      <c r="AX7" s="111">
        <v>28000</v>
      </c>
      <c r="AY7" s="26"/>
    </row>
    <row r="8" spans="1:51" x14ac:dyDescent="0.2">
      <c r="A8" s="62" t="s">
        <v>87</v>
      </c>
      <c r="B8" s="14" t="s">
        <v>14</v>
      </c>
      <c r="C8" s="14" t="s">
        <v>14</v>
      </c>
      <c r="D8" s="15"/>
      <c r="E8" s="44">
        <v>0</v>
      </c>
      <c r="F8" s="44">
        <v>83</v>
      </c>
      <c r="G8" s="44">
        <v>0</v>
      </c>
      <c r="H8" s="44">
        <v>0</v>
      </c>
      <c r="I8" s="44">
        <v>0</v>
      </c>
      <c r="J8" s="44">
        <v>10906</v>
      </c>
      <c r="K8" s="44">
        <v>10988</v>
      </c>
      <c r="L8" s="110"/>
      <c r="M8" s="44">
        <v>0</v>
      </c>
      <c r="N8" s="44">
        <v>2683</v>
      </c>
      <c r="O8" s="44">
        <v>0</v>
      </c>
      <c r="P8" s="44">
        <v>4225</v>
      </c>
      <c r="Q8" s="44">
        <v>0</v>
      </c>
      <c r="R8" s="44">
        <v>189062</v>
      </c>
      <c r="S8" s="44">
        <v>195970</v>
      </c>
      <c r="T8" s="110"/>
      <c r="U8" s="44">
        <v>1916</v>
      </c>
      <c r="V8" s="44">
        <v>3283</v>
      </c>
      <c r="W8" s="44">
        <v>1555</v>
      </c>
      <c r="X8" s="44">
        <v>0</v>
      </c>
      <c r="Y8" s="44">
        <v>0</v>
      </c>
      <c r="Z8" s="44">
        <v>621</v>
      </c>
      <c r="AA8" s="44">
        <v>7374</v>
      </c>
      <c r="AB8" s="110"/>
      <c r="AC8" s="44">
        <v>1065</v>
      </c>
      <c r="AD8" s="44">
        <v>0</v>
      </c>
      <c r="AE8" s="44">
        <v>0</v>
      </c>
      <c r="AF8" s="44">
        <v>0</v>
      </c>
      <c r="AG8" s="44">
        <v>0</v>
      </c>
      <c r="AH8" s="44">
        <v>1218</v>
      </c>
      <c r="AI8" s="44">
        <v>2283</v>
      </c>
      <c r="AJ8" s="110"/>
      <c r="AK8" s="44">
        <v>5422</v>
      </c>
      <c r="AL8" s="44">
        <v>776</v>
      </c>
      <c r="AM8" s="44">
        <v>3702</v>
      </c>
      <c r="AN8" s="44">
        <v>0</v>
      </c>
      <c r="AO8" s="44">
        <v>0</v>
      </c>
      <c r="AP8" s="44">
        <v>23410</v>
      </c>
      <c r="AQ8" s="44">
        <v>33310</v>
      </c>
      <c r="AR8" s="110"/>
      <c r="AS8" s="45">
        <v>249926</v>
      </c>
      <c r="AT8" s="110"/>
      <c r="AU8" s="111">
        <v>331583</v>
      </c>
      <c r="AV8" s="112">
        <v>4021</v>
      </c>
      <c r="AW8" s="111">
        <v>291824</v>
      </c>
      <c r="AX8" s="111">
        <v>18468</v>
      </c>
      <c r="AY8" s="26"/>
    </row>
    <row r="9" spans="1:51" x14ac:dyDescent="0.2">
      <c r="A9" s="62" t="s">
        <v>88</v>
      </c>
      <c r="B9" s="14" t="s">
        <v>14</v>
      </c>
      <c r="C9" s="14" t="s">
        <v>14</v>
      </c>
      <c r="D9" s="15"/>
      <c r="E9" s="44">
        <v>0</v>
      </c>
      <c r="F9" s="44">
        <v>0</v>
      </c>
      <c r="G9" s="44">
        <v>0</v>
      </c>
      <c r="H9" s="44">
        <v>0</v>
      </c>
      <c r="I9" s="44">
        <v>0</v>
      </c>
      <c r="J9" s="44">
        <v>3801</v>
      </c>
      <c r="K9" s="44">
        <v>3801</v>
      </c>
      <c r="L9" s="110"/>
      <c r="M9" s="44">
        <v>0</v>
      </c>
      <c r="N9" s="44">
        <v>0</v>
      </c>
      <c r="O9" s="44">
        <v>754</v>
      </c>
      <c r="P9" s="44">
        <v>0</v>
      </c>
      <c r="Q9" s="44">
        <v>281</v>
      </c>
      <c r="R9" s="44">
        <v>202657</v>
      </c>
      <c r="S9" s="44">
        <v>203692</v>
      </c>
      <c r="T9" s="110"/>
      <c r="U9" s="44">
        <v>0</v>
      </c>
      <c r="V9" s="44">
        <v>4343</v>
      </c>
      <c r="W9" s="44">
        <v>4119</v>
      </c>
      <c r="X9" s="44">
        <v>94</v>
      </c>
      <c r="Y9" s="44">
        <v>0</v>
      </c>
      <c r="Z9" s="44">
        <v>13039</v>
      </c>
      <c r="AA9" s="44">
        <v>21594</v>
      </c>
      <c r="AB9" s="110"/>
      <c r="AC9" s="44">
        <v>0</v>
      </c>
      <c r="AD9" s="44">
        <v>826</v>
      </c>
      <c r="AE9" s="44">
        <v>0</v>
      </c>
      <c r="AF9" s="44">
        <v>0</v>
      </c>
      <c r="AG9" s="44">
        <v>0</v>
      </c>
      <c r="AH9" s="44">
        <v>0</v>
      </c>
      <c r="AI9" s="44">
        <v>826</v>
      </c>
      <c r="AJ9" s="110"/>
      <c r="AK9" s="44">
        <v>7977</v>
      </c>
      <c r="AL9" s="44">
        <v>297</v>
      </c>
      <c r="AM9" s="44">
        <v>959</v>
      </c>
      <c r="AN9" s="44">
        <v>0</v>
      </c>
      <c r="AO9" s="44">
        <v>0</v>
      </c>
      <c r="AP9" s="44">
        <v>10598</v>
      </c>
      <c r="AQ9" s="44">
        <v>19831</v>
      </c>
      <c r="AR9" s="110"/>
      <c r="AS9" s="45">
        <v>249745</v>
      </c>
      <c r="AT9" s="110"/>
      <c r="AU9" s="111">
        <v>371352</v>
      </c>
      <c r="AV9" s="112">
        <v>11092</v>
      </c>
      <c r="AW9" s="111">
        <v>331859</v>
      </c>
      <c r="AX9" s="111">
        <v>13637</v>
      </c>
      <c r="AY9" s="26"/>
    </row>
    <row r="10" spans="1:51" x14ac:dyDescent="0.2">
      <c r="A10" s="62" t="s">
        <v>89</v>
      </c>
      <c r="B10" s="14" t="s">
        <v>82</v>
      </c>
      <c r="C10" s="14" t="s">
        <v>13</v>
      </c>
      <c r="D10" s="15"/>
      <c r="E10" s="44">
        <v>0</v>
      </c>
      <c r="F10" s="44">
        <v>0</v>
      </c>
      <c r="G10" s="44">
        <v>501</v>
      </c>
      <c r="H10" s="44">
        <v>0</v>
      </c>
      <c r="I10" s="44">
        <v>0</v>
      </c>
      <c r="J10" s="44">
        <v>3164</v>
      </c>
      <c r="K10" s="44">
        <v>3665</v>
      </c>
      <c r="L10" s="110"/>
      <c r="M10" s="44">
        <v>0</v>
      </c>
      <c r="N10" s="44">
        <v>15474</v>
      </c>
      <c r="O10" s="44">
        <v>391</v>
      </c>
      <c r="P10" s="44">
        <v>0</v>
      </c>
      <c r="Q10" s="44">
        <v>0</v>
      </c>
      <c r="R10" s="44">
        <v>3634</v>
      </c>
      <c r="S10" s="44">
        <v>19498</v>
      </c>
      <c r="T10" s="110"/>
      <c r="U10" s="44">
        <v>0</v>
      </c>
      <c r="V10" s="44">
        <v>8278</v>
      </c>
      <c r="W10" s="44">
        <v>5741</v>
      </c>
      <c r="X10" s="44">
        <v>0</v>
      </c>
      <c r="Y10" s="44">
        <v>0</v>
      </c>
      <c r="Z10" s="44">
        <v>9874</v>
      </c>
      <c r="AA10" s="44">
        <v>23893</v>
      </c>
      <c r="AB10" s="110"/>
      <c r="AC10" s="44">
        <v>0</v>
      </c>
      <c r="AD10" s="44">
        <v>0</v>
      </c>
      <c r="AE10" s="44">
        <v>0</v>
      </c>
      <c r="AF10" s="44">
        <v>0</v>
      </c>
      <c r="AG10" s="44">
        <v>0</v>
      </c>
      <c r="AH10" s="44">
        <v>0</v>
      </c>
      <c r="AI10" s="44">
        <v>0</v>
      </c>
      <c r="AJ10" s="110"/>
      <c r="AK10" s="44">
        <v>26580</v>
      </c>
      <c r="AL10" s="44">
        <v>7381</v>
      </c>
      <c r="AM10" s="44">
        <v>1774</v>
      </c>
      <c r="AN10" s="44">
        <v>0</v>
      </c>
      <c r="AO10" s="44">
        <v>0</v>
      </c>
      <c r="AP10" s="44">
        <v>10938</v>
      </c>
      <c r="AQ10" s="44">
        <v>46672</v>
      </c>
      <c r="AR10" s="110"/>
      <c r="AS10" s="45">
        <v>93729</v>
      </c>
      <c r="AT10" s="110"/>
      <c r="AU10" s="111">
        <v>173365</v>
      </c>
      <c r="AV10" s="112">
        <v>29457</v>
      </c>
      <c r="AW10" s="111">
        <v>61862</v>
      </c>
      <c r="AX10" s="111">
        <v>49475</v>
      </c>
      <c r="AY10" s="26"/>
    </row>
    <row r="11" spans="1:51" x14ac:dyDescent="0.2">
      <c r="A11" s="62" t="s">
        <v>90</v>
      </c>
      <c r="B11" s="14" t="s">
        <v>86</v>
      </c>
      <c r="C11" s="14" t="s">
        <v>13</v>
      </c>
      <c r="D11" s="15"/>
      <c r="E11" s="44">
        <v>0</v>
      </c>
      <c r="F11" s="44">
        <v>100</v>
      </c>
      <c r="G11" s="44">
        <v>385</v>
      </c>
      <c r="H11" s="44">
        <v>0</v>
      </c>
      <c r="I11" s="44">
        <v>0</v>
      </c>
      <c r="J11" s="44">
        <v>0</v>
      </c>
      <c r="K11" s="44">
        <v>485</v>
      </c>
      <c r="L11" s="110"/>
      <c r="M11" s="44">
        <v>0</v>
      </c>
      <c r="N11" s="44">
        <v>27839</v>
      </c>
      <c r="O11" s="44">
        <v>0</v>
      </c>
      <c r="P11" s="44">
        <v>0</v>
      </c>
      <c r="Q11" s="44">
        <v>0</v>
      </c>
      <c r="R11" s="44">
        <v>0</v>
      </c>
      <c r="S11" s="44">
        <v>27839</v>
      </c>
      <c r="T11" s="110"/>
      <c r="U11" s="44">
        <v>0</v>
      </c>
      <c r="V11" s="44">
        <v>10659</v>
      </c>
      <c r="W11" s="44">
        <v>0</v>
      </c>
      <c r="X11" s="44">
        <v>0</v>
      </c>
      <c r="Y11" s="44">
        <v>0</v>
      </c>
      <c r="Z11" s="44">
        <v>0</v>
      </c>
      <c r="AA11" s="44">
        <v>10659</v>
      </c>
      <c r="AB11" s="110"/>
      <c r="AC11" s="44">
        <v>0</v>
      </c>
      <c r="AD11" s="44">
        <v>1892</v>
      </c>
      <c r="AE11" s="44">
        <v>2967</v>
      </c>
      <c r="AF11" s="44">
        <v>0</v>
      </c>
      <c r="AG11" s="44">
        <v>0</v>
      </c>
      <c r="AH11" s="44">
        <v>6589</v>
      </c>
      <c r="AI11" s="44">
        <v>11449</v>
      </c>
      <c r="AJ11" s="110"/>
      <c r="AK11" s="44">
        <v>0</v>
      </c>
      <c r="AL11" s="44">
        <v>898</v>
      </c>
      <c r="AM11" s="44">
        <v>0</v>
      </c>
      <c r="AN11" s="44">
        <v>0</v>
      </c>
      <c r="AO11" s="44">
        <v>0</v>
      </c>
      <c r="AP11" s="44">
        <v>6251</v>
      </c>
      <c r="AQ11" s="44">
        <v>7149</v>
      </c>
      <c r="AR11" s="110"/>
      <c r="AS11" s="45">
        <v>57581</v>
      </c>
      <c r="AT11" s="110"/>
      <c r="AU11" s="111">
        <v>187121</v>
      </c>
      <c r="AV11" s="112">
        <v>27259</v>
      </c>
      <c r="AW11" s="111">
        <v>108052</v>
      </c>
      <c r="AX11" s="111">
        <v>29694</v>
      </c>
      <c r="AY11" s="26"/>
    </row>
    <row r="12" spans="1:51" x14ac:dyDescent="0.2">
      <c r="A12" s="62" t="s">
        <v>91</v>
      </c>
      <c r="B12" s="14" t="s">
        <v>82</v>
      </c>
      <c r="C12" s="14" t="s">
        <v>13</v>
      </c>
      <c r="D12" s="15"/>
      <c r="E12" s="44">
        <v>0</v>
      </c>
      <c r="F12" s="44">
        <v>0</v>
      </c>
      <c r="G12" s="44">
        <v>0</v>
      </c>
      <c r="H12" s="44">
        <v>0</v>
      </c>
      <c r="I12" s="44">
        <v>0</v>
      </c>
      <c r="J12" s="44">
        <v>2125</v>
      </c>
      <c r="K12" s="44">
        <v>2125</v>
      </c>
      <c r="L12" s="110"/>
      <c r="M12" s="44">
        <v>4032</v>
      </c>
      <c r="N12" s="44">
        <v>0</v>
      </c>
      <c r="O12" s="44">
        <v>260</v>
      </c>
      <c r="P12" s="44">
        <v>182</v>
      </c>
      <c r="Q12" s="44">
        <v>0</v>
      </c>
      <c r="R12" s="44">
        <v>20868</v>
      </c>
      <c r="S12" s="44">
        <v>25341</v>
      </c>
      <c r="T12" s="110"/>
      <c r="U12" s="44">
        <v>670</v>
      </c>
      <c r="V12" s="44">
        <v>1390</v>
      </c>
      <c r="W12" s="44">
        <v>32</v>
      </c>
      <c r="X12" s="44">
        <v>0</v>
      </c>
      <c r="Y12" s="44">
        <v>0</v>
      </c>
      <c r="Z12" s="44">
        <v>23270</v>
      </c>
      <c r="AA12" s="44">
        <v>25361</v>
      </c>
      <c r="AB12" s="110"/>
      <c r="AC12" s="44">
        <v>0</v>
      </c>
      <c r="AD12" s="44">
        <v>0</v>
      </c>
      <c r="AE12" s="44">
        <v>0</v>
      </c>
      <c r="AF12" s="44">
        <v>0</v>
      </c>
      <c r="AG12" s="44">
        <v>0</v>
      </c>
      <c r="AH12" s="44">
        <v>0</v>
      </c>
      <c r="AI12" s="44">
        <v>0</v>
      </c>
      <c r="AJ12" s="110"/>
      <c r="AK12" s="44">
        <v>2881</v>
      </c>
      <c r="AL12" s="44">
        <v>0</v>
      </c>
      <c r="AM12" s="44">
        <v>454</v>
      </c>
      <c r="AN12" s="44">
        <v>0</v>
      </c>
      <c r="AO12" s="44">
        <v>0</v>
      </c>
      <c r="AP12" s="44">
        <v>26174</v>
      </c>
      <c r="AQ12" s="44">
        <v>29508</v>
      </c>
      <c r="AR12" s="110"/>
      <c r="AS12" s="45">
        <v>82336</v>
      </c>
      <c r="AT12" s="110"/>
      <c r="AU12" s="111">
        <v>149212</v>
      </c>
      <c r="AV12" s="112">
        <v>35125</v>
      </c>
      <c r="AW12" s="111">
        <v>66615</v>
      </c>
      <c r="AX12" s="111">
        <v>24101</v>
      </c>
      <c r="AY12" s="26"/>
    </row>
    <row r="13" spans="1:51" x14ac:dyDescent="0.2">
      <c r="A13" s="62" t="s">
        <v>92</v>
      </c>
      <c r="B13" s="14" t="s">
        <v>82</v>
      </c>
      <c r="C13" s="14" t="s">
        <v>13</v>
      </c>
      <c r="D13" s="15"/>
      <c r="E13" s="44">
        <v>593</v>
      </c>
      <c r="F13" s="44">
        <v>824</v>
      </c>
      <c r="G13" s="44">
        <v>0</v>
      </c>
      <c r="H13" s="44">
        <v>0</v>
      </c>
      <c r="I13" s="44">
        <v>0</v>
      </c>
      <c r="J13" s="44">
        <v>4159</v>
      </c>
      <c r="K13" s="44">
        <v>5576</v>
      </c>
      <c r="L13" s="110"/>
      <c r="M13" s="44">
        <v>2596</v>
      </c>
      <c r="N13" s="44">
        <v>13045</v>
      </c>
      <c r="O13" s="44">
        <v>0</v>
      </c>
      <c r="P13" s="44">
        <v>2107</v>
      </c>
      <c r="Q13" s="44">
        <v>0</v>
      </c>
      <c r="R13" s="44">
        <v>10416</v>
      </c>
      <c r="S13" s="44">
        <v>28164</v>
      </c>
      <c r="T13" s="110"/>
      <c r="U13" s="44">
        <v>7093</v>
      </c>
      <c r="V13" s="44">
        <v>2383</v>
      </c>
      <c r="W13" s="44">
        <v>464</v>
      </c>
      <c r="X13" s="44">
        <v>0</v>
      </c>
      <c r="Y13" s="44">
        <v>0</v>
      </c>
      <c r="Z13" s="44">
        <v>8977</v>
      </c>
      <c r="AA13" s="44">
        <v>18917</v>
      </c>
      <c r="AB13" s="110"/>
      <c r="AC13" s="44">
        <v>316</v>
      </c>
      <c r="AD13" s="44">
        <v>0</v>
      </c>
      <c r="AE13" s="44">
        <v>0</v>
      </c>
      <c r="AF13" s="44">
        <v>0</v>
      </c>
      <c r="AG13" s="44">
        <v>0</v>
      </c>
      <c r="AH13" s="44">
        <v>379</v>
      </c>
      <c r="AI13" s="44">
        <v>695</v>
      </c>
      <c r="AJ13" s="110"/>
      <c r="AK13" s="44">
        <v>9355</v>
      </c>
      <c r="AL13" s="44">
        <v>1507</v>
      </c>
      <c r="AM13" s="44">
        <v>143</v>
      </c>
      <c r="AN13" s="44">
        <v>0</v>
      </c>
      <c r="AO13" s="44">
        <v>0</v>
      </c>
      <c r="AP13" s="44">
        <v>14416</v>
      </c>
      <c r="AQ13" s="44">
        <v>25421</v>
      </c>
      <c r="AR13" s="110"/>
      <c r="AS13" s="45">
        <v>78772</v>
      </c>
      <c r="AT13" s="110"/>
      <c r="AU13" s="111">
        <v>192659</v>
      </c>
      <c r="AV13" s="112">
        <v>43689</v>
      </c>
      <c r="AW13" s="111">
        <v>89805</v>
      </c>
      <c r="AX13" s="111">
        <v>30325</v>
      </c>
      <c r="AY13" s="26"/>
    </row>
    <row r="14" spans="1:51" x14ac:dyDescent="0.2">
      <c r="A14" s="62" t="s">
        <v>93</v>
      </c>
      <c r="B14" s="14" t="s">
        <v>94</v>
      </c>
      <c r="C14" s="14" t="s">
        <v>13</v>
      </c>
      <c r="D14" s="15"/>
      <c r="E14" s="44">
        <v>0</v>
      </c>
      <c r="F14" s="44">
        <v>0</v>
      </c>
      <c r="G14" s="44">
        <v>0</v>
      </c>
      <c r="H14" s="44">
        <v>0</v>
      </c>
      <c r="I14" s="44">
        <v>0</v>
      </c>
      <c r="J14" s="44">
        <v>0</v>
      </c>
      <c r="K14" s="44">
        <v>351</v>
      </c>
      <c r="L14" s="110"/>
      <c r="M14" s="44">
        <v>0</v>
      </c>
      <c r="N14" s="44">
        <v>0</v>
      </c>
      <c r="O14" s="44">
        <v>0</v>
      </c>
      <c r="P14" s="44">
        <v>0</v>
      </c>
      <c r="Q14" s="44">
        <v>0</v>
      </c>
      <c r="R14" s="44">
        <v>0</v>
      </c>
      <c r="S14" s="44">
        <v>28059</v>
      </c>
      <c r="T14" s="110"/>
      <c r="U14" s="44">
        <v>0</v>
      </c>
      <c r="V14" s="44">
        <v>0</v>
      </c>
      <c r="W14" s="44">
        <v>0</v>
      </c>
      <c r="X14" s="44">
        <v>0</v>
      </c>
      <c r="Y14" s="44">
        <v>0</v>
      </c>
      <c r="Z14" s="44">
        <v>0</v>
      </c>
      <c r="AA14" s="44">
        <v>0</v>
      </c>
      <c r="AB14" s="110"/>
      <c r="AC14" s="44">
        <v>0</v>
      </c>
      <c r="AD14" s="44">
        <v>0</v>
      </c>
      <c r="AE14" s="44">
        <v>0</v>
      </c>
      <c r="AF14" s="44">
        <v>0</v>
      </c>
      <c r="AG14" s="44">
        <v>0</v>
      </c>
      <c r="AH14" s="44">
        <v>0</v>
      </c>
      <c r="AI14" s="44">
        <v>0</v>
      </c>
      <c r="AJ14" s="110"/>
      <c r="AK14" s="44">
        <v>0</v>
      </c>
      <c r="AL14" s="44">
        <v>0</v>
      </c>
      <c r="AM14" s="44">
        <v>0</v>
      </c>
      <c r="AN14" s="44">
        <v>0</v>
      </c>
      <c r="AO14" s="44">
        <v>0</v>
      </c>
      <c r="AP14" s="44">
        <v>0</v>
      </c>
      <c r="AQ14" s="44">
        <v>19880</v>
      </c>
      <c r="AR14" s="110"/>
      <c r="AS14" s="45">
        <v>48289</v>
      </c>
      <c r="AT14" s="110"/>
      <c r="AU14" s="111">
        <v>83945</v>
      </c>
      <c r="AV14" s="112">
        <v>3552</v>
      </c>
      <c r="AW14" s="111">
        <v>52507</v>
      </c>
      <c r="AX14" s="111">
        <v>15323</v>
      </c>
      <c r="AY14" s="26"/>
    </row>
    <row r="15" spans="1:51" x14ac:dyDescent="0.2">
      <c r="A15" s="13" t="s">
        <v>95</v>
      </c>
      <c r="B15" s="14" t="s">
        <v>96</v>
      </c>
      <c r="C15" s="14" t="s">
        <v>13</v>
      </c>
      <c r="D15" s="15"/>
      <c r="E15" s="44">
        <v>1162</v>
      </c>
      <c r="F15" s="44">
        <v>240</v>
      </c>
      <c r="G15" s="44">
        <v>1785</v>
      </c>
      <c r="H15" s="44">
        <v>0</v>
      </c>
      <c r="I15" s="44">
        <v>0</v>
      </c>
      <c r="J15" s="44">
        <v>12935</v>
      </c>
      <c r="K15" s="44">
        <v>16121</v>
      </c>
      <c r="L15" s="110"/>
      <c r="M15" s="44">
        <v>3305</v>
      </c>
      <c r="N15" s="44">
        <v>1325</v>
      </c>
      <c r="O15" s="44">
        <v>3077</v>
      </c>
      <c r="P15" s="44">
        <v>2372</v>
      </c>
      <c r="Q15" s="44">
        <v>0</v>
      </c>
      <c r="R15" s="44">
        <v>26335</v>
      </c>
      <c r="S15" s="44">
        <v>36414</v>
      </c>
      <c r="T15" s="110"/>
      <c r="U15" s="44">
        <v>5566</v>
      </c>
      <c r="V15" s="44">
        <v>96</v>
      </c>
      <c r="W15" s="44">
        <v>270</v>
      </c>
      <c r="X15" s="44">
        <v>0</v>
      </c>
      <c r="Y15" s="44">
        <v>0</v>
      </c>
      <c r="Z15" s="44">
        <v>9477</v>
      </c>
      <c r="AA15" s="44">
        <v>15409</v>
      </c>
      <c r="AB15" s="110"/>
      <c r="AC15" s="44">
        <v>0</v>
      </c>
      <c r="AD15" s="44">
        <v>0</v>
      </c>
      <c r="AE15" s="44">
        <v>0</v>
      </c>
      <c r="AF15" s="44">
        <v>0</v>
      </c>
      <c r="AG15" s="44">
        <v>0</v>
      </c>
      <c r="AH15" s="44">
        <v>350</v>
      </c>
      <c r="AI15" s="44">
        <v>350</v>
      </c>
      <c r="AJ15" s="110"/>
      <c r="AK15" s="44">
        <v>31073</v>
      </c>
      <c r="AL15" s="44">
        <v>460</v>
      </c>
      <c r="AM15" s="44">
        <v>9380</v>
      </c>
      <c r="AN15" s="44">
        <v>2958</v>
      </c>
      <c r="AO15" s="44">
        <v>0</v>
      </c>
      <c r="AP15" s="44">
        <v>37604</v>
      </c>
      <c r="AQ15" s="44">
        <v>81475</v>
      </c>
      <c r="AR15" s="110"/>
      <c r="AS15" s="45">
        <v>149770</v>
      </c>
      <c r="AT15" s="110"/>
      <c r="AU15" s="111">
        <v>749453</v>
      </c>
      <c r="AV15" s="112">
        <v>302781</v>
      </c>
      <c r="AW15" s="111">
        <v>214735</v>
      </c>
      <c r="AX15" s="111">
        <v>139631</v>
      </c>
      <c r="AY15" s="26"/>
    </row>
    <row r="16" spans="1:51" x14ac:dyDescent="0.2">
      <c r="A16" s="13" t="s">
        <v>97</v>
      </c>
      <c r="B16" s="14" t="s">
        <v>96</v>
      </c>
      <c r="C16" s="14" t="s">
        <v>13</v>
      </c>
      <c r="D16" s="15"/>
      <c r="E16" s="44">
        <v>3866</v>
      </c>
      <c r="F16" s="44">
        <v>20956</v>
      </c>
      <c r="G16" s="44">
        <v>69975</v>
      </c>
      <c r="H16" s="44">
        <v>0</v>
      </c>
      <c r="I16" s="44">
        <v>0</v>
      </c>
      <c r="J16" s="44">
        <v>22213</v>
      </c>
      <c r="K16" s="44">
        <v>117011</v>
      </c>
      <c r="L16" s="110"/>
      <c r="M16" s="44">
        <v>4727</v>
      </c>
      <c r="N16" s="44">
        <v>10586</v>
      </c>
      <c r="O16" s="44">
        <v>4853</v>
      </c>
      <c r="P16" s="44">
        <v>500</v>
      </c>
      <c r="Q16" s="44">
        <v>0</v>
      </c>
      <c r="R16" s="44">
        <v>9701</v>
      </c>
      <c r="S16" s="44">
        <v>30366</v>
      </c>
      <c r="T16" s="110"/>
      <c r="U16" s="44">
        <v>1686</v>
      </c>
      <c r="V16" s="44">
        <v>33205</v>
      </c>
      <c r="W16" s="44">
        <v>15023</v>
      </c>
      <c r="X16" s="44">
        <v>756</v>
      </c>
      <c r="Y16" s="44">
        <v>1040</v>
      </c>
      <c r="Z16" s="44">
        <v>34817</v>
      </c>
      <c r="AA16" s="44">
        <v>86525</v>
      </c>
      <c r="AB16" s="110"/>
      <c r="AC16" s="44">
        <v>0</v>
      </c>
      <c r="AD16" s="44">
        <v>973</v>
      </c>
      <c r="AE16" s="44">
        <v>3871</v>
      </c>
      <c r="AF16" s="44">
        <v>0</v>
      </c>
      <c r="AG16" s="44">
        <v>0</v>
      </c>
      <c r="AH16" s="44">
        <v>2931</v>
      </c>
      <c r="AI16" s="44">
        <v>7776</v>
      </c>
      <c r="AJ16" s="110"/>
      <c r="AK16" s="44">
        <v>2077</v>
      </c>
      <c r="AL16" s="44">
        <v>4258</v>
      </c>
      <c r="AM16" s="44">
        <v>6772</v>
      </c>
      <c r="AN16" s="44">
        <v>0</v>
      </c>
      <c r="AO16" s="44">
        <v>265</v>
      </c>
      <c r="AP16" s="44">
        <v>56638</v>
      </c>
      <c r="AQ16" s="44">
        <v>70011</v>
      </c>
      <c r="AR16" s="110"/>
      <c r="AS16" s="45">
        <v>311689</v>
      </c>
      <c r="AT16" s="110"/>
      <c r="AU16" s="111">
        <v>1263389</v>
      </c>
      <c r="AV16" s="112">
        <v>414549</v>
      </c>
      <c r="AW16" s="111">
        <v>165609</v>
      </c>
      <c r="AX16" s="111">
        <v>530973</v>
      </c>
      <c r="AY16" s="26"/>
    </row>
    <row r="17" spans="1:51" x14ac:dyDescent="0.2">
      <c r="A17" s="13" t="s">
        <v>98</v>
      </c>
      <c r="B17" s="14" t="s">
        <v>99</v>
      </c>
      <c r="C17" s="14" t="s">
        <v>13</v>
      </c>
      <c r="D17" s="15"/>
      <c r="E17" s="44">
        <v>0</v>
      </c>
      <c r="F17" s="44">
        <v>0</v>
      </c>
      <c r="G17" s="44">
        <v>0</v>
      </c>
      <c r="H17" s="44">
        <v>0</v>
      </c>
      <c r="I17" s="44">
        <v>0</v>
      </c>
      <c r="J17" s="44">
        <v>0</v>
      </c>
      <c r="K17" s="44">
        <v>4583</v>
      </c>
      <c r="L17" s="110"/>
      <c r="M17" s="44">
        <v>0</v>
      </c>
      <c r="N17" s="44">
        <v>0</v>
      </c>
      <c r="O17" s="44">
        <v>0</v>
      </c>
      <c r="P17" s="44">
        <v>0</v>
      </c>
      <c r="Q17" s="44">
        <v>0</v>
      </c>
      <c r="R17" s="44">
        <v>0</v>
      </c>
      <c r="S17" s="44">
        <v>162006</v>
      </c>
      <c r="T17" s="110"/>
      <c r="U17" s="44">
        <v>0</v>
      </c>
      <c r="V17" s="44">
        <v>0</v>
      </c>
      <c r="W17" s="44">
        <v>0</v>
      </c>
      <c r="X17" s="44">
        <v>0</v>
      </c>
      <c r="Y17" s="44">
        <v>0</v>
      </c>
      <c r="Z17" s="44">
        <v>0</v>
      </c>
      <c r="AA17" s="44">
        <v>47936</v>
      </c>
      <c r="AB17" s="110"/>
      <c r="AC17" s="44">
        <v>0</v>
      </c>
      <c r="AD17" s="44">
        <v>0</v>
      </c>
      <c r="AE17" s="44">
        <v>0</v>
      </c>
      <c r="AF17" s="44">
        <v>0</v>
      </c>
      <c r="AG17" s="44">
        <v>0</v>
      </c>
      <c r="AH17" s="44">
        <v>0</v>
      </c>
      <c r="AI17" s="44">
        <v>0</v>
      </c>
      <c r="AJ17" s="110"/>
      <c r="AK17" s="44">
        <v>0</v>
      </c>
      <c r="AL17" s="44">
        <v>0</v>
      </c>
      <c r="AM17" s="44">
        <v>0</v>
      </c>
      <c r="AN17" s="44">
        <v>0</v>
      </c>
      <c r="AO17" s="44">
        <v>0</v>
      </c>
      <c r="AP17" s="44">
        <v>0</v>
      </c>
      <c r="AQ17" s="44">
        <v>4639</v>
      </c>
      <c r="AR17" s="110"/>
      <c r="AS17" s="45">
        <v>219165</v>
      </c>
      <c r="AT17" s="110"/>
      <c r="AU17" s="111">
        <v>460985</v>
      </c>
      <c r="AV17" s="112">
        <v>33291</v>
      </c>
      <c r="AW17" s="111">
        <v>330536</v>
      </c>
      <c r="AX17" s="111">
        <v>49450</v>
      </c>
      <c r="AY17" s="26"/>
    </row>
    <row r="18" spans="1:51" x14ac:dyDescent="0.2">
      <c r="A18" s="13" t="s">
        <v>100</v>
      </c>
      <c r="B18" s="14" t="s">
        <v>84</v>
      </c>
      <c r="C18" s="14" t="s">
        <v>13</v>
      </c>
      <c r="D18" s="15"/>
      <c r="E18" s="44">
        <v>593</v>
      </c>
      <c r="F18" s="44">
        <v>0</v>
      </c>
      <c r="G18" s="44">
        <v>202</v>
      </c>
      <c r="H18" s="44">
        <v>0</v>
      </c>
      <c r="I18" s="44">
        <v>0</v>
      </c>
      <c r="J18" s="44">
        <v>0</v>
      </c>
      <c r="K18" s="44">
        <v>795</v>
      </c>
      <c r="L18" s="110"/>
      <c r="M18" s="44">
        <v>0</v>
      </c>
      <c r="N18" s="44">
        <v>7615</v>
      </c>
      <c r="O18" s="44">
        <v>1641</v>
      </c>
      <c r="P18" s="44">
        <v>0</v>
      </c>
      <c r="Q18" s="44">
        <v>0</v>
      </c>
      <c r="R18" s="44">
        <v>1577</v>
      </c>
      <c r="S18" s="44">
        <v>10832</v>
      </c>
      <c r="T18" s="110"/>
      <c r="U18" s="44">
        <v>400</v>
      </c>
      <c r="V18" s="44">
        <v>1362</v>
      </c>
      <c r="W18" s="44">
        <v>3223</v>
      </c>
      <c r="X18" s="44">
        <v>0</v>
      </c>
      <c r="Y18" s="44">
        <v>0</v>
      </c>
      <c r="Z18" s="44">
        <v>2714</v>
      </c>
      <c r="AA18" s="44">
        <v>7699</v>
      </c>
      <c r="AB18" s="110"/>
      <c r="AC18" s="44">
        <v>0</v>
      </c>
      <c r="AD18" s="44">
        <v>0</v>
      </c>
      <c r="AE18" s="44">
        <v>0</v>
      </c>
      <c r="AF18" s="44">
        <v>0</v>
      </c>
      <c r="AG18" s="44">
        <v>0</v>
      </c>
      <c r="AH18" s="44">
        <v>0</v>
      </c>
      <c r="AI18" s="44">
        <v>0</v>
      </c>
      <c r="AJ18" s="110"/>
      <c r="AK18" s="44">
        <v>1225</v>
      </c>
      <c r="AL18" s="44">
        <v>3440</v>
      </c>
      <c r="AM18" s="44">
        <v>4061</v>
      </c>
      <c r="AN18" s="44">
        <v>160</v>
      </c>
      <c r="AO18" s="44">
        <v>0</v>
      </c>
      <c r="AP18" s="44">
        <v>4946</v>
      </c>
      <c r="AQ18" s="44">
        <v>13832</v>
      </c>
      <c r="AR18" s="110"/>
      <c r="AS18" s="45">
        <v>33157</v>
      </c>
      <c r="AT18" s="110"/>
      <c r="AU18" s="111">
        <v>75698</v>
      </c>
      <c r="AV18" s="112">
        <v>7814</v>
      </c>
      <c r="AW18" s="111">
        <v>34047</v>
      </c>
      <c r="AX18" s="111">
        <v>20689</v>
      </c>
      <c r="AY18" s="26"/>
    </row>
    <row r="19" spans="1:51" x14ac:dyDescent="0.2">
      <c r="A19" s="13" t="s">
        <v>101</v>
      </c>
      <c r="B19" s="14" t="s">
        <v>94</v>
      </c>
      <c r="C19" s="14" t="s">
        <v>13</v>
      </c>
      <c r="D19" s="15"/>
      <c r="E19" s="44">
        <v>0</v>
      </c>
      <c r="F19" s="44">
        <v>0</v>
      </c>
      <c r="G19" s="44">
        <v>1221</v>
      </c>
      <c r="H19" s="44">
        <v>0</v>
      </c>
      <c r="I19" s="44">
        <v>0</v>
      </c>
      <c r="J19" s="44">
        <v>720</v>
      </c>
      <c r="K19" s="44">
        <v>1941</v>
      </c>
      <c r="L19" s="110"/>
      <c r="M19" s="44">
        <v>0</v>
      </c>
      <c r="N19" s="44">
        <v>38023</v>
      </c>
      <c r="O19" s="44">
        <v>1562</v>
      </c>
      <c r="P19" s="44">
        <v>1751</v>
      </c>
      <c r="Q19" s="44">
        <v>0</v>
      </c>
      <c r="R19" s="44">
        <v>4919</v>
      </c>
      <c r="S19" s="44">
        <v>46255</v>
      </c>
      <c r="T19" s="110"/>
      <c r="U19" s="44">
        <v>0</v>
      </c>
      <c r="V19" s="44">
        <v>26290</v>
      </c>
      <c r="W19" s="44">
        <v>1089</v>
      </c>
      <c r="X19" s="44">
        <v>349</v>
      </c>
      <c r="Y19" s="44">
        <v>0</v>
      </c>
      <c r="Z19" s="44">
        <v>10113</v>
      </c>
      <c r="AA19" s="44">
        <v>37841</v>
      </c>
      <c r="AB19" s="110"/>
      <c r="AC19" s="44">
        <v>0</v>
      </c>
      <c r="AD19" s="44">
        <v>0</v>
      </c>
      <c r="AE19" s="44">
        <v>0</v>
      </c>
      <c r="AF19" s="44">
        <v>0</v>
      </c>
      <c r="AG19" s="44">
        <v>0</v>
      </c>
      <c r="AH19" s="44">
        <v>0</v>
      </c>
      <c r="AI19" s="44">
        <v>0</v>
      </c>
      <c r="AJ19" s="110"/>
      <c r="AK19" s="44">
        <v>6282</v>
      </c>
      <c r="AL19" s="44">
        <v>1098</v>
      </c>
      <c r="AM19" s="44">
        <v>393</v>
      </c>
      <c r="AN19" s="44">
        <v>608</v>
      </c>
      <c r="AO19" s="44">
        <v>0</v>
      </c>
      <c r="AP19" s="44">
        <v>68520</v>
      </c>
      <c r="AQ19" s="44">
        <v>76901</v>
      </c>
      <c r="AR19" s="110"/>
      <c r="AS19" s="45">
        <v>162938</v>
      </c>
      <c r="AT19" s="110"/>
      <c r="AU19" s="111">
        <v>363989</v>
      </c>
      <c r="AV19" s="112">
        <v>87014</v>
      </c>
      <c r="AW19" s="111">
        <v>185554</v>
      </c>
      <c r="AX19" s="111">
        <v>47381</v>
      </c>
      <c r="AY19" s="26"/>
    </row>
    <row r="20" spans="1:51" x14ac:dyDescent="0.2">
      <c r="A20" s="13" t="s">
        <v>102</v>
      </c>
      <c r="B20" s="14" t="s">
        <v>82</v>
      </c>
      <c r="C20" s="14" t="s">
        <v>13</v>
      </c>
      <c r="D20" s="15"/>
      <c r="E20" s="44">
        <v>0</v>
      </c>
      <c r="F20" s="44">
        <v>16</v>
      </c>
      <c r="G20" s="44">
        <v>2008</v>
      </c>
      <c r="H20" s="44">
        <v>0</v>
      </c>
      <c r="I20" s="44">
        <v>0</v>
      </c>
      <c r="J20" s="44">
        <v>0</v>
      </c>
      <c r="K20" s="44">
        <v>2024</v>
      </c>
      <c r="L20" s="110"/>
      <c r="M20" s="44">
        <v>0</v>
      </c>
      <c r="N20" s="44">
        <v>77211</v>
      </c>
      <c r="O20" s="44">
        <v>0</v>
      </c>
      <c r="P20" s="44">
        <v>3743</v>
      </c>
      <c r="Q20" s="44">
        <v>0</v>
      </c>
      <c r="R20" s="44">
        <v>2354</v>
      </c>
      <c r="S20" s="44">
        <v>83308</v>
      </c>
      <c r="T20" s="110"/>
      <c r="U20" s="44">
        <v>0</v>
      </c>
      <c r="V20" s="44">
        <v>0</v>
      </c>
      <c r="W20" s="44">
        <v>0</v>
      </c>
      <c r="X20" s="44">
        <v>0</v>
      </c>
      <c r="Y20" s="44">
        <v>1158</v>
      </c>
      <c r="Z20" s="44">
        <v>729</v>
      </c>
      <c r="AA20" s="44">
        <v>1886</v>
      </c>
      <c r="AB20" s="110"/>
      <c r="AC20" s="44">
        <v>0</v>
      </c>
      <c r="AD20" s="44">
        <v>47</v>
      </c>
      <c r="AE20" s="44">
        <v>0</v>
      </c>
      <c r="AF20" s="44">
        <v>0</v>
      </c>
      <c r="AG20" s="44">
        <v>0</v>
      </c>
      <c r="AH20" s="44">
        <v>631</v>
      </c>
      <c r="AI20" s="44">
        <v>678</v>
      </c>
      <c r="AJ20" s="110"/>
      <c r="AK20" s="44">
        <v>5987</v>
      </c>
      <c r="AL20" s="44">
        <v>1500</v>
      </c>
      <c r="AM20" s="44">
        <v>0</v>
      </c>
      <c r="AN20" s="44">
        <v>0</v>
      </c>
      <c r="AO20" s="44">
        <v>0</v>
      </c>
      <c r="AP20" s="44">
        <v>29405</v>
      </c>
      <c r="AQ20" s="44">
        <v>36891</v>
      </c>
      <c r="AR20" s="110"/>
      <c r="AS20" s="45">
        <v>124788</v>
      </c>
      <c r="AT20" s="110"/>
      <c r="AU20" s="111">
        <v>259417</v>
      </c>
      <c r="AV20" s="112">
        <v>31620</v>
      </c>
      <c r="AW20" s="111">
        <v>173047</v>
      </c>
      <c r="AX20" s="111">
        <v>23649</v>
      </c>
      <c r="AY20" s="26"/>
    </row>
    <row r="21" spans="1:51" x14ac:dyDescent="0.2">
      <c r="A21" s="13" t="s">
        <v>103</v>
      </c>
      <c r="B21" s="14" t="s">
        <v>86</v>
      </c>
      <c r="C21" s="14" t="s">
        <v>13</v>
      </c>
      <c r="D21" s="15"/>
      <c r="E21" s="44">
        <v>0</v>
      </c>
      <c r="F21" s="44">
        <v>0</v>
      </c>
      <c r="G21" s="44">
        <v>0</v>
      </c>
      <c r="H21" s="44">
        <v>0</v>
      </c>
      <c r="I21" s="44">
        <v>0</v>
      </c>
      <c r="J21" s="44">
        <v>721</v>
      </c>
      <c r="K21" s="44">
        <v>721</v>
      </c>
      <c r="L21" s="110"/>
      <c r="M21" s="44">
        <v>312</v>
      </c>
      <c r="N21" s="44">
        <v>9983</v>
      </c>
      <c r="O21" s="44">
        <v>9180</v>
      </c>
      <c r="P21" s="44">
        <v>17223</v>
      </c>
      <c r="Q21" s="44">
        <v>136</v>
      </c>
      <c r="R21" s="44">
        <v>16783</v>
      </c>
      <c r="S21" s="44">
        <v>53617</v>
      </c>
      <c r="T21" s="110"/>
      <c r="U21" s="44">
        <v>1406</v>
      </c>
      <c r="V21" s="44">
        <v>7222</v>
      </c>
      <c r="W21" s="44">
        <v>3393</v>
      </c>
      <c r="X21" s="44">
        <v>1952</v>
      </c>
      <c r="Y21" s="44">
        <v>0</v>
      </c>
      <c r="Z21" s="44">
        <v>7324</v>
      </c>
      <c r="AA21" s="44">
        <v>21297</v>
      </c>
      <c r="AB21" s="110"/>
      <c r="AC21" s="44">
        <v>0</v>
      </c>
      <c r="AD21" s="44">
        <v>0</v>
      </c>
      <c r="AE21" s="44">
        <v>0</v>
      </c>
      <c r="AF21" s="44">
        <v>0</v>
      </c>
      <c r="AG21" s="44">
        <v>0</v>
      </c>
      <c r="AH21" s="44">
        <v>0</v>
      </c>
      <c r="AI21" s="44">
        <v>0</v>
      </c>
      <c r="AJ21" s="110"/>
      <c r="AK21" s="44">
        <v>4368</v>
      </c>
      <c r="AL21" s="44">
        <v>328</v>
      </c>
      <c r="AM21" s="44">
        <v>250</v>
      </c>
      <c r="AN21" s="44">
        <v>0</v>
      </c>
      <c r="AO21" s="44">
        <v>0</v>
      </c>
      <c r="AP21" s="44">
        <v>564</v>
      </c>
      <c r="AQ21" s="44">
        <v>5511</v>
      </c>
      <c r="AR21" s="110"/>
      <c r="AS21" s="45">
        <v>81145</v>
      </c>
      <c r="AT21" s="110"/>
      <c r="AU21" s="111">
        <v>156041</v>
      </c>
      <c r="AV21" s="112">
        <v>13546</v>
      </c>
      <c r="AW21" s="111">
        <v>100312</v>
      </c>
      <c r="AX21" s="111">
        <v>23173</v>
      </c>
      <c r="AY21" s="26"/>
    </row>
    <row r="22" spans="1:51" x14ac:dyDescent="0.2">
      <c r="A22" s="13" t="s">
        <v>104</v>
      </c>
      <c r="B22" s="14" t="s">
        <v>105</v>
      </c>
      <c r="C22" s="14" t="s">
        <v>13</v>
      </c>
      <c r="D22" s="15"/>
      <c r="E22" s="44">
        <v>0</v>
      </c>
      <c r="F22" s="44">
        <v>0</v>
      </c>
      <c r="G22" s="44">
        <v>473</v>
      </c>
      <c r="H22" s="44">
        <v>0</v>
      </c>
      <c r="I22" s="44">
        <v>0</v>
      </c>
      <c r="J22" s="44">
        <v>2043</v>
      </c>
      <c r="K22" s="44">
        <v>2516</v>
      </c>
      <c r="L22" s="110"/>
      <c r="M22" s="44">
        <v>2998</v>
      </c>
      <c r="N22" s="44">
        <v>9967</v>
      </c>
      <c r="O22" s="44">
        <v>110</v>
      </c>
      <c r="P22" s="44">
        <v>2188</v>
      </c>
      <c r="Q22" s="44">
        <v>0</v>
      </c>
      <c r="R22" s="44">
        <v>11835</v>
      </c>
      <c r="S22" s="44">
        <v>27098</v>
      </c>
      <c r="T22" s="110"/>
      <c r="U22" s="44">
        <v>1715</v>
      </c>
      <c r="V22" s="44">
        <v>0</v>
      </c>
      <c r="W22" s="44">
        <v>0</v>
      </c>
      <c r="X22" s="44">
        <v>0</v>
      </c>
      <c r="Y22" s="44">
        <v>0</v>
      </c>
      <c r="Z22" s="44">
        <v>2572</v>
      </c>
      <c r="AA22" s="44">
        <v>4287</v>
      </c>
      <c r="AB22" s="110"/>
      <c r="AC22" s="44">
        <v>0</v>
      </c>
      <c r="AD22" s="44">
        <v>0</v>
      </c>
      <c r="AE22" s="44">
        <v>0</v>
      </c>
      <c r="AF22" s="44">
        <v>0</v>
      </c>
      <c r="AG22" s="44">
        <v>0</v>
      </c>
      <c r="AH22" s="44">
        <v>0</v>
      </c>
      <c r="AI22" s="44">
        <v>0</v>
      </c>
      <c r="AJ22" s="110"/>
      <c r="AK22" s="44">
        <v>1873</v>
      </c>
      <c r="AL22" s="44">
        <v>1997</v>
      </c>
      <c r="AM22" s="44">
        <v>1360</v>
      </c>
      <c r="AN22" s="44">
        <v>0</v>
      </c>
      <c r="AO22" s="44">
        <v>0</v>
      </c>
      <c r="AP22" s="44">
        <v>30046</v>
      </c>
      <c r="AQ22" s="44">
        <v>35276</v>
      </c>
      <c r="AR22" s="110"/>
      <c r="AS22" s="45">
        <v>69177</v>
      </c>
      <c r="AT22" s="110"/>
      <c r="AU22" s="111">
        <v>185742</v>
      </c>
      <c r="AV22" s="112">
        <v>11230</v>
      </c>
      <c r="AW22" s="111">
        <v>108413</v>
      </c>
      <c r="AX22" s="111">
        <v>33242</v>
      </c>
      <c r="AY22" s="26"/>
    </row>
    <row r="23" spans="1:51" x14ac:dyDescent="0.2">
      <c r="A23" s="13" t="s">
        <v>106</v>
      </c>
      <c r="B23" s="14" t="s">
        <v>94</v>
      </c>
      <c r="C23" s="14" t="s">
        <v>13</v>
      </c>
      <c r="D23" s="15"/>
      <c r="E23" s="44">
        <v>0</v>
      </c>
      <c r="F23" s="44">
        <v>0</v>
      </c>
      <c r="G23" s="44">
        <v>6793</v>
      </c>
      <c r="H23" s="44">
        <v>0</v>
      </c>
      <c r="I23" s="44">
        <v>0</v>
      </c>
      <c r="J23" s="44">
        <v>869</v>
      </c>
      <c r="K23" s="44">
        <v>7662</v>
      </c>
      <c r="L23" s="110"/>
      <c r="M23" s="44">
        <v>728</v>
      </c>
      <c r="N23" s="44">
        <v>10275</v>
      </c>
      <c r="O23" s="44">
        <v>8045</v>
      </c>
      <c r="P23" s="44">
        <v>5262</v>
      </c>
      <c r="Q23" s="44">
        <v>0</v>
      </c>
      <c r="R23" s="44">
        <v>21356</v>
      </c>
      <c r="S23" s="44">
        <v>45666</v>
      </c>
      <c r="T23" s="110"/>
      <c r="U23" s="44">
        <v>7000</v>
      </c>
      <c r="V23" s="44">
        <v>9166</v>
      </c>
      <c r="W23" s="44">
        <v>9849</v>
      </c>
      <c r="X23" s="44">
        <v>0</v>
      </c>
      <c r="Y23" s="44">
        <v>0</v>
      </c>
      <c r="Z23" s="44">
        <v>7820</v>
      </c>
      <c r="AA23" s="44">
        <v>33835</v>
      </c>
      <c r="AB23" s="110"/>
      <c r="AC23" s="44">
        <v>0</v>
      </c>
      <c r="AD23" s="44">
        <v>0</v>
      </c>
      <c r="AE23" s="44">
        <v>0</v>
      </c>
      <c r="AF23" s="44">
        <v>0</v>
      </c>
      <c r="AG23" s="44">
        <v>0</v>
      </c>
      <c r="AH23" s="44">
        <v>0</v>
      </c>
      <c r="AI23" s="44">
        <v>0</v>
      </c>
      <c r="AJ23" s="110"/>
      <c r="AK23" s="44">
        <v>7137</v>
      </c>
      <c r="AL23" s="44">
        <v>6821</v>
      </c>
      <c r="AM23" s="44">
        <v>701</v>
      </c>
      <c r="AN23" s="44">
        <v>501</v>
      </c>
      <c r="AO23" s="44">
        <v>0</v>
      </c>
      <c r="AP23" s="44">
        <v>5313</v>
      </c>
      <c r="AQ23" s="44">
        <v>20473</v>
      </c>
      <c r="AR23" s="110"/>
      <c r="AS23" s="45">
        <v>107635</v>
      </c>
      <c r="AT23" s="110"/>
      <c r="AU23" s="111">
        <v>254161</v>
      </c>
      <c r="AV23" s="112">
        <v>66587</v>
      </c>
      <c r="AW23" s="111">
        <v>113712</v>
      </c>
      <c r="AX23" s="111">
        <v>38485</v>
      </c>
      <c r="AY23" s="26"/>
    </row>
    <row r="24" spans="1:51" x14ac:dyDescent="0.2">
      <c r="A24" s="13" t="s">
        <v>107</v>
      </c>
      <c r="B24" s="14" t="s">
        <v>96</v>
      </c>
      <c r="C24" s="14" t="s">
        <v>13</v>
      </c>
      <c r="D24" s="15"/>
      <c r="E24" s="44">
        <v>0</v>
      </c>
      <c r="F24" s="44">
        <v>0</v>
      </c>
      <c r="G24" s="44">
        <v>0</v>
      </c>
      <c r="H24" s="44">
        <v>0</v>
      </c>
      <c r="I24" s="44">
        <v>0</v>
      </c>
      <c r="J24" s="44">
        <v>0</v>
      </c>
      <c r="K24" s="44">
        <v>46500</v>
      </c>
      <c r="L24" s="110"/>
      <c r="M24" s="44">
        <v>0</v>
      </c>
      <c r="N24" s="44">
        <v>0</v>
      </c>
      <c r="O24" s="44">
        <v>0</v>
      </c>
      <c r="P24" s="44">
        <v>0</v>
      </c>
      <c r="Q24" s="44">
        <v>0</v>
      </c>
      <c r="R24" s="44">
        <v>0</v>
      </c>
      <c r="S24" s="44">
        <v>35628</v>
      </c>
      <c r="T24" s="110"/>
      <c r="U24" s="44">
        <v>0</v>
      </c>
      <c r="V24" s="44">
        <v>0</v>
      </c>
      <c r="W24" s="44">
        <v>0</v>
      </c>
      <c r="X24" s="44">
        <v>0</v>
      </c>
      <c r="Y24" s="44">
        <v>0</v>
      </c>
      <c r="Z24" s="44">
        <v>0</v>
      </c>
      <c r="AA24" s="44">
        <v>1206</v>
      </c>
      <c r="AB24" s="110"/>
      <c r="AC24" s="44">
        <v>0</v>
      </c>
      <c r="AD24" s="44">
        <v>0</v>
      </c>
      <c r="AE24" s="44">
        <v>0</v>
      </c>
      <c r="AF24" s="44">
        <v>0</v>
      </c>
      <c r="AG24" s="44">
        <v>0</v>
      </c>
      <c r="AH24" s="44">
        <v>0</v>
      </c>
      <c r="AI24" s="44">
        <v>0</v>
      </c>
      <c r="AJ24" s="110"/>
      <c r="AK24" s="44">
        <v>0</v>
      </c>
      <c r="AL24" s="44">
        <v>0</v>
      </c>
      <c r="AM24" s="44">
        <v>0</v>
      </c>
      <c r="AN24" s="44">
        <v>0</v>
      </c>
      <c r="AO24" s="44">
        <v>0</v>
      </c>
      <c r="AP24" s="44">
        <v>0</v>
      </c>
      <c r="AQ24" s="44">
        <v>49892</v>
      </c>
      <c r="AR24" s="110"/>
      <c r="AS24" s="45">
        <v>133225</v>
      </c>
      <c r="AT24" s="110"/>
      <c r="AU24" s="111">
        <v>433043</v>
      </c>
      <c r="AV24" s="112">
        <v>138087</v>
      </c>
      <c r="AW24" s="111">
        <v>163994</v>
      </c>
      <c r="AX24" s="111">
        <v>72469</v>
      </c>
      <c r="AY24" s="26"/>
    </row>
    <row r="25" spans="1:51" x14ac:dyDescent="0.2">
      <c r="A25" s="13" t="s">
        <v>108</v>
      </c>
      <c r="B25" s="14" t="s">
        <v>109</v>
      </c>
      <c r="C25" s="14" t="s">
        <v>13</v>
      </c>
      <c r="D25" s="15"/>
      <c r="E25" s="44">
        <v>15580</v>
      </c>
      <c r="F25" s="44">
        <v>27076</v>
      </c>
      <c r="G25" s="44">
        <v>1292</v>
      </c>
      <c r="H25" s="44">
        <v>0</v>
      </c>
      <c r="I25" s="44">
        <v>3040</v>
      </c>
      <c r="J25" s="44">
        <v>119205</v>
      </c>
      <c r="K25" s="44">
        <v>166193</v>
      </c>
      <c r="L25" s="110"/>
      <c r="M25" s="44">
        <v>310389</v>
      </c>
      <c r="N25" s="44">
        <v>381273</v>
      </c>
      <c r="O25" s="44">
        <v>22457</v>
      </c>
      <c r="P25" s="44">
        <v>38819</v>
      </c>
      <c r="Q25" s="44">
        <v>15321</v>
      </c>
      <c r="R25" s="44">
        <v>430168</v>
      </c>
      <c r="S25" s="44">
        <v>1198429</v>
      </c>
      <c r="T25" s="110"/>
      <c r="U25" s="44">
        <v>46473</v>
      </c>
      <c r="V25" s="44">
        <v>19486</v>
      </c>
      <c r="W25" s="44">
        <v>7181</v>
      </c>
      <c r="X25" s="44">
        <v>713</v>
      </c>
      <c r="Y25" s="44">
        <v>858</v>
      </c>
      <c r="Z25" s="44">
        <v>82198</v>
      </c>
      <c r="AA25" s="44">
        <v>156910</v>
      </c>
      <c r="AB25" s="110"/>
      <c r="AC25" s="44">
        <v>890</v>
      </c>
      <c r="AD25" s="44">
        <v>0</v>
      </c>
      <c r="AE25" s="44">
        <v>0</v>
      </c>
      <c r="AF25" s="44">
        <v>0</v>
      </c>
      <c r="AG25" s="44">
        <v>0</v>
      </c>
      <c r="AH25" s="44">
        <v>1443</v>
      </c>
      <c r="AI25" s="44">
        <v>2333</v>
      </c>
      <c r="AJ25" s="110"/>
      <c r="AK25" s="44">
        <v>46397</v>
      </c>
      <c r="AL25" s="44">
        <v>34959</v>
      </c>
      <c r="AM25" s="44">
        <v>520</v>
      </c>
      <c r="AN25" s="44">
        <v>1064</v>
      </c>
      <c r="AO25" s="44">
        <v>1909</v>
      </c>
      <c r="AP25" s="44">
        <v>203876</v>
      </c>
      <c r="AQ25" s="44">
        <v>288725</v>
      </c>
      <c r="AR25" s="110"/>
      <c r="AS25" s="45">
        <v>1812589</v>
      </c>
      <c r="AT25" s="110"/>
      <c r="AU25" s="111">
        <v>3051683</v>
      </c>
      <c r="AV25" s="112">
        <v>823127</v>
      </c>
      <c r="AW25" s="111">
        <v>1407285</v>
      </c>
      <c r="AX25" s="111">
        <v>476321</v>
      </c>
      <c r="AY25" s="26"/>
    </row>
    <row r="26" spans="1:51" x14ac:dyDescent="0.2">
      <c r="A26" s="13" t="s">
        <v>110</v>
      </c>
      <c r="B26" s="14" t="s">
        <v>86</v>
      </c>
      <c r="C26" s="14" t="s">
        <v>13</v>
      </c>
      <c r="D26" s="15"/>
      <c r="E26" s="44">
        <v>0</v>
      </c>
      <c r="F26" s="44">
        <v>0</v>
      </c>
      <c r="G26" s="44">
        <v>1465</v>
      </c>
      <c r="H26" s="44">
        <v>0</v>
      </c>
      <c r="I26" s="44">
        <v>0</v>
      </c>
      <c r="J26" s="44">
        <v>0</v>
      </c>
      <c r="K26" s="44">
        <v>1465</v>
      </c>
      <c r="L26" s="110"/>
      <c r="M26" s="44">
        <v>0</v>
      </c>
      <c r="N26" s="44">
        <v>1469</v>
      </c>
      <c r="O26" s="44">
        <v>1611</v>
      </c>
      <c r="P26" s="44">
        <v>3863</v>
      </c>
      <c r="Q26" s="44">
        <v>0</v>
      </c>
      <c r="R26" s="44">
        <v>5324</v>
      </c>
      <c r="S26" s="44">
        <v>12267</v>
      </c>
      <c r="T26" s="110"/>
      <c r="U26" s="44">
        <v>0</v>
      </c>
      <c r="V26" s="44">
        <v>0</v>
      </c>
      <c r="W26" s="44">
        <v>0</v>
      </c>
      <c r="X26" s="44">
        <v>0</v>
      </c>
      <c r="Y26" s="44">
        <v>0</v>
      </c>
      <c r="Z26" s="44">
        <v>2265</v>
      </c>
      <c r="AA26" s="44">
        <v>2265</v>
      </c>
      <c r="AB26" s="110"/>
      <c r="AC26" s="44">
        <v>0</v>
      </c>
      <c r="AD26" s="44">
        <v>0</v>
      </c>
      <c r="AE26" s="44">
        <v>0</v>
      </c>
      <c r="AF26" s="44">
        <v>0</v>
      </c>
      <c r="AG26" s="44">
        <v>0</v>
      </c>
      <c r="AH26" s="44">
        <v>0</v>
      </c>
      <c r="AI26" s="44">
        <v>0</v>
      </c>
      <c r="AJ26" s="110"/>
      <c r="AK26" s="44">
        <v>889</v>
      </c>
      <c r="AL26" s="44">
        <v>4026</v>
      </c>
      <c r="AM26" s="44">
        <v>4587</v>
      </c>
      <c r="AN26" s="44">
        <v>0</v>
      </c>
      <c r="AO26" s="44">
        <v>0</v>
      </c>
      <c r="AP26" s="44">
        <v>6230</v>
      </c>
      <c r="AQ26" s="44">
        <v>15732</v>
      </c>
      <c r="AR26" s="110"/>
      <c r="AS26" s="45">
        <v>31729</v>
      </c>
      <c r="AT26" s="110"/>
      <c r="AU26" s="111">
        <v>47062</v>
      </c>
      <c r="AV26" s="112">
        <v>5058</v>
      </c>
      <c r="AW26" s="111">
        <v>20893</v>
      </c>
      <c r="AX26" s="111">
        <v>12377</v>
      </c>
      <c r="AY26" s="26"/>
    </row>
    <row r="27" spans="1:51" x14ac:dyDescent="0.2">
      <c r="A27" s="13" t="s">
        <v>111</v>
      </c>
      <c r="B27" s="14" t="s">
        <v>84</v>
      </c>
      <c r="C27" s="14" t="s">
        <v>13</v>
      </c>
      <c r="D27" s="15"/>
      <c r="E27" s="44">
        <v>0</v>
      </c>
      <c r="F27" s="44">
        <v>0</v>
      </c>
      <c r="G27" s="44">
        <v>0</v>
      </c>
      <c r="H27" s="44">
        <v>0</v>
      </c>
      <c r="I27" s="44">
        <v>0</v>
      </c>
      <c r="J27" s="44">
        <v>500</v>
      </c>
      <c r="K27" s="44">
        <v>500</v>
      </c>
      <c r="L27" s="110"/>
      <c r="M27" s="44">
        <v>2255</v>
      </c>
      <c r="N27" s="44">
        <v>23935</v>
      </c>
      <c r="O27" s="44">
        <v>261</v>
      </c>
      <c r="P27" s="44">
        <v>19171</v>
      </c>
      <c r="Q27" s="44">
        <v>0</v>
      </c>
      <c r="R27" s="44">
        <v>13239</v>
      </c>
      <c r="S27" s="44">
        <v>58861</v>
      </c>
      <c r="T27" s="110"/>
      <c r="U27" s="44">
        <v>1120</v>
      </c>
      <c r="V27" s="44">
        <v>23083</v>
      </c>
      <c r="W27" s="44">
        <v>4860</v>
      </c>
      <c r="X27" s="44">
        <v>534</v>
      </c>
      <c r="Y27" s="44">
        <v>0</v>
      </c>
      <c r="Z27" s="44">
        <v>19213</v>
      </c>
      <c r="AA27" s="44">
        <v>48810</v>
      </c>
      <c r="AB27" s="110"/>
      <c r="AC27" s="44">
        <v>0</v>
      </c>
      <c r="AD27" s="44">
        <v>0</v>
      </c>
      <c r="AE27" s="44">
        <v>0</v>
      </c>
      <c r="AF27" s="44">
        <v>0</v>
      </c>
      <c r="AG27" s="44">
        <v>0</v>
      </c>
      <c r="AH27" s="44">
        <v>0</v>
      </c>
      <c r="AI27" s="44">
        <v>0</v>
      </c>
      <c r="AJ27" s="110"/>
      <c r="AK27" s="44">
        <v>5551</v>
      </c>
      <c r="AL27" s="44">
        <v>274</v>
      </c>
      <c r="AM27" s="44">
        <v>170</v>
      </c>
      <c r="AN27" s="44">
        <v>1435</v>
      </c>
      <c r="AO27" s="44">
        <v>0</v>
      </c>
      <c r="AP27" s="44">
        <v>2098</v>
      </c>
      <c r="AQ27" s="44">
        <v>9527</v>
      </c>
      <c r="AR27" s="110"/>
      <c r="AS27" s="45">
        <v>117698</v>
      </c>
      <c r="AT27" s="110"/>
      <c r="AU27" s="111">
        <v>296984</v>
      </c>
      <c r="AV27" s="112">
        <v>43765</v>
      </c>
      <c r="AW27" s="111">
        <v>154625</v>
      </c>
      <c r="AX27" s="111">
        <v>62140</v>
      </c>
      <c r="AY27" s="26"/>
    </row>
    <row r="28" spans="1:51" x14ac:dyDescent="0.2">
      <c r="A28" s="13" t="s">
        <v>112</v>
      </c>
      <c r="B28" s="14" t="s">
        <v>84</v>
      </c>
      <c r="C28" s="14" t="s">
        <v>13</v>
      </c>
      <c r="D28" s="15"/>
      <c r="E28" s="44">
        <v>0</v>
      </c>
      <c r="F28" s="44">
        <v>0</v>
      </c>
      <c r="G28" s="44">
        <v>0</v>
      </c>
      <c r="H28" s="44">
        <v>0</v>
      </c>
      <c r="I28" s="44">
        <v>0</v>
      </c>
      <c r="J28" s="44">
        <v>0</v>
      </c>
      <c r="K28" s="44">
        <v>4935</v>
      </c>
      <c r="L28" s="110"/>
      <c r="M28" s="44">
        <v>0</v>
      </c>
      <c r="N28" s="44">
        <v>0</v>
      </c>
      <c r="O28" s="44">
        <v>0</v>
      </c>
      <c r="P28" s="44">
        <v>0</v>
      </c>
      <c r="Q28" s="44">
        <v>0</v>
      </c>
      <c r="R28" s="44">
        <v>0</v>
      </c>
      <c r="S28" s="44">
        <v>10212</v>
      </c>
      <c r="T28" s="110"/>
      <c r="U28" s="44">
        <v>0</v>
      </c>
      <c r="V28" s="44">
        <v>0</v>
      </c>
      <c r="W28" s="44">
        <v>0</v>
      </c>
      <c r="X28" s="44">
        <v>0</v>
      </c>
      <c r="Y28" s="44">
        <v>0</v>
      </c>
      <c r="Z28" s="44">
        <v>0</v>
      </c>
      <c r="AA28" s="44">
        <v>1584</v>
      </c>
      <c r="AB28" s="110"/>
      <c r="AC28" s="44">
        <v>0</v>
      </c>
      <c r="AD28" s="44">
        <v>0</v>
      </c>
      <c r="AE28" s="44">
        <v>0</v>
      </c>
      <c r="AF28" s="44">
        <v>0</v>
      </c>
      <c r="AG28" s="44">
        <v>0</v>
      </c>
      <c r="AH28" s="44">
        <v>0</v>
      </c>
      <c r="AI28" s="44">
        <v>2291</v>
      </c>
      <c r="AJ28" s="110"/>
      <c r="AK28" s="44">
        <v>0</v>
      </c>
      <c r="AL28" s="44">
        <v>0</v>
      </c>
      <c r="AM28" s="44">
        <v>0</v>
      </c>
      <c r="AN28" s="44">
        <v>0</v>
      </c>
      <c r="AO28" s="44">
        <v>0</v>
      </c>
      <c r="AP28" s="44">
        <v>0</v>
      </c>
      <c r="AQ28" s="44">
        <v>87328</v>
      </c>
      <c r="AR28" s="110"/>
      <c r="AS28" s="45">
        <v>106349</v>
      </c>
      <c r="AT28" s="110"/>
      <c r="AU28" s="111">
        <v>369724</v>
      </c>
      <c r="AV28" s="112">
        <v>85384</v>
      </c>
      <c r="AW28" s="111">
        <v>58969</v>
      </c>
      <c r="AX28" s="111">
        <v>167634</v>
      </c>
      <c r="AY28" s="26"/>
    </row>
    <row r="29" spans="1:51" x14ac:dyDescent="0.2">
      <c r="A29" s="13" t="s">
        <v>113</v>
      </c>
      <c r="B29" s="14" t="s">
        <v>15</v>
      </c>
      <c r="C29" s="14" t="s">
        <v>15</v>
      </c>
      <c r="D29" s="15"/>
      <c r="E29" s="44">
        <v>0</v>
      </c>
      <c r="F29" s="44">
        <v>0</v>
      </c>
      <c r="G29" s="44">
        <v>0</v>
      </c>
      <c r="H29" s="44">
        <v>0</v>
      </c>
      <c r="I29" s="44">
        <v>0</v>
      </c>
      <c r="J29" s="44">
        <v>0</v>
      </c>
      <c r="K29" s="44">
        <v>0</v>
      </c>
      <c r="L29" s="110"/>
      <c r="M29" s="44">
        <v>0</v>
      </c>
      <c r="N29" s="44">
        <v>0</v>
      </c>
      <c r="O29" s="44">
        <v>0</v>
      </c>
      <c r="P29" s="44">
        <v>0</v>
      </c>
      <c r="Q29" s="44">
        <v>0</v>
      </c>
      <c r="R29" s="44">
        <v>0</v>
      </c>
      <c r="S29" s="44">
        <v>40810</v>
      </c>
      <c r="T29" s="110"/>
      <c r="U29" s="44">
        <v>0</v>
      </c>
      <c r="V29" s="44">
        <v>0</v>
      </c>
      <c r="W29" s="44">
        <v>0</v>
      </c>
      <c r="X29" s="44">
        <v>0</v>
      </c>
      <c r="Y29" s="44">
        <v>0</v>
      </c>
      <c r="Z29" s="44">
        <v>0</v>
      </c>
      <c r="AA29" s="44">
        <v>41153</v>
      </c>
      <c r="AB29" s="110"/>
      <c r="AC29" s="44">
        <v>0</v>
      </c>
      <c r="AD29" s="44">
        <v>0</v>
      </c>
      <c r="AE29" s="44">
        <v>0</v>
      </c>
      <c r="AF29" s="44">
        <v>0</v>
      </c>
      <c r="AG29" s="44">
        <v>0</v>
      </c>
      <c r="AH29" s="44">
        <v>0</v>
      </c>
      <c r="AI29" s="44">
        <v>0</v>
      </c>
      <c r="AJ29" s="110"/>
      <c r="AK29" s="44">
        <v>0</v>
      </c>
      <c r="AL29" s="44">
        <v>0</v>
      </c>
      <c r="AM29" s="44">
        <v>0</v>
      </c>
      <c r="AN29" s="44">
        <v>0</v>
      </c>
      <c r="AO29" s="44">
        <v>0</v>
      </c>
      <c r="AP29" s="44">
        <v>0</v>
      </c>
      <c r="AQ29" s="44">
        <v>8428</v>
      </c>
      <c r="AR29" s="110"/>
      <c r="AS29" s="45">
        <v>90391</v>
      </c>
      <c r="AT29" s="110"/>
      <c r="AU29" s="111">
        <v>180566</v>
      </c>
      <c r="AV29" s="112">
        <v>15222</v>
      </c>
      <c r="AW29" s="111">
        <v>130244</v>
      </c>
      <c r="AX29" s="111">
        <v>17883</v>
      </c>
      <c r="AY29" s="26"/>
    </row>
    <row r="30" spans="1:51" x14ac:dyDescent="0.2">
      <c r="A30" s="13" t="s">
        <v>114</v>
      </c>
      <c r="B30" s="14" t="s">
        <v>86</v>
      </c>
      <c r="C30" s="14" t="s">
        <v>13</v>
      </c>
      <c r="D30" s="15"/>
      <c r="E30" s="44">
        <v>0</v>
      </c>
      <c r="F30" s="44">
        <v>0</v>
      </c>
      <c r="G30" s="44">
        <v>0</v>
      </c>
      <c r="H30" s="44">
        <v>0</v>
      </c>
      <c r="I30" s="44">
        <v>0</v>
      </c>
      <c r="J30" s="44">
        <v>0</v>
      </c>
      <c r="K30" s="44">
        <v>0</v>
      </c>
      <c r="L30" s="110"/>
      <c r="M30" s="44">
        <v>0</v>
      </c>
      <c r="N30" s="44">
        <v>0</v>
      </c>
      <c r="O30" s="44">
        <v>0</v>
      </c>
      <c r="P30" s="44">
        <v>0</v>
      </c>
      <c r="Q30" s="44">
        <v>0</v>
      </c>
      <c r="R30" s="44">
        <v>0</v>
      </c>
      <c r="S30" s="44">
        <v>24342</v>
      </c>
      <c r="T30" s="110"/>
      <c r="U30" s="44">
        <v>0</v>
      </c>
      <c r="V30" s="44">
        <v>0</v>
      </c>
      <c r="W30" s="44">
        <v>0</v>
      </c>
      <c r="X30" s="44">
        <v>0</v>
      </c>
      <c r="Y30" s="44">
        <v>0</v>
      </c>
      <c r="Z30" s="44">
        <v>0</v>
      </c>
      <c r="AA30" s="44">
        <v>17997</v>
      </c>
      <c r="AB30" s="110"/>
      <c r="AC30" s="44">
        <v>0</v>
      </c>
      <c r="AD30" s="44">
        <v>0</v>
      </c>
      <c r="AE30" s="44">
        <v>0</v>
      </c>
      <c r="AF30" s="44">
        <v>0</v>
      </c>
      <c r="AG30" s="44">
        <v>0</v>
      </c>
      <c r="AH30" s="44">
        <v>0</v>
      </c>
      <c r="AI30" s="44">
        <v>1509</v>
      </c>
      <c r="AJ30" s="110"/>
      <c r="AK30" s="44">
        <v>0</v>
      </c>
      <c r="AL30" s="44">
        <v>0</v>
      </c>
      <c r="AM30" s="44">
        <v>0</v>
      </c>
      <c r="AN30" s="44">
        <v>0</v>
      </c>
      <c r="AO30" s="44">
        <v>0</v>
      </c>
      <c r="AP30" s="44">
        <v>0</v>
      </c>
      <c r="AQ30" s="44">
        <v>2730</v>
      </c>
      <c r="AR30" s="110"/>
      <c r="AS30" s="45">
        <v>46578</v>
      </c>
      <c r="AT30" s="110"/>
      <c r="AU30" s="111">
        <v>123279</v>
      </c>
      <c r="AV30" s="112">
        <v>9394</v>
      </c>
      <c r="AW30" s="111">
        <v>83091</v>
      </c>
      <c r="AX30" s="111">
        <v>16467</v>
      </c>
      <c r="AY30" s="26"/>
    </row>
    <row r="31" spans="1:51" x14ac:dyDescent="0.2">
      <c r="A31" s="13" t="s">
        <v>115</v>
      </c>
      <c r="B31" s="14" t="s">
        <v>84</v>
      </c>
      <c r="C31" s="14" t="s">
        <v>13</v>
      </c>
      <c r="D31" s="15"/>
      <c r="E31" s="44">
        <v>0</v>
      </c>
      <c r="F31" s="44">
        <v>241</v>
      </c>
      <c r="G31" s="44">
        <v>0</v>
      </c>
      <c r="H31" s="44">
        <v>0</v>
      </c>
      <c r="I31" s="44">
        <v>0</v>
      </c>
      <c r="J31" s="44">
        <v>100</v>
      </c>
      <c r="K31" s="44">
        <v>341</v>
      </c>
      <c r="L31" s="110"/>
      <c r="M31" s="44">
        <v>12</v>
      </c>
      <c r="N31" s="44">
        <v>68405</v>
      </c>
      <c r="O31" s="44">
        <v>3253</v>
      </c>
      <c r="P31" s="44">
        <v>338</v>
      </c>
      <c r="Q31" s="44">
        <v>0</v>
      </c>
      <c r="R31" s="44">
        <v>51828</v>
      </c>
      <c r="S31" s="44">
        <v>123836</v>
      </c>
      <c r="T31" s="110"/>
      <c r="U31" s="44">
        <v>1739</v>
      </c>
      <c r="V31" s="44">
        <v>1559</v>
      </c>
      <c r="W31" s="44">
        <v>527</v>
      </c>
      <c r="X31" s="44">
        <v>0</v>
      </c>
      <c r="Y31" s="44">
        <v>0</v>
      </c>
      <c r="Z31" s="44">
        <v>314</v>
      </c>
      <c r="AA31" s="44">
        <v>4138</v>
      </c>
      <c r="AB31" s="110"/>
      <c r="AC31" s="44">
        <v>0</v>
      </c>
      <c r="AD31" s="44">
        <v>0</v>
      </c>
      <c r="AE31" s="44">
        <v>0</v>
      </c>
      <c r="AF31" s="44">
        <v>0</v>
      </c>
      <c r="AG31" s="44">
        <v>0</v>
      </c>
      <c r="AH31" s="44">
        <v>0</v>
      </c>
      <c r="AI31" s="44">
        <v>0</v>
      </c>
      <c r="AJ31" s="110"/>
      <c r="AK31" s="44">
        <v>483</v>
      </c>
      <c r="AL31" s="44">
        <v>27425</v>
      </c>
      <c r="AM31" s="44">
        <v>8818</v>
      </c>
      <c r="AN31" s="44">
        <v>678</v>
      </c>
      <c r="AO31" s="44">
        <v>0</v>
      </c>
      <c r="AP31" s="44">
        <v>40564</v>
      </c>
      <c r="AQ31" s="44">
        <v>77969</v>
      </c>
      <c r="AR31" s="110"/>
      <c r="AS31" s="45">
        <v>206283</v>
      </c>
      <c r="AT31" s="110"/>
      <c r="AU31" s="111">
        <v>586776</v>
      </c>
      <c r="AV31" s="112">
        <v>149932</v>
      </c>
      <c r="AW31" s="111">
        <v>289287</v>
      </c>
      <c r="AX31" s="111">
        <v>85328</v>
      </c>
      <c r="AY31" s="26"/>
    </row>
    <row r="32" spans="1:51" x14ac:dyDescent="0.2">
      <c r="A32" s="13" t="s">
        <v>116</v>
      </c>
      <c r="B32" s="14" t="s">
        <v>86</v>
      </c>
      <c r="C32" s="14" t="s">
        <v>13</v>
      </c>
      <c r="D32" s="15"/>
      <c r="E32" s="44">
        <v>0</v>
      </c>
      <c r="F32" s="44">
        <v>0</v>
      </c>
      <c r="G32" s="44">
        <v>0</v>
      </c>
      <c r="H32" s="44">
        <v>0</v>
      </c>
      <c r="I32" s="44">
        <v>0</v>
      </c>
      <c r="J32" s="44">
        <v>0</v>
      </c>
      <c r="K32" s="44">
        <v>0</v>
      </c>
      <c r="L32" s="110"/>
      <c r="M32" s="44">
        <v>0</v>
      </c>
      <c r="N32" s="44">
        <v>0</v>
      </c>
      <c r="O32" s="44">
        <v>0</v>
      </c>
      <c r="P32" s="44">
        <v>0</v>
      </c>
      <c r="Q32" s="44">
        <v>0</v>
      </c>
      <c r="R32" s="44">
        <v>278</v>
      </c>
      <c r="S32" s="44">
        <v>278</v>
      </c>
      <c r="T32" s="110"/>
      <c r="U32" s="44">
        <v>0</v>
      </c>
      <c r="V32" s="44">
        <v>0</v>
      </c>
      <c r="W32" s="44">
        <v>0</v>
      </c>
      <c r="X32" s="44">
        <v>0</v>
      </c>
      <c r="Y32" s="44">
        <v>0</v>
      </c>
      <c r="Z32" s="44">
        <v>658</v>
      </c>
      <c r="AA32" s="44">
        <v>658</v>
      </c>
      <c r="AB32" s="110"/>
      <c r="AC32" s="44">
        <v>0</v>
      </c>
      <c r="AD32" s="44">
        <v>0</v>
      </c>
      <c r="AE32" s="44">
        <v>0</v>
      </c>
      <c r="AF32" s="44">
        <v>0</v>
      </c>
      <c r="AG32" s="44">
        <v>0</v>
      </c>
      <c r="AH32" s="44">
        <v>0</v>
      </c>
      <c r="AI32" s="44">
        <v>0</v>
      </c>
      <c r="AJ32" s="110"/>
      <c r="AK32" s="44">
        <v>251</v>
      </c>
      <c r="AL32" s="44">
        <v>0</v>
      </c>
      <c r="AM32" s="44">
        <v>0</v>
      </c>
      <c r="AN32" s="44">
        <v>0</v>
      </c>
      <c r="AO32" s="44">
        <v>0</v>
      </c>
      <c r="AP32" s="44">
        <v>23270</v>
      </c>
      <c r="AQ32" s="44">
        <v>23521</v>
      </c>
      <c r="AR32" s="110"/>
      <c r="AS32" s="45">
        <v>24457</v>
      </c>
      <c r="AT32" s="110"/>
      <c r="AU32" s="111">
        <v>84208</v>
      </c>
      <c r="AV32" s="112">
        <v>5772</v>
      </c>
      <c r="AW32" s="111">
        <v>44166</v>
      </c>
      <c r="AX32" s="111">
        <v>21547</v>
      </c>
      <c r="AY32" s="26"/>
    </row>
    <row r="33" spans="1:51" x14ac:dyDescent="0.2">
      <c r="A33" s="13" t="s">
        <v>117</v>
      </c>
      <c r="B33" s="14" t="s">
        <v>105</v>
      </c>
      <c r="C33" s="14" t="s">
        <v>13</v>
      </c>
      <c r="D33" s="15"/>
      <c r="E33" s="44">
        <v>0</v>
      </c>
      <c r="F33" s="44">
        <v>0</v>
      </c>
      <c r="G33" s="44">
        <v>12404</v>
      </c>
      <c r="H33" s="44">
        <v>0</v>
      </c>
      <c r="I33" s="44">
        <v>0</v>
      </c>
      <c r="J33" s="44">
        <v>0</v>
      </c>
      <c r="K33" s="44">
        <v>12404</v>
      </c>
      <c r="L33" s="110"/>
      <c r="M33" s="44">
        <v>0</v>
      </c>
      <c r="N33" s="44">
        <v>8219</v>
      </c>
      <c r="O33" s="44">
        <v>21</v>
      </c>
      <c r="P33" s="44">
        <v>16779</v>
      </c>
      <c r="Q33" s="44">
        <v>0</v>
      </c>
      <c r="R33" s="44">
        <v>9019</v>
      </c>
      <c r="S33" s="44">
        <v>34038</v>
      </c>
      <c r="T33" s="110"/>
      <c r="U33" s="44">
        <v>0</v>
      </c>
      <c r="V33" s="44">
        <v>2860</v>
      </c>
      <c r="W33" s="44">
        <v>0</v>
      </c>
      <c r="X33" s="44">
        <v>394</v>
      </c>
      <c r="Y33" s="44">
        <v>0</v>
      </c>
      <c r="Z33" s="44">
        <v>969</v>
      </c>
      <c r="AA33" s="44">
        <v>4223</v>
      </c>
      <c r="AB33" s="110"/>
      <c r="AC33" s="44">
        <v>0</v>
      </c>
      <c r="AD33" s="44">
        <v>0</v>
      </c>
      <c r="AE33" s="44">
        <v>0</v>
      </c>
      <c r="AF33" s="44">
        <v>0</v>
      </c>
      <c r="AG33" s="44">
        <v>0</v>
      </c>
      <c r="AH33" s="44">
        <v>0</v>
      </c>
      <c r="AI33" s="44">
        <v>0</v>
      </c>
      <c r="AJ33" s="110"/>
      <c r="AK33" s="44">
        <v>19600</v>
      </c>
      <c r="AL33" s="44">
        <v>6498</v>
      </c>
      <c r="AM33" s="44">
        <v>80</v>
      </c>
      <c r="AN33" s="44">
        <v>0</v>
      </c>
      <c r="AO33" s="44">
        <v>0</v>
      </c>
      <c r="AP33" s="44">
        <v>72570</v>
      </c>
      <c r="AQ33" s="44">
        <v>98747</v>
      </c>
      <c r="AR33" s="110"/>
      <c r="AS33" s="45">
        <v>149412</v>
      </c>
      <c r="AT33" s="110"/>
      <c r="AU33" s="111">
        <v>340296</v>
      </c>
      <c r="AV33" s="112">
        <v>73979</v>
      </c>
      <c r="AW33" s="111">
        <v>60183</v>
      </c>
      <c r="AX33" s="111">
        <v>146827</v>
      </c>
      <c r="AY33" s="26"/>
    </row>
    <row r="34" spans="1:51" x14ac:dyDescent="0.2">
      <c r="A34" s="13" t="s">
        <v>118</v>
      </c>
      <c r="B34" s="14" t="s">
        <v>82</v>
      </c>
      <c r="C34" s="14" t="s">
        <v>13</v>
      </c>
      <c r="D34" s="15"/>
      <c r="E34" s="44"/>
      <c r="F34" s="44"/>
      <c r="G34" s="44"/>
      <c r="H34" s="44"/>
      <c r="I34" s="44"/>
      <c r="J34" s="44"/>
      <c r="K34" s="44"/>
      <c r="L34" s="110"/>
      <c r="M34" s="44"/>
      <c r="N34" s="44"/>
      <c r="O34" s="44"/>
      <c r="P34" s="44"/>
      <c r="Q34" s="44"/>
      <c r="R34" s="44"/>
      <c r="S34" s="44"/>
      <c r="T34" s="110"/>
      <c r="U34" s="44"/>
      <c r="V34" s="44"/>
      <c r="W34" s="44"/>
      <c r="X34" s="44"/>
      <c r="Y34" s="44"/>
      <c r="Z34" s="44"/>
      <c r="AA34" s="44"/>
      <c r="AB34" s="110"/>
      <c r="AC34" s="44"/>
      <c r="AD34" s="44"/>
      <c r="AE34" s="44"/>
      <c r="AF34" s="44"/>
      <c r="AG34" s="44"/>
      <c r="AH34" s="44"/>
      <c r="AI34" s="44"/>
      <c r="AJ34" s="110"/>
      <c r="AK34" s="44"/>
      <c r="AL34" s="44"/>
      <c r="AM34" s="44"/>
      <c r="AN34" s="44"/>
      <c r="AO34" s="44"/>
      <c r="AP34" s="44"/>
      <c r="AQ34" s="44"/>
      <c r="AR34" s="110"/>
      <c r="AS34" s="45"/>
      <c r="AT34" s="110"/>
      <c r="AU34" s="111">
        <v>126547</v>
      </c>
      <c r="AV34" s="112">
        <v>19643</v>
      </c>
      <c r="AW34" s="111">
        <v>63740</v>
      </c>
      <c r="AX34" s="111">
        <v>22509</v>
      </c>
      <c r="AY34" s="26"/>
    </row>
    <row r="35" spans="1:51" x14ac:dyDescent="0.2">
      <c r="A35" s="13" t="s">
        <v>119</v>
      </c>
      <c r="B35" s="14" t="s">
        <v>99</v>
      </c>
      <c r="C35" s="14" t="s">
        <v>13</v>
      </c>
      <c r="D35" s="15"/>
      <c r="E35" s="44">
        <v>0</v>
      </c>
      <c r="F35" s="44">
        <v>224</v>
      </c>
      <c r="G35" s="44">
        <v>3764</v>
      </c>
      <c r="H35" s="44">
        <v>0</v>
      </c>
      <c r="I35" s="44">
        <v>0</v>
      </c>
      <c r="J35" s="44">
        <v>10001</v>
      </c>
      <c r="K35" s="44">
        <v>13989</v>
      </c>
      <c r="L35" s="110"/>
      <c r="M35" s="44">
        <v>13174</v>
      </c>
      <c r="N35" s="44">
        <v>97382</v>
      </c>
      <c r="O35" s="44">
        <v>9974</v>
      </c>
      <c r="P35" s="44">
        <v>21094</v>
      </c>
      <c r="Q35" s="44">
        <v>1396</v>
      </c>
      <c r="R35" s="44">
        <v>51416</v>
      </c>
      <c r="S35" s="44">
        <v>194437</v>
      </c>
      <c r="T35" s="110"/>
      <c r="U35" s="44">
        <v>5670</v>
      </c>
      <c r="V35" s="44">
        <v>14731</v>
      </c>
      <c r="W35" s="44">
        <v>10361</v>
      </c>
      <c r="X35" s="44">
        <v>147</v>
      </c>
      <c r="Y35" s="44">
        <v>26</v>
      </c>
      <c r="Z35" s="44">
        <v>30556</v>
      </c>
      <c r="AA35" s="44">
        <v>61491</v>
      </c>
      <c r="AB35" s="110"/>
      <c r="AC35" s="44">
        <v>0</v>
      </c>
      <c r="AD35" s="44">
        <v>334</v>
      </c>
      <c r="AE35" s="44">
        <v>0</v>
      </c>
      <c r="AF35" s="44">
        <v>0</v>
      </c>
      <c r="AG35" s="44">
        <v>0</v>
      </c>
      <c r="AH35" s="44">
        <v>0</v>
      </c>
      <c r="AI35" s="44">
        <v>334</v>
      </c>
      <c r="AJ35" s="110"/>
      <c r="AK35" s="44">
        <v>64817</v>
      </c>
      <c r="AL35" s="44">
        <v>27386</v>
      </c>
      <c r="AM35" s="44">
        <v>15015</v>
      </c>
      <c r="AN35" s="44">
        <v>2134</v>
      </c>
      <c r="AO35" s="44">
        <v>244</v>
      </c>
      <c r="AP35" s="44">
        <v>67673</v>
      </c>
      <c r="AQ35" s="44">
        <v>177268</v>
      </c>
      <c r="AR35" s="110"/>
      <c r="AS35" s="45">
        <v>447520</v>
      </c>
      <c r="AT35" s="110"/>
      <c r="AU35" s="111">
        <v>890006</v>
      </c>
      <c r="AV35" s="112">
        <v>216555</v>
      </c>
      <c r="AW35" s="111">
        <v>328790</v>
      </c>
      <c r="AX35" s="111">
        <v>232547</v>
      </c>
      <c r="AY35" s="26"/>
    </row>
    <row r="36" spans="1:51" x14ac:dyDescent="0.2">
      <c r="A36" s="13" t="s">
        <v>120</v>
      </c>
      <c r="B36" s="14" t="s">
        <v>94</v>
      </c>
      <c r="C36" s="14" t="s">
        <v>13</v>
      </c>
      <c r="D36" s="15"/>
      <c r="E36" s="44">
        <v>0</v>
      </c>
      <c r="F36" s="44">
        <v>0</v>
      </c>
      <c r="G36" s="44">
        <v>1272</v>
      </c>
      <c r="H36" s="44">
        <v>0</v>
      </c>
      <c r="I36" s="44">
        <v>0</v>
      </c>
      <c r="J36" s="44">
        <v>0</v>
      </c>
      <c r="K36" s="44">
        <v>1272</v>
      </c>
      <c r="L36" s="110"/>
      <c r="M36" s="44">
        <v>0</v>
      </c>
      <c r="N36" s="44">
        <v>29765</v>
      </c>
      <c r="O36" s="44">
        <v>2800</v>
      </c>
      <c r="P36" s="44">
        <v>0</v>
      </c>
      <c r="Q36" s="44">
        <v>0</v>
      </c>
      <c r="R36" s="44">
        <v>0</v>
      </c>
      <c r="S36" s="44">
        <v>32565</v>
      </c>
      <c r="T36" s="110"/>
      <c r="U36" s="44">
        <v>0</v>
      </c>
      <c r="V36" s="44">
        <v>3109</v>
      </c>
      <c r="W36" s="44">
        <v>9269</v>
      </c>
      <c r="X36" s="44">
        <v>0</v>
      </c>
      <c r="Y36" s="44">
        <v>0</v>
      </c>
      <c r="Z36" s="44">
        <v>0</v>
      </c>
      <c r="AA36" s="44">
        <v>12378</v>
      </c>
      <c r="AB36" s="110"/>
      <c r="AC36" s="44">
        <v>0</v>
      </c>
      <c r="AD36" s="44">
        <v>72</v>
      </c>
      <c r="AE36" s="44">
        <v>3337</v>
      </c>
      <c r="AF36" s="44">
        <v>0</v>
      </c>
      <c r="AG36" s="44">
        <v>0</v>
      </c>
      <c r="AH36" s="44">
        <v>0</v>
      </c>
      <c r="AI36" s="44">
        <v>3409</v>
      </c>
      <c r="AJ36" s="110"/>
      <c r="AK36" s="44">
        <v>0</v>
      </c>
      <c r="AL36" s="44">
        <v>0</v>
      </c>
      <c r="AM36" s="44">
        <v>1657</v>
      </c>
      <c r="AN36" s="44">
        <v>0</v>
      </c>
      <c r="AO36" s="44">
        <v>0</v>
      </c>
      <c r="AP36" s="44">
        <v>0</v>
      </c>
      <c r="AQ36" s="44">
        <v>1657</v>
      </c>
      <c r="AR36" s="110"/>
      <c r="AS36" s="45">
        <v>51281</v>
      </c>
      <c r="AT36" s="110"/>
      <c r="AU36" s="111">
        <v>162654</v>
      </c>
      <c r="AV36" s="112">
        <v>21339</v>
      </c>
      <c r="AW36" s="111">
        <v>86280</v>
      </c>
      <c r="AX36" s="111">
        <v>27763</v>
      </c>
      <c r="AY36" s="26"/>
    </row>
    <row r="37" spans="1:51" x14ac:dyDescent="0.2">
      <c r="A37" s="13" t="s">
        <v>121</v>
      </c>
      <c r="B37" s="14" t="s">
        <v>94</v>
      </c>
      <c r="C37" s="14" t="s">
        <v>13</v>
      </c>
      <c r="D37" s="15"/>
      <c r="E37" s="44">
        <v>0</v>
      </c>
      <c r="F37" s="44">
        <v>0</v>
      </c>
      <c r="G37" s="44">
        <v>0</v>
      </c>
      <c r="H37" s="44">
        <v>0</v>
      </c>
      <c r="I37" s="44">
        <v>0</v>
      </c>
      <c r="J37" s="44">
        <v>877</v>
      </c>
      <c r="K37" s="44">
        <v>877</v>
      </c>
      <c r="L37" s="110"/>
      <c r="M37" s="44">
        <v>7908</v>
      </c>
      <c r="N37" s="44">
        <v>3415</v>
      </c>
      <c r="O37" s="44">
        <v>929</v>
      </c>
      <c r="P37" s="44">
        <v>2118</v>
      </c>
      <c r="Q37" s="44">
        <v>0</v>
      </c>
      <c r="R37" s="44">
        <v>11477</v>
      </c>
      <c r="S37" s="44">
        <v>25847</v>
      </c>
      <c r="T37" s="110"/>
      <c r="U37" s="44">
        <v>187</v>
      </c>
      <c r="V37" s="44">
        <v>4396</v>
      </c>
      <c r="W37" s="44">
        <v>1162</v>
      </c>
      <c r="X37" s="44">
        <v>327</v>
      </c>
      <c r="Y37" s="44">
        <v>0</v>
      </c>
      <c r="Z37" s="44">
        <v>5484</v>
      </c>
      <c r="AA37" s="44">
        <v>11558</v>
      </c>
      <c r="AB37" s="110"/>
      <c r="AC37" s="44">
        <v>0</v>
      </c>
      <c r="AD37" s="44">
        <v>0</v>
      </c>
      <c r="AE37" s="44">
        <v>0</v>
      </c>
      <c r="AF37" s="44">
        <v>0</v>
      </c>
      <c r="AG37" s="44">
        <v>0</v>
      </c>
      <c r="AH37" s="44">
        <v>0</v>
      </c>
      <c r="AI37" s="44">
        <v>0</v>
      </c>
      <c r="AJ37" s="110"/>
      <c r="AK37" s="44">
        <v>2040</v>
      </c>
      <c r="AL37" s="44">
        <v>0</v>
      </c>
      <c r="AM37" s="44">
        <v>4085</v>
      </c>
      <c r="AN37" s="44">
        <v>81</v>
      </c>
      <c r="AO37" s="44">
        <v>0</v>
      </c>
      <c r="AP37" s="44">
        <v>11010</v>
      </c>
      <c r="AQ37" s="44">
        <v>17217</v>
      </c>
      <c r="AR37" s="110"/>
      <c r="AS37" s="45">
        <v>55499</v>
      </c>
      <c r="AT37" s="110"/>
      <c r="AU37" s="111">
        <v>187775</v>
      </c>
      <c r="AV37" s="112">
        <v>25600</v>
      </c>
      <c r="AW37" s="111">
        <v>112829</v>
      </c>
      <c r="AX37" s="111">
        <v>27089</v>
      </c>
      <c r="AY37" s="26"/>
    </row>
    <row r="38" spans="1:51" x14ac:dyDescent="0.2">
      <c r="A38" s="13" t="s">
        <v>122</v>
      </c>
      <c r="B38" s="14" t="s">
        <v>96</v>
      </c>
      <c r="C38" s="14" t="s">
        <v>13</v>
      </c>
      <c r="D38" s="15"/>
      <c r="E38" s="44">
        <v>37362</v>
      </c>
      <c r="F38" s="44">
        <v>78626</v>
      </c>
      <c r="G38" s="44">
        <v>16445</v>
      </c>
      <c r="H38" s="44">
        <v>127</v>
      </c>
      <c r="I38" s="44">
        <v>0</v>
      </c>
      <c r="J38" s="44">
        <v>475940</v>
      </c>
      <c r="K38" s="44">
        <v>608499</v>
      </c>
      <c r="L38" s="110"/>
      <c r="M38" s="44">
        <v>35542</v>
      </c>
      <c r="N38" s="44">
        <v>29665</v>
      </c>
      <c r="O38" s="44">
        <v>364</v>
      </c>
      <c r="P38" s="44">
        <v>18749</v>
      </c>
      <c r="Q38" s="44">
        <v>1218</v>
      </c>
      <c r="R38" s="44">
        <v>198357</v>
      </c>
      <c r="S38" s="44">
        <v>283895</v>
      </c>
      <c r="T38" s="110"/>
      <c r="U38" s="44">
        <v>5597</v>
      </c>
      <c r="V38" s="44">
        <v>8967</v>
      </c>
      <c r="W38" s="44">
        <v>1347</v>
      </c>
      <c r="X38" s="44">
        <v>0</v>
      </c>
      <c r="Y38" s="44">
        <v>0</v>
      </c>
      <c r="Z38" s="44">
        <v>14026</v>
      </c>
      <c r="AA38" s="44">
        <v>29937</v>
      </c>
      <c r="AB38" s="110"/>
      <c r="AC38" s="44">
        <v>0</v>
      </c>
      <c r="AD38" s="44">
        <v>0</v>
      </c>
      <c r="AE38" s="44">
        <v>0</v>
      </c>
      <c r="AF38" s="44">
        <v>0</v>
      </c>
      <c r="AG38" s="44">
        <v>0</v>
      </c>
      <c r="AH38" s="44">
        <v>0</v>
      </c>
      <c r="AI38" s="44">
        <v>0</v>
      </c>
      <c r="AJ38" s="110"/>
      <c r="AK38" s="44">
        <v>28854</v>
      </c>
      <c r="AL38" s="44">
        <v>5995</v>
      </c>
      <c r="AM38" s="44">
        <v>14711</v>
      </c>
      <c r="AN38" s="44">
        <v>3664</v>
      </c>
      <c r="AO38" s="44">
        <v>0</v>
      </c>
      <c r="AP38" s="44">
        <v>99012</v>
      </c>
      <c r="AQ38" s="44">
        <v>152236</v>
      </c>
      <c r="AR38" s="110"/>
      <c r="AS38" s="45">
        <v>1074567</v>
      </c>
      <c r="AT38" s="110"/>
      <c r="AU38" s="111">
        <v>2606875</v>
      </c>
      <c r="AV38" s="112">
        <v>1170259</v>
      </c>
      <c r="AW38" s="111">
        <v>232716</v>
      </c>
      <c r="AX38" s="111">
        <v>984194</v>
      </c>
      <c r="AY38" s="26"/>
    </row>
    <row r="39" spans="1:51" x14ac:dyDescent="0.2">
      <c r="A39" s="13" t="s">
        <v>123</v>
      </c>
      <c r="B39" s="14" t="s">
        <v>94</v>
      </c>
      <c r="C39" s="14" t="s">
        <v>13</v>
      </c>
      <c r="D39" s="15"/>
      <c r="E39" s="44">
        <v>0</v>
      </c>
      <c r="F39" s="44">
        <v>0</v>
      </c>
      <c r="G39" s="44">
        <v>0</v>
      </c>
      <c r="H39" s="44">
        <v>0</v>
      </c>
      <c r="I39" s="44">
        <v>0</v>
      </c>
      <c r="J39" s="44">
        <v>0</v>
      </c>
      <c r="K39" s="44">
        <v>0</v>
      </c>
      <c r="L39" s="110"/>
      <c r="M39" s="44">
        <v>0</v>
      </c>
      <c r="N39" s="44">
        <v>923</v>
      </c>
      <c r="O39" s="44">
        <v>0</v>
      </c>
      <c r="P39" s="44">
        <v>0</v>
      </c>
      <c r="Q39" s="44">
        <v>0</v>
      </c>
      <c r="R39" s="44">
        <v>0</v>
      </c>
      <c r="S39" s="44">
        <v>923</v>
      </c>
      <c r="T39" s="110"/>
      <c r="U39" s="44">
        <v>0</v>
      </c>
      <c r="V39" s="44">
        <v>3519</v>
      </c>
      <c r="W39" s="44">
        <v>2427</v>
      </c>
      <c r="X39" s="44">
        <v>0</v>
      </c>
      <c r="Y39" s="44">
        <v>0</v>
      </c>
      <c r="Z39" s="44">
        <v>5692</v>
      </c>
      <c r="AA39" s="44">
        <v>11638</v>
      </c>
      <c r="AB39" s="110"/>
      <c r="AC39" s="44">
        <v>0</v>
      </c>
      <c r="AD39" s="44">
        <v>0</v>
      </c>
      <c r="AE39" s="44">
        <v>0</v>
      </c>
      <c r="AF39" s="44">
        <v>0</v>
      </c>
      <c r="AG39" s="44">
        <v>0</v>
      </c>
      <c r="AH39" s="44">
        <v>0</v>
      </c>
      <c r="AI39" s="44">
        <v>0</v>
      </c>
      <c r="AJ39" s="110"/>
      <c r="AK39" s="44">
        <v>0</v>
      </c>
      <c r="AL39" s="44">
        <v>573</v>
      </c>
      <c r="AM39" s="44">
        <v>29</v>
      </c>
      <c r="AN39" s="44">
        <v>0</v>
      </c>
      <c r="AO39" s="44">
        <v>0</v>
      </c>
      <c r="AP39" s="44">
        <v>4032</v>
      </c>
      <c r="AQ39" s="44">
        <v>4634</v>
      </c>
      <c r="AR39" s="110"/>
      <c r="AS39" s="45">
        <v>17196</v>
      </c>
      <c r="AT39" s="110"/>
      <c r="AU39" s="111">
        <v>58426</v>
      </c>
      <c r="AV39" s="112">
        <v>9681</v>
      </c>
      <c r="AW39" s="111">
        <v>23292</v>
      </c>
      <c r="AX39" s="111">
        <v>15133</v>
      </c>
      <c r="AY39" s="26"/>
    </row>
    <row r="40" spans="1:51" x14ac:dyDescent="0.2">
      <c r="A40" s="13" t="s">
        <v>124</v>
      </c>
      <c r="B40" s="14" t="s">
        <v>15</v>
      </c>
      <c r="C40" s="14" t="s">
        <v>15</v>
      </c>
      <c r="D40" s="15"/>
      <c r="E40" s="44">
        <v>0</v>
      </c>
      <c r="F40" s="44">
        <v>0</v>
      </c>
      <c r="G40" s="44">
        <v>560</v>
      </c>
      <c r="H40" s="44">
        <v>0</v>
      </c>
      <c r="I40" s="44">
        <v>0</v>
      </c>
      <c r="J40" s="44">
        <v>0</v>
      </c>
      <c r="K40" s="44">
        <v>560</v>
      </c>
      <c r="L40" s="110"/>
      <c r="M40" s="44">
        <v>2363</v>
      </c>
      <c r="N40" s="44">
        <v>16175</v>
      </c>
      <c r="O40" s="44">
        <v>2534</v>
      </c>
      <c r="P40" s="44">
        <v>831</v>
      </c>
      <c r="Q40" s="44">
        <v>279</v>
      </c>
      <c r="R40" s="44">
        <v>22787</v>
      </c>
      <c r="S40" s="44">
        <v>44970</v>
      </c>
      <c r="T40" s="110"/>
      <c r="U40" s="44">
        <v>5247</v>
      </c>
      <c r="V40" s="44">
        <v>10696</v>
      </c>
      <c r="W40" s="44">
        <v>1925</v>
      </c>
      <c r="X40" s="44">
        <v>822</v>
      </c>
      <c r="Y40" s="44">
        <v>208</v>
      </c>
      <c r="Z40" s="44">
        <v>7128</v>
      </c>
      <c r="AA40" s="44">
        <v>26026</v>
      </c>
      <c r="AB40" s="110"/>
      <c r="AC40" s="44">
        <v>0</v>
      </c>
      <c r="AD40" s="44">
        <v>0</v>
      </c>
      <c r="AE40" s="44">
        <v>0</v>
      </c>
      <c r="AF40" s="44">
        <v>0</v>
      </c>
      <c r="AG40" s="44">
        <v>0</v>
      </c>
      <c r="AH40" s="44">
        <v>0</v>
      </c>
      <c r="AI40" s="44">
        <v>0</v>
      </c>
      <c r="AJ40" s="110"/>
      <c r="AK40" s="44">
        <v>5401</v>
      </c>
      <c r="AL40" s="44">
        <v>2652</v>
      </c>
      <c r="AM40" s="44">
        <v>1257</v>
      </c>
      <c r="AN40" s="44">
        <v>330</v>
      </c>
      <c r="AO40" s="44">
        <v>0</v>
      </c>
      <c r="AP40" s="44">
        <v>4062</v>
      </c>
      <c r="AQ40" s="44">
        <v>13702</v>
      </c>
      <c r="AR40" s="110"/>
      <c r="AS40" s="45">
        <v>85258</v>
      </c>
      <c r="AT40" s="110"/>
      <c r="AU40" s="111">
        <v>252060</v>
      </c>
      <c r="AV40" s="112">
        <v>32922</v>
      </c>
      <c r="AW40" s="111">
        <v>135980</v>
      </c>
      <c r="AX40" s="111">
        <v>53014</v>
      </c>
      <c r="AY40" s="26"/>
    </row>
    <row r="41" spans="1:51" x14ac:dyDescent="0.2">
      <c r="A41" s="13" t="s">
        <v>125</v>
      </c>
      <c r="B41" s="14" t="s">
        <v>82</v>
      </c>
      <c r="C41" s="14" t="s">
        <v>13</v>
      </c>
      <c r="D41" s="15"/>
      <c r="E41" s="44">
        <v>2634</v>
      </c>
      <c r="F41" s="44">
        <v>0</v>
      </c>
      <c r="G41" s="44">
        <v>22063</v>
      </c>
      <c r="H41" s="44">
        <v>0</v>
      </c>
      <c r="I41" s="44">
        <v>0</v>
      </c>
      <c r="J41" s="44">
        <v>26415</v>
      </c>
      <c r="K41" s="44">
        <v>51112</v>
      </c>
      <c r="L41" s="110"/>
      <c r="M41" s="44">
        <v>6015</v>
      </c>
      <c r="N41" s="44">
        <v>12166</v>
      </c>
      <c r="O41" s="44">
        <v>1290</v>
      </c>
      <c r="P41" s="44">
        <v>5404</v>
      </c>
      <c r="Q41" s="44">
        <v>771</v>
      </c>
      <c r="R41" s="44">
        <v>9990</v>
      </c>
      <c r="S41" s="44">
        <v>35636</v>
      </c>
      <c r="T41" s="110"/>
      <c r="U41" s="44">
        <v>31456</v>
      </c>
      <c r="V41" s="44">
        <v>10179</v>
      </c>
      <c r="W41" s="44">
        <v>1557</v>
      </c>
      <c r="X41" s="44">
        <v>1080</v>
      </c>
      <c r="Y41" s="44">
        <v>0</v>
      </c>
      <c r="Z41" s="44">
        <v>16869</v>
      </c>
      <c r="AA41" s="44">
        <v>61141</v>
      </c>
      <c r="AB41" s="110"/>
      <c r="AC41" s="44">
        <v>3808</v>
      </c>
      <c r="AD41" s="44">
        <v>0</v>
      </c>
      <c r="AE41" s="44">
        <v>345</v>
      </c>
      <c r="AF41" s="44">
        <v>0</v>
      </c>
      <c r="AG41" s="44">
        <v>0</v>
      </c>
      <c r="AH41" s="44">
        <v>348</v>
      </c>
      <c r="AI41" s="44">
        <v>4501</v>
      </c>
      <c r="AJ41" s="110"/>
      <c r="AK41" s="44">
        <v>38858</v>
      </c>
      <c r="AL41" s="44">
        <v>6581</v>
      </c>
      <c r="AM41" s="44">
        <v>1735</v>
      </c>
      <c r="AN41" s="44">
        <v>153</v>
      </c>
      <c r="AO41" s="44">
        <v>0</v>
      </c>
      <c r="AP41" s="44">
        <v>17919</v>
      </c>
      <c r="AQ41" s="44">
        <v>65246</v>
      </c>
      <c r="AR41" s="110"/>
      <c r="AS41" s="45">
        <v>217636</v>
      </c>
      <c r="AT41" s="110"/>
      <c r="AU41" s="111">
        <v>611084</v>
      </c>
      <c r="AV41" s="112">
        <v>171954</v>
      </c>
      <c r="AW41" s="111">
        <v>145880</v>
      </c>
      <c r="AX41" s="111">
        <v>191662</v>
      </c>
      <c r="AY41" s="26"/>
    </row>
    <row r="42" spans="1:51" x14ac:dyDescent="0.2">
      <c r="A42" s="13" t="s">
        <v>126</v>
      </c>
      <c r="B42" s="14" t="s">
        <v>105</v>
      </c>
      <c r="C42" s="14" t="s">
        <v>13</v>
      </c>
      <c r="D42" s="15"/>
      <c r="E42" s="44">
        <v>0</v>
      </c>
      <c r="F42" s="44">
        <v>3863</v>
      </c>
      <c r="G42" s="44">
        <v>3548</v>
      </c>
      <c r="H42" s="44">
        <v>294</v>
      </c>
      <c r="I42" s="44">
        <v>0</v>
      </c>
      <c r="J42" s="44">
        <v>18294</v>
      </c>
      <c r="K42" s="44">
        <v>25998</v>
      </c>
      <c r="L42" s="110"/>
      <c r="M42" s="44">
        <v>11954</v>
      </c>
      <c r="N42" s="44">
        <v>119565</v>
      </c>
      <c r="O42" s="44">
        <v>44368</v>
      </c>
      <c r="P42" s="44">
        <v>12979</v>
      </c>
      <c r="Q42" s="44">
        <v>0</v>
      </c>
      <c r="R42" s="44">
        <v>121980</v>
      </c>
      <c r="S42" s="44">
        <v>310847</v>
      </c>
      <c r="T42" s="110"/>
      <c r="U42" s="44">
        <v>4718</v>
      </c>
      <c r="V42" s="44">
        <v>62717</v>
      </c>
      <c r="W42" s="44">
        <v>12527</v>
      </c>
      <c r="X42" s="44">
        <v>1383</v>
      </c>
      <c r="Y42" s="44">
        <v>280</v>
      </c>
      <c r="Z42" s="44">
        <v>32990</v>
      </c>
      <c r="AA42" s="44">
        <v>114615</v>
      </c>
      <c r="AB42" s="110"/>
      <c r="AC42" s="44">
        <v>0</v>
      </c>
      <c r="AD42" s="44">
        <v>0</v>
      </c>
      <c r="AE42" s="44">
        <v>0</v>
      </c>
      <c r="AF42" s="44">
        <v>0</v>
      </c>
      <c r="AG42" s="44">
        <v>0</v>
      </c>
      <c r="AH42" s="44">
        <v>839</v>
      </c>
      <c r="AI42" s="44">
        <v>839</v>
      </c>
      <c r="AJ42" s="110"/>
      <c r="AK42" s="44">
        <v>2210</v>
      </c>
      <c r="AL42" s="44">
        <v>9387</v>
      </c>
      <c r="AM42" s="44">
        <v>10100</v>
      </c>
      <c r="AN42" s="44">
        <v>0</v>
      </c>
      <c r="AO42" s="44">
        <v>0</v>
      </c>
      <c r="AP42" s="44">
        <v>35609</v>
      </c>
      <c r="AQ42" s="44">
        <v>57306</v>
      </c>
      <c r="AR42" s="110"/>
      <c r="AS42" s="45">
        <v>509605</v>
      </c>
      <c r="AT42" s="110"/>
      <c r="AU42" s="111">
        <v>945862</v>
      </c>
      <c r="AV42" s="112">
        <v>193696</v>
      </c>
      <c r="AW42" s="111">
        <v>429190</v>
      </c>
      <c r="AX42" s="111">
        <v>201547</v>
      </c>
      <c r="AY42" s="26"/>
    </row>
    <row r="43" spans="1:51" x14ac:dyDescent="0.2">
      <c r="A43" s="13" t="s">
        <v>127</v>
      </c>
      <c r="B43" s="14" t="s">
        <v>94</v>
      </c>
      <c r="C43" s="14" t="s">
        <v>13</v>
      </c>
      <c r="D43" s="15"/>
      <c r="E43" s="44">
        <v>0</v>
      </c>
      <c r="F43" s="44">
        <v>589</v>
      </c>
      <c r="G43" s="44">
        <v>0</v>
      </c>
      <c r="H43" s="44">
        <v>0</v>
      </c>
      <c r="I43" s="44">
        <v>0</v>
      </c>
      <c r="J43" s="44">
        <v>0</v>
      </c>
      <c r="K43" s="44">
        <v>589</v>
      </c>
      <c r="L43" s="110"/>
      <c r="M43" s="44">
        <v>0</v>
      </c>
      <c r="N43" s="44">
        <v>4237</v>
      </c>
      <c r="O43" s="44">
        <v>1941</v>
      </c>
      <c r="P43" s="44">
        <v>1285</v>
      </c>
      <c r="Q43" s="44">
        <v>284</v>
      </c>
      <c r="R43" s="44">
        <v>1866</v>
      </c>
      <c r="S43" s="44">
        <v>9613</v>
      </c>
      <c r="T43" s="110"/>
      <c r="U43" s="44">
        <v>0</v>
      </c>
      <c r="V43" s="44">
        <v>26</v>
      </c>
      <c r="W43" s="44">
        <v>701</v>
      </c>
      <c r="X43" s="44">
        <v>274</v>
      </c>
      <c r="Y43" s="44">
        <v>0</v>
      </c>
      <c r="Z43" s="44">
        <v>28</v>
      </c>
      <c r="AA43" s="44">
        <v>1030</v>
      </c>
      <c r="AB43" s="110"/>
      <c r="AC43" s="44">
        <v>0</v>
      </c>
      <c r="AD43" s="44">
        <v>0</v>
      </c>
      <c r="AE43" s="44">
        <v>0</v>
      </c>
      <c r="AF43" s="44">
        <v>0</v>
      </c>
      <c r="AG43" s="44">
        <v>0</v>
      </c>
      <c r="AH43" s="44">
        <v>0</v>
      </c>
      <c r="AI43" s="44">
        <v>0</v>
      </c>
      <c r="AJ43" s="110"/>
      <c r="AK43" s="44">
        <v>1080</v>
      </c>
      <c r="AL43" s="44">
        <v>12868</v>
      </c>
      <c r="AM43" s="44">
        <v>6002</v>
      </c>
      <c r="AN43" s="44">
        <v>0</v>
      </c>
      <c r="AO43" s="44">
        <v>137</v>
      </c>
      <c r="AP43" s="44">
        <v>5041</v>
      </c>
      <c r="AQ43" s="44">
        <v>25128</v>
      </c>
      <c r="AR43" s="110"/>
      <c r="AS43" s="45">
        <v>36360</v>
      </c>
      <c r="AT43" s="110"/>
      <c r="AU43" s="111">
        <v>76039</v>
      </c>
      <c r="AV43" s="112">
        <v>2252</v>
      </c>
      <c r="AW43" s="111">
        <v>45016</v>
      </c>
      <c r="AX43" s="111">
        <v>15738</v>
      </c>
      <c r="AY43" s="26"/>
    </row>
    <row r="44" spans="1:51" x14ac:dyDescent="0.2">
      <c r="A44" s="13" t="s">
        <v>128</v>
      </c>
      <c r="B44" s="14" t="s">
        <v>96</v>
      </c>
      <c r="C44" s="14" t="s">
        <v>13</v>
      </c>
      <c r="D44" s="15"/>
      <c r="E44" s="44"/>
      <c r="F44" s="44"/>
      <c r="G44" s="44"/>
      <c r="H44" s="44"/>
      <c r="I44" s="44"/>
      <c r="J44" s="44"/>
      <c r="K44" s="44"/>
      <c r="L44" s="110"/>
      <c r="M44" s="44"/>
      <c r="N44" s="44"/>
      <c r="O44" s="44"/>
      <c r="P44" s="44"/>
      <c r="Q44" s="44"/>
      <c r="R44" s="44"/>
      <c r="S44" s="44"/>
      <c r="T44" s="110"/>
      <c r="U44" s="44"/>
      <c r="V44" s="44"/>
      <c r="W44" s="44"/>
      <c r="X44" s="44"/>
      <c r="Y44" s="44"/>
      <c r="Z44" s="44"/>
      <c r="AA44" s="44"/>
      <c r="AB44" s="110"/>
      <c r="AC44" s="44"/>
      <c r="AD44" s="44"/>
      <c r="AE44" s="44"/>
      <c r="AF44" s="44"/>
      <c r="AG44" s="44"/>
      <c r="AH44" s="44"/>
      <c r="AI44" s="44"/>
      <c r="AJ44" s="110"/>
      <c r="AK44" s="44"/>
      <c r="AL44" s="44"/>
      <c r="AM44" s="44"/>
      <c r="AN44" s="44"/>
      <c r="AO44" s="44"/>
      <c r="AP44" s="44"/>
      <c r="AQ44" s="44"/>
      <c r="AR44" s="110"/>
      <c r="AS44" s="45"/>
      <c r="AT44" s="110"/>
      <c r="AU44" s="111">
        <v>509406</v>
      </c>
      <c r="AV44" s="112">
        <v>95875</v>
      </c>
      <c r="AW44" s="111">
        <v>232174</v>
      </c>
      <c r="AX44" s="111">
        <v>102066</v>
      </c>
      <c r="AY44" s="26"/>
    </row>
    <row r="45" spans="1:51" x14ac:dyDescent="0.2">
      <c r="A45" s="13" t="s">
        <v>129</v>
      </c>
      <c r="B45" s="14" t="s">
        <v>109</v>
      </c>
      <c r="C45" s="14" t="s">
        <v>13</v>
      </c>
      <c r="D45" s="15"/>
      <c r="E45" s="44"/>
      <c r="F45" s="44"/>
      <c r="G45" s="44"/>
      <c r="H45" s="44"/>
      <c r="I45" s="44"/>
      <c r="J45" s="44"/>
      <c r="K45" s="44"/>
      <c r="L45" s="110"/>
      <c r="M45" s="44"/>
      <c r="N45" s="44"/>
      <c r="O45" s="44"/>
      <c r="P45" s="44"/>
      <c r="Q45" s="44"/>
      <c r="R45" s="44"/>
      <c r="S45" s="44"/>
      <c r="T45" s="110"/>
      <c r="U45" s="44"/>
      <c r="V45" s="44"/>
      <c r="W45" s="44"/>
      <c r="X45" s="44"/>
      <c r="Y45" s="44"/>
      <c r="Z45" s="44"/>
      <c r="AA45" s="44"/>
      <c r="AB45" s="110"/>
      <c r="AC45" s="44"/>
      <c r="AD45" s="44"/>
      <c r="AE45" s="44"/>
      <c r="AF45" s="44"/>
      <c r="AG45" s="44"/>
      <c r="AH45" s="44"/>
      <c r="AI45" s="44"/>
      <c r="AJ45" s="110"/>
      <c r="AK45" s="44"/>
      <c r="AL45" s="44"/>
      <c r="AM45" s="44"/>
      <c r="AN45" s="44"/>
      <c r="AO45" s="44"/>
      <c r="AP45" s="44"/>
      <c r="AQ45" s="44"/>
      <c r="AR45" s="110"/>
      <c r="AS45" s="45"/>
      <c r="AT45" s="110"/>
      <c r="AU45" s="111">
        <v>57774</v>
      </c>
      <c r="AV45" s="112">
        <v>5172</v>
      </c>
      <c r="AW45" s="111">
        <v>31096</v>
      </c>
      <c r="AX45" s="111">
        <v>11672</v>
      </c>
      <c r="AY45" s="26"/>
    </row>
    <row r="46" spans="1:51" x14ac:dyDescent="0.2">
      <c r="A46" s="13" t="s">
        <v>130</v>
      </c>
      <c r="B46" s="14" t="s">
        <v>94</v>
      </c>
      <c r="C46" s="14" t="s">
        <v>13</v>
      </c>
      <c r="D46" s="15"/>
      <c r="E46" s="44">
        <v>1511</v>
      </c>
      <c r="F46" s="44">
        <v>0</v>
      </c>
      <c r="G46" s="44">
        <v>0</v>
      </c>
      <c r="H46" s="44">
        <v>0</v>
      </c>
      <c r="I46" s="44">
        <v>0</v>
      </c>
      <c r="J46" s="44">
        <v>4117</v>
      </c>
      <c r="K46" s="44">
        <v>5628</v>
      </c>
      <c r="L46" s="110"/>
      <c r="M46" s="44">
        <v>7684</v>
      </c>
      <c r="N46" s="44">
        <v>0</v>
      </c>
      <c r="O46" s="44">
        <v>0</v>
      </c>
      <c r="P46" s="44">
        <v>0</v>
      </c>
      <c r="Q46" s="44">
        <v>0</v>
      </c>
      <c r="R46" s="44">
        <v>3114</v>
      </c>
      <c r="S46" s="44">
        <v>10798</v>
      </c>
      <c r="T46" s="110"/>
      <c r="U46" s="44">
        <v>4702</v>
      </c>
      <c r="V46" s="44">
        <v>311</v>
      </c>
      <c r="W46" s="44">
        <v>0</v>
      </c>
      <c r="X46" s="44">
        <v>0</v>
      </c>
      <c r="Y46" s="44">
        <v>0</v>
      </c>
      <c r="Z46" s="44">
        <v>1646</v>
      </c>
      <c r="AA46" s="44">
        <v>6659</v>
      </c>
      <c r="AB46" s="110"/>
      <c r="AC46" s="44">
        <v>0</v>
      </c>
      <c r="AD46" s="44">
        <v>0</v>
      </c>
      <c r="AE46" s="44">
        <v>0</v>
      </c>
      <c r="AF46" s="44">
        <v>0</v>
      </c>
      <c r="AG46" s="44">
        <v>0</v>
      </c>
      <c r="AH46" s="44">
        <v>0</v>
      </c>
      <c r="AI46" s="44">
        <v>0</v>
      </c>
      <c r="AJ46" s="110"/>
      <c r="AK46" s="44">
        <v>9920</v>
      </c>
      <c r="AL46" s="44">
        <v>1046</v>
      </c>
      <c r="AM46" s="44">
        <v>0</v>
      </c>
      <c r="AN46" s="44">
        <v>0</v>
      </c>
      <c r="AO46" s="44">
        <v>0</v>
      </c>
      <c r="AP46" s="44">
        <v>17267</v>
      </c>
      <c r="AQ46" s="44">
        <v>28233</v>
      </c>
      <c r="AR46" s="110"/>
      <c r="AS46" s="45">
        <v>51318</v>
      </c>
      <c r="AT46" s="110"/>
      <c r="AU46" s="111">
        <v>141108</v>
      </c>
      <c r="AV46" s="112">
        <v>41802</v>
      </c>
      <c r="AW46" s="111">
        <v>45977</v>
      </c>
      <c r="AX46" s="111">
        <v>30997</v>
      </c>
      <c r="AY46" s="26"/>
    </row>
    <row r="47" spans="1:51" x14ac:dyDescent="0.2">
      <c r="A47" s="13" t="s">
        <v>131</v>
      </c>
      <c r="B47" s="14" t="s">
        <v>86</v>
      </c>
      <c r="C47" s="14" t="s">
        <v>13</v>
      </c>
      <c r="D47" s="15"/>
      <c r="E47" s="44">
        <v>0</v>
      </c>
      <c r="F47" s="44">
        <v>966</v>
      </c>
      <c r="G47" s="44">
        <v>0</v>
      </c>
      <c r="H47" s="44">
        <v>0</v>
      </c>
      <c r="I47" s="44">
        <v>0</v>
      </c>
      <c r="J47" s="44">
        <v>0</v>
      </c>
      <c r="K47" s="44">
        <v>966</v>
      </c>
      <c r="L47" s="110"/>
      <c r="M47" s="44">
        <v>0</v>
      </c>
      <c r="N47" s="44">
        <v>12479</v>
      </c>
      <c r="O47" s="44">
        <v>3513</v>
      </c>
      <c r="P47" s="44">
        <v>519</v>
      </c>
      <c r="Q47" s="44">
        <v>0</v>
      </c>
      <c r="R47" s="44">
        <v>9641</v>
      </c>
      <c r="S47" s="44">
        <v>26152</v>
      </c>
      <c r="T47" s="110"/>
      <c r="U47" s="44">
        <v>0</v>
      </c>
      <c r="V47" s="44">
        <v>3359</v>
      </c>
      <c r="W47" s="44">
        <v>985</v>
      </c>
      <c r="X47" s="44">
        <v>312</v>
      </c>
      <c r="Y47" s="44">
        <v>0</v>
      </c>
      <c r="Z47" s="44">
        <v>1284</v>
      </c>
      <c r="AA47" s="44">
        <v>5940</v>
      </c>
      <c r="AB47" s="110"/>
      <c r="AC47" s="44">
        <v>0</v>
      </c>
      <c r="AD47" s="44">
        <v>0</v>
      </c>
      <c r="AE47" s="44">
        <v>0</v>
      </c>
      <c r="AF47" s="44">
        <v>0</v>
      </c>
      <c r="AG47" s="44">
        <v>0</v>
      </c>
      <c r="AH47" s="44">
        <v>0</v>
      </c>
      <c r="AI47" s="44">
        <v>0</v>
      </c>
      <c r="AJ47" s="110"/>
      <c r="AK47" s="44">
        <v>102</v>
      </c>
      <c r="AL47" s="44">
        <v>649</v>
      </c>
      <c r="AM47" s="44">
        <v>1291</v>
      </c>
      <c r="AN47" s="44">
        <v>0</v>
      </c>
      <c r="AO47" s="44">
        <v>0</v>
      </c>
      <c r="AP47" s="44">
        <v>3136</v>
      </c>
      <c r="AQ47" s="44">
        <v>5178</v>
      </c>
      <c r="AR47" s="110"/>
      <c r="AS47" s="45">
        <v>38236</v>
      </c>
      <c r="AT47" s="110"/>
      <c r="AU47" s="111">
        <v>89873</v>
      </c>
      <c r="AV47" s="112">
        <v>9705</v>
      </c>
      <c r="AW47" s="111">
        <v>44097</v>
      </c>
      <c r="AX47" s="111">
        <v>21776</v>
      </c>
      <c r="AY47" s="26"/>
    </row>
    <row r="48" spans="1:51" x14ac:dyDescent="0.2">
      <c r="A48" s="13" t="s">
        <v>132</v>
      </c>
      <c r="B48" s="14" t="s">
        <v>84</v>
      </c>
      <c r="C48" s="14" t="s">
        <v>13</v>
      </c>
      <c r="D48" s="15"/>
      <c r="E48" s="44">
        <v>0</v>
      </c>
      <c r="F48" s="44">
        <v>0</v>
      </c>
      <c r="G48" s="44">
        <v>0</v>
      </c>
      <c r="H48" s="44">
        <v>0</v>
      </c>
      <c r="I48" s="44">
        <v>0</v>
      </c>
      <c r="J48" s="44">
        <v>0</v>
      </c>
      <c r="K48" s="44">
        <v>0</v>
      </c>
      <c r="L48" s="110"/>
      <c r="M48" s="44">
        <v>0</v>
      </c>
      <c r="N48" s="44">
        <v>6631</v>
      </c>
      <c r="O48" s="44">
        <v>4263</v>
      </c>
      <c r="P48" s="44">
        <v>2091</v>
      </c>
      <c r="Q48" s="44">
        <v>0</v>
      </c>
      <c r="R48" s="44">
        <v>12187</v>
      </c>
      <c r="S48" s="44">
        <v>25172</v>
      </c>
      <c r="T48" s="110"/>
      <c r="U48" s="44">
        <v>895</v>
      </c>
      <c r="V48" s="44">
        <v>1507</v>
      </c>
      <c r="W48" s="44">
        <v>3504</v>
      </c>
      <c r="X48" s="44">
        <v>0</v>
      </c>
      <c r="Y48" s="44">
        <v>0</v>
      </c>
      <c r="Z48" s="44">
        <v>4742</v>
      </c>
      <c r="AA48" s="44">
        <v>10648</v>
      </c>
      <c r="AB48" s="110"/>
      <c r="AC48" s="44">
        <v>0</v>
      </c>
      <c r="AD48" s="44">
        <v>0</v>
      </c>
      <c r="AE48" s="44">
        <v>0</v>
      </c>
      <c r="AF48" s="44">
        <v>0</v>
      </c>
      <c r="AG48" s="44">
        <v>0</v>
      </c>
      <c r="AH48" s="44">
        <v>0</v>
      </c>
      <c r="AI48" s="44">
        <v>0</v>
      </c>
      <c r="AJ48" s="110"/>
      <c r="AK48" s="44">
        <v>2951</v>
      </c>
      <c r="AL48" s="44">
        <v>1779</v>
      </c>
      <c r="AM48" s="44">
        <v>1484</v>
      </c>
      <c r="AN48" s="44">
        <v>94</v>
      </c>
      <c r="AO48" s="44">
        <v>0</v>
      </c>
      <c r="AP48" s="44">
        <v>7420</v>
      </c>
      <c r="AQ48" s="44">
        <v>13728</v>
      </c>
      <c r="AR48" s="110"/>
      <c r="AS48" s="45">
        <v>49548</v>
      </c>
      <c r="AT48" s="110"/>
      <c r="AU48" s="111">
        <v>155940</v>
      </c>
      <c r="AV48" s="112">
        <v>31343</v>
      </c>
      <c r="AW48" s="111">
        <v>68583</v>
      </c>
      <c r="AX48" s="111">
        <v>33312</v>
      </c>
      <c r="AY48" s="26"/>
    </row>
    <row r="49" spans="1:51" x14ac:dyDescent="0.2">
      <c r="A49" s="13" t="s">
        <v>133</v>
      </c>
      <c r="B49" s="14" t="s">
        <v>84</v>
      </c>
      <c r="C49" s="14" t="s">
        <v>13</v>
      </c>
      <c r="D49" s="15"/>
      <c r="E49" s="44">
        <v>0</v>
      </c>
      <c r="F49" s="44">
        <v>84</v>
      </c>
      <c r="G49" s="44">
        <v>1545</v>
      </c>
      <c r="H49" s="44">
        <v>0</v>
      </c>
      <c r="I49" s="44">
        <v>0</v>
      </c>
      <c r="J49" s="44">
        <v>0</v>
      </c>
      <c r="K49" s="44">
        <v>1629</v>
      </c>
      <c r="L49" s="110"/>
      <c r="M49" s="44">
        <v>0</v>
      </c>
      <c r="N49" s="44">
        <v>34898</v>
      </c>
      <c r="O49" s="44">
        <v>2026</v>
      </c>
      <c r="P49" s="44">
        <v>10462</v>
      </c>
      <c r="Q49" s="44">
        <v>0</v>
      </c>
      <c r="R49" s="44">
        <v>1320</v>
      </c>
      <c r="S49" s="44">
        <v>48706</v>
      </c>
      <c r="T49" s="110"/>
      <c r="U49" s="44">
        <v>0</v>
      </c>
      <c r="V49" s="44">
        <v>0</v>
      </c>
      <c r="W49" s="44">
        <v>26124</v>
      </c>
      <c r="X49" s="44">
        <v>4712</v>
      </c>
      <c r="Y49" s="44">
        <v>0</v>
      </c>
      <c r="Z49" s="44">
        <v>4996</v>
      </c>
      <c r="AA49" s="44">
        <v>35832</v>
      </c>
      <c r="AB49" s="110"/>
      <c r="AC49" s="44">
        <v>0</v>
      </c>
      <c r="AD49" s="44">
        <v>0</v>
      </c>
      <c r="AE49" s="44">
        <v>331</v>
      </c>
      <c r="AF49" s="44">
        <v>298</v>
      </c>
      <c r="AG49" s="44">
        <v>0</v>
      </c>
      <c r="AH49" s="44">
        <v>0</v>
      </c>
      <c r="AI49" s="44">
        <v>629</v>
      </c>
      <c r="AJ49" s="110"/>
      <c r="AK49" s="44">
        <v>0</v>
      </c>
      <c r="AL49" s="44">
        <v>457</v>
      </c>
      <c r="AM49" s="44">
        <v>6119</v>
      </c>
      <c r="AN49" s="44">
        <v>185</v>
      </c>
      <c r="AO49" s="44">
        <v>0</v>
      </c>
      <c r="AP49" s="44">
        <v>726</v>
      </c>
      <c r="AQ49" s="44">
        <v>7486</v>
      </c>
      <c r="AR49" s="110"/>
      <c r="AS49" s="45">
        <v>94282</v>
      </c>
      <c r="AT49" s="110"/>
      <c r="AU49" s="111">
        <v>250465</v>
      </c>
      <c r="AV49" s="112">
        <v>24675</v>
      </c>
      <c r="AW49" s="111">
        <v>120741</v>
      </c>
      <c r="AX49" s="111">
        <v>69951</v>
      </c>
      <c r="AY49" s="26"/>
    </row>
    <row r="50" spans="1:51" x14ac:dyDescent="0.2">
      <c r="A50" s="13" t="s">
        <v>134</v>
      </c>
      <c r="B50" s="14" t="s">
        <v>15</v>
      </c>
      <c r="C50" s="14" t="s">
        <v>15</v>
      </c>
      <c r="D50" s="15"/>
      <c r="E50" s="44">
        <v>0</v>
      </c>
      <c r="F50" s="44">
        <v>167</v>
      </c>
      <c r="G50" s="44">
        <v>234</v>
      </c>
      <c r="H50" s="44">
        <v>0</v>
      </c>
      <c r="I50" s="44">
        <v>0</v>
      </c>
      <c r="J50" s="44">
        <v>1478</v>
      </c>
      <c r="K50" s="44">
        <v>1878</v>
      </c>
      <c r="L50" s="110"/>
      <c r="M50" s="44">
        <v>1207</v>
      </c>
      <c r="N50" s="44">
        <v>11253</v>
      </c>
      <c r="O50" s="44">
        <v>18628</v>
      </c>
      <c r="P50" s="44">
        <v>0</v>
      </c>
      <c r="Q50" s="44">
        <v>79</v>
      </c>
      <c r="R50" s="44">
        <v>35120</v>
      </c>
      <c r="S50" s="44">
        <v>66287</v>
      </c>
      <c r="T50" s="110"/>
      <c r="U50" s="44">
        <v>0</v>
      </c>
      <c r="V50" s="44">
        <v>754</v>
      </c>
      <c r="W50" s="44">
        <v>2038</v>
      </c>
      <c r="X50" s="44">
        <v>0</v>
      </c>
      <c r="Y50" s="44">
        <v>0</v>
      </c>
      <c r="Z50" s="44">
        <v>1096</v>
      </c>
      <c r="AA50" s="44">
        <v>3888</v>
      </c>
      <c r="AB50" s="110"/>
      <c r="AC50" s="44">
        <v>0</v>
      </c>
      <c r="AD50" s="44">
        <v>221</v>
      </c>
      <c r="AE50" s="44">
        <v>0</v>
      </c>
      <c r="AF50" s="44">
        <v>0</v>
      </c>
      <c r="AG50" s="44">
        <v>0</v>
      </c>
      <c r="AH50" s="44">
        <v>0</v>
      </c>
      <c r="AI50" s="44">
        <v>221</v>
      </c>
      <c r="AJ50" s="110"/>
      <c r="AK50" s="44">
        <v>0</v>
      </c>
      <c r="AL50" s="44">
        <v>3877</v>
      </c>
      <c r="AM50" s="44">
        <v>4199</v>
      </c>
      <c r="AN50" s="44">
        <v>0</v>
      </c>
      <c r="AO50" s="44">
        <v>161</v>
      </c>
      <c r="AP50" s="44">
        <v>5517</v>
      </c>
      <c r="AQ50" s="44">
        <v>13754</v>
      </c>
      <c r="AR50" s="110"/>
      <c r="AS50" s="45">
        <v>86028</v>
      </c>
      <c r="AT50" s="110"/>
      <c r="AU50" s="111">
        <v>381973</v>
      </c>
      <c r="AV50" s="112">
        <v>31289</v>
      </c>
      <c r="AW50" s="111">
        <v>276906</v>
      </c>
      <c r="AX50" s="111">
        <v>36456</v>
      </c>
      <c r="AY50" s="26"/>
    </row>
    <row r="51" spans="1:51" x14ac:dyDescent="0.2">
      <c r="A51" s="13" t="s">
        <v>135</v>
      </c>
      <c r="B51" s="14" t="s">
        <v>99</v>
      </c>
      <c r="C51" s="14" t="s">
        <v>13</v>
      </c>
      <c r="D51" s="15"/>
      <c r="E51" s="44">
        <v>0</v>
      </c>
      <c r="F51" s="44">
        <v>0</v>
      </c>
      <c r="G51" s="44">
        <v>0</v>
      </c>
      <c r="H51" s="44">
        <v>0</v>
      </c>
      <c r="I51" s="44">
        <v>0</v>
      </c>
      <c r="J51" s="44">
        <v>297</v>
      </c>
      <c r="K51" s="44">
        <v>297</v>
      </c>
      <c r="L51" s="110"/>
      <c r="M51" s="44">
        <v>1218</v>
      </c>
      <c r="N51" s="44">
        <v>6012</v>
      </c>
      <c r="O51" s="44">
        <v>435</v>
      </c>
      <c r="P51" s="44">
        <v>65</v>
      </c>
      <c r="Q51" s="44">
        <v>0</v>
      </c>
      <c r="R51" s="44">
        <v>3620</v>
      </c>
      <c r="S51" s="44">
        <v>11351</v>
      </c>
      <c r="T51" s="110"/>
      <c r="U51" s="44">
        <v>2035</v>
      </c>
      <c r="V51" s="44">
        <v>1972</v>
      </c>
      <c r="W51" s="44">
        <v>899</v>
      </c>
      <c r="X51" s="44">
        <v>0</v>
      </c>
      <c r="Y51" s="44">
        <v>0</v>
      </c>
      <c r="Z51" s="44">
        <v>4014</v>
      </c>
      <c r="AA51" s="44">
        <v>8921</v>
      </c>
      <c r="AB51" s="110"/>
      <c r="AC51" s="44">
        <v>0</v>
      </c>
      <c r="AD51" s="44">
        <v>0</v>
      </c>
      <c r="AE51" s="44">
        <v>0</v>
      </c>
      <c r="AF51" s="44">
        <v>0</v>
      </c>
      <c r="AG51" s="44">
        <v>0</v>
      </c>
      <c r="AH51" s="44">
        <v>0</v>
      </c>
      <c r="AI51" s="44">
        <v>0</v>
      </c>
      <c r="AJ51" s="110"/>
      <c r="AK51" s="44">
        <v>9107</v>
      </c>
      <c r="AL51" s="44">
        <v>2603</v>
      </c>
      <c r="AM51" s="44">
        <v>3359</v>
      </c>
      <c r="AN51" s="44">
        <v>708</v>
      </c>
      <c r="AO51" s="44">
        <v>0</v>
      </c>
      <c r="AP51" s="44">
        <v>4483</v>
      </c>
      <c r="AQ51" s="44">
        <v>20260</v>
      </c>
      <c r="AR51" s="110"/>
      <c r="AS51" s="45">
        <v>40828</v>
      </c>
      <c r="AT51" s="110"/>
      <c r="AU51" s="111">
        <v>278211</v>
      </c>
      <c r="AV51" s="112">
        <v>40314</v>
      </c>
      <c r="AW51" s="111">
        <v>119993</v>
      </c>
      <c r="AX51" s="111">
        <v>74191</v>
      </c>
      <c r="AY51" s="26"/>
    </row>
    <row r="52" spans="1:51" x14ac:dyDescent="0.2">
      <c r="A52" s="13" t="s">
        <v>136</v>
      </c>
      <c r="B52" s="14" t="s">
        <v>94</v>
      </c>
      <c r="C52" s="14" t="s">
        <v>13</v>
      </c>
      <c r="D52" s="15"/>
      <c r="E52" s="44"/>
      <c r="F52" s="44"/>
      <c r="G52" s="44"/>
      <c r="H52" s="44"/>
      <c r="I52" s="44"/>
      <c r="J52" s="44"/>
      <c r="K52" s="44"/>
      <c r="L52" s="110"/>
      <c r="M52" s="44"/>
      <c r="N52" s="44"/>
      <c r="O52" s="44"/>
      <c r="P52" s="44"/>
      <c r="Q52" s="44"/>
      <c r="R52" s="44"/>
      <c r="S52" s="44"/>
      <c r="T52" s="110"/>
      <c r="U52" s="44"/>
      <c r="V52" s="44"/>
      <c r="W52" s="44"/>
      <c r="X52" s="44"/>
      <c r="Y52" s="44"/>
      <c r="Z52" s="44"/>
      <c r="AA52" s="44"/>
      <c r="AB52" s="110"/>
      <c r="AC52" s="44"/>
      <c r="AD52" s="44"/>
      <c r="AE52" s="44"/>
      <c r="AF52" s="44"/>
      <c r="AG52" s="44"/>
      <c r="AH52" s="44"/>
      <c r="AI52" s="44"/>
      <c r="AJ52" s="110"/>
      <c r="AK52" s="44"/>
      <c r="AL52" s="44"/>
      <c r="AM52" s="44"/>
      <c r="AN52" s="44"/>
      <c r="AO52" s="44"/>
      <c r="AP52" s="44"/>
      <c r="AQ52" s="44"/>
      <c r="AR52" s="110"/>
      <c r="AS52" s="45"/>
      <c r="AT52" s="110"/>
      <c r="AU52" s="111">
        <v>149334</v>
      </c>
      <c r="AV52" s="112">
        <v>12197</v>
      </c>
      <c r="AW52" s="111">
        <v>91831</v>
      </c>
      <c r="AX52" s="111">
        <v>22523</v>
      </c>
      <c r="AY52" s="26"/>
    </row>
    <row r="53" spans="1:51" x14ac:dyDescent="0.2">
      <c r="A53" s="13" t="s">
        <v>137</v>
      </c>
      <c r="B53" s="14" t="s">
        <v>138</v>
      </c>
      <c r="C53" s="14" t="s">
        <v>13</v>
      </c>
      <c r="D53" s="15"/>
      <c r="E53" s="44">
        <v>0</v>
      </c>
      <c r="F53" s="44">
        <v>0</v>
      </c>
      <c r="G53" s="44">
        <v>120499</v>
      </c>
      <c r="H53" s="44">
        <v>0</v>
      </c>
      <c r="I53" s="44">
        <v>0</v>
      </c>
      <c r="J53" s="44">
        <v>0</v>
      </c>
      <c r="K53" s="44">
        <v>120499</v>
      </c>
      <c r="L53" s="110"/>
      <c r="M53" s="44">
        <v>0</v>
      </c>
      <c r="N53" s="44">
        <v>135416</v>
      </c>
      <c r="O53" s="44">
        <v>0</v>
      </c>
      <c r="P53" s="44">
        <v>7989</v>
      </c>
      <c r="Q53" s="44">
        <v>0</v>
      </c>
      <c r="R53" s="44">
        <v>0</v>
      </c>
      <c r="S53" s="44">
        <v>143405</v>
      </c>
      <c r="T53" s="110"/>
      <c r="U53" s="44">
        <v>0</v>
      </c>
      <c r="V53" s="44">
        <v>45296</v>
      </c>
      <c r="W53" s="44">
        <v>0</v>
      </c>
      <c r="X53" s="44">
        <v>0</v>
      </c>
      <c r="Y53" s="44">
        <v>0</v>
      </c>
      <c r="Z53" s="44">
        <v>0</v>
      </c>
      <c r="AA53" s="44">
        <v>45296</v>
      </c>
      <c r="AB53" s="110"/>
      <c r="AC53" s="44">
        <v>0</v>
      </c>
      <c r="AD53" s="44">
        <v>0</v>
      </c>
      <c r="AE53" s="44">
        <v>0</v>
      </c>
      <c r="AF53" s="44">
        <v>0</v>
      </c>
      <c r="AG53" s="44">
        <v>0</v>
      </c>
      <c r="AH53" s="44">
        <v>0</v>
      </c>
      <c r="AI53" s="44">
        <v>0</v>
      </c>
      <c r="AJ53" s="110"/>
      <c r="AK53" s="44">
        <v>0</v>
      </c>
      <c r="AL53" s="44">
        <v>0</v>
      </c>
      <c r="AM53" s="44">
        <v>0</v>
      </c>
      <c r="AN53" s="44">
        <v>0</v>
      </c>
      <c r="AO53" s="44">
        <v>0</v>
      </c>
      <c r="AP53" s="44">
        <v>113728</v>
      </c>
      <c r="AQ53" s="44">
        <v>113728</v>
      </c>
      <c r="AR53" s="110"/>
      <c r="AS53" s="45">
        <v>422928</v>
      </c>
      <c r="AT53" s="110"/>
      <c r="AU53" s="111">
        <v>889647</v>
      </c>
      <c r="AV53" s="112">
        <v>226503</v>
      </c>
      <c r="AW53" s="111">
        <v>256033</v>
      </c>
      <c r="AX53" s="111">
        <v>286355</v>
      </c>
      <c r="AY53" s="26"/>
    </row>
    <row r="54" spans="1:51" x14ac:dyDescent="0.2">
      <c r="A54" s="13" t="s">
        <v>139</v>
      </c>
      <c r="B54" s="14" t="s">
        <v>109</v>
      </c>
      <c r="C54" s="14" t="s">
        <v>13</v>
      </c>
      <c r="D54" s="15"/>
      <c r="E54" s="44">
        <v>0</v>
      </c>
      <c r="F54" s="44">
        <v>0</v>
      </c>
      <c r="G54" s="44">
        <v>0</v>
      </c>
      <c r="H54" s="44">
        <v>0</v>
      </c>
      <c r="I54" s="44">
        <v>0</v>
      </c>
      <c r="J54" s="44">
        <v>0</v>
      </c>
      <c r="K54" s="44">
        <v>0</v>
      </c>
      <c r="L54" s="110"/>
      <c r="M54" s="44">
        <v>0</v>
      </c>
      <c r="N54" s="44">
        <v>12560</v>
      </c>
      <c r="O54" s="44">
        <v>0</v>
      </c>
      <c r="P54" s="44">
        <v>13134</v>
      </c>
      <c r="Q54" s="44">
        <v>0</v>
      </c>
      <c r="R54" s="44">
        <v>0</v>
      </c>
      <c r="S54" s="44">
        <v>25694</v>
      </c>
      <c r="T54" s="110"/>
      <c r="U54" s="44">
        <v>0</v>
      </c>
      <c r="V54" s="44">
        <v>13618</v>
      </c>
      <c r="W54" s="44">
        <v>754</v>
      </c>
      <c r="X54" s="44">
        <v>2794</v>
      </c>
      <c r="Y54" s="44">
        <v>0</v>
      </c>
      <c r="Z54" s="44">
        <v>0</v>
      </c>
      <c r="AA54" s="44">
        <v>17166</v>
      </c>
      <c r="AB54" s="110"/>
      <c r="AC54" s="44">
        <v>0</v>
      </c>
      <c r="AD54" s="44">
        <v>0</v>
      </c>
      <c r="AE54" s="44">
        <v>191</v>
      </c>
      <c r="AF54" s="44">
        <v>0</v>
      </c>
      <c r="AG54" s="44">
        <v>0</v>
      </c>
      <c r="AH54" s="44">
        <v>0</v>
      </c>
      <c r="AI54" s="44">
        <v>191</v>
      </c>
      <c r="AJ54" s="110"/>
      <c r="AK54" s="44">
        <v>0</v>
      </c>
      <c r="AL54" s="44">
        <v>0</v>
      </c>
      <c r="AM54" s="44">
        <v>0</v>
      </c>
      <c r="AN54" s="44">
        <v>0</v>
      </c>
      <c r="AO54" s="44">
        <v>0</v>
      </c>
      <c r="AP54" s="44">
        <v>630</v>
      </c>
      <c r="AQ54" s="44">
        <v>630</v>
      </c>
      <c r="AR54" s="110"/>
      <c r="AS54" s="45">
        <v>43681</v>
      </c>
      <c r="AT54" s="110"/>
      <c r="AU54" s="111">
        <v>93570</v>
      </c>
      <c r="AV54" s="112">
        <v>9724</v>
      </c>
      <c r="AW54" s="111">
        <v>51698</v>
      </c>
      <c r="AX54" s="111">
        <v>14430</v>
      </c>
      <c r="AY54" s="26"/>
    </row>
    <row r="55" spans="1:51" x14ac:dyDescent="0.2">
      <c r="A55" s="13" t="s">
        <v>140</v>
      </c>
      <c r="B55" s="14" t="s">
        <v>82</v>
      </c>
      <c r="C55" s="14" t="s">
        <v>13</v>
      </c>
      <c r="D55" s="15"/>
      <c r="E55" s="44">
        <v>0</v>
      </c>
      <c r="F55" s="44">
        <v>0</v>
      </c>
      <c r="G55" s="44">
        <v>0</v>
      </c>
      <c r="H55" s="44">
        <v>0</v>
      </c>
      <c r="I55" s="44">
        <v>0</v>
      </c>
      <c r="J55" s="44">
        <v>2187</v>
      </c>
      <c r="K55" s="44">
        <v>2187</v>
      </c>
      <c r="L55" s="110"/>
      <c r="M55" s="44">
        <v>269</v>
      </c>
      <c r="N55" s="44">
        <v>11088</v>
      </c>
      <c r="O55" s="44">
        <v>440</v>
      </c>
      <c r="P55" s="44">
        <v>6209</v>
      </c>
      <c r="Q55" s="44">
        <v>0</v>
      </c>
      <c r="R55" s="44">
        <v>4865</v>
      </c>
      <c r="S55" s="44">
        <v>22870</v>
      </c>
      <c r="T55" s="110"/>
      <c r="U55" s="44">
        <v>0</v>
      </c>
      <c r="V55" s="44">
        <v>0</v>
      </c>
      <c r="W55" s="44">
        <v>211</v>
      </c>
      <c r="X55" s="44">
        <v>0</v>
      </c>
      <c r="Y55" s="44">
        <v>0</v>
      </c>
      <c r="Z55" s="44">
        <v>4084</v>
      </c>
      <c r="AA55" s="44">
        <v>4295</v>
      </c>
      <c r="AB55" s="110"/>
      <c r="AC55" s="44">
        <v>0</v>
      </c>
      <c r="AD55" s="44">
        <v>0</v>
      </c>
      <c r="AE55" s="44">
        <v>0</v>
      </c>
      <c r="AF55" s="44">
        <v>0</v>
      </c>
      <c r="AG55" s="44">
        <v>0</v>
      </c>
      <c r="AH55" s="44">
        <v>0</v>
      </c>
      <c r="AI55" s="44">
        <v>0</v>
      </c>
      <c r="AJ55" s="110"/>
      <c r="AK55" s="44">
        <v>24275</v>
      </c>
      <c r="AL55" s="44">
        <v>1667</v>
      </c>
      <c r="AM55" s="44">
        <v>1395</v>
      </c>
      <c r="AN55" s="44">
        <v>0</v>
      </c>
      <c r="AO55" s="44">
        <v>0</v>
      </c>
      <c r="AP55" s="44">
        <v>10787</v>
      </c>
      <c r="AQ55" s="44">
        <v>38125</v>
      </c>
      <c r="AR55" s="110"/>
      <c r="AS55" s="45">
        <v>67477</v>
      </c>
      <c r="AT55" s="110"/>
      <c r="AU55" s="111">
        <v>159534</v>
      </c>
      <c r="AV55" s="112">
        <v>25253</v>
      </c>
      <c r="AW55" s="111">
        <v>64587</v>
      </c>
      <c r="AX55" s="111">
        <v>40967</v>
      </c>
      <c r="AY55" s="26"/>
    </row>
    <row r="56" spans="1:51" x14ac:dyDescent="0.2">
      <c r="A56" s="13" t="s">
        <v>141</v>
      </c>
      <c r="B56" s="14" t="s">
        <v>15</v>
      </c>
      <c r="C56" s="14" t="s">
        <v>15</v>
      </c>
      <c r="D56" s="15"/>
      <c r="E56" s="44">
        <v>1520</v>
      </c>
      <c r="F56" s="44">
        <v>17047</v>
      </c>
      <c r="G56" s="44">
        <v>15431</v>
      </c>
      <c r="H56" s="44">
        <v>0</v>
      </c>
      <c r="I56" s="44">
        <v>0</v>
      </c>
      <c r="J56" s="44">
        <v>11032</v>
      </c>
      <c r="K56" s="44">
        <v>45030</v>
      </c>
      <c r="L56" s="110"/>
      <c r="M56" s="44">
        <v>16593</v>
      </c>
      <c r="N56" s="44">
        <v>115933</v>
      </c>
      <c r="O56" s="44">
        <v>675</v>
      </c>
      <c r="P56" s="44">
        <v>693</v>
      </c>
      <c r="Q56" s="44">
        <v>1539</v>
      </c>
      <c r="R56" s="44">
        <v>71939</v>
      </c>
      <c r="S56" s="44">
        <v>207372</v>
      </c>
      <c r="T56" s="110"/>
      <c r="U56" s="44">
        <v>660</v>
      </c>
      <c r="V56" s="44">
        <v>3571</v>
      </c>
      <c r="W56" s="44">
        <v>1561</v>
      </c>
      <c r="X56" s="44">
        <v>1286</v>
      </c>
      <c r="Y56" s="44">
        <v>0</v>
      </c>
      <c r="Z56" s="44">
        <v>15149</v>
      </c>
      <c r="AA56" s="44">
        <v>22227</v>
      </c>
      <c r="AB56" s="110"/>
      <c r="AC56" s="44">
        <v>552</v>
      </c>
      <c r="AD56" s="44">
        <v>0</v>
      </c>
      <c r="AE56" s="44">
        <v>0</v>
      </c>
      <c r="AF56" s="44">
        <v>0</v>
      </c>
      <c r="AG56" s="44">
        <v>0</v>
      </c>
      <c r="AH56" s="44">
        <v>0</v>
      </c>
      <c r="AI56" s="44">
        <v>552</v>
      </c>
      <c r="AJ56" s="110"/>
      <c r="AK56" s="44">
        <v>32470</v>
      </c>
      <c r="AL56" s="44">
        <v>7079</v>
      </c>
      <c r="AM56" s="44">
        <v>18277</v>
      </c>
      <c r="AN56" s="44">
        <v>0</v>
      </c>
      <c r="AO56" s="44">
        <v>0</v>
      </c>
      <c r="AP56" s="44">
        <v>55471</v>
      </c>
      <c r="AQ56" s="44">
        <v>113298</v>
      </c>
      <c r="AR56" s="110"/>
      <c r="AS56" s="45">
        <v>388478</v>
      </c>
      <c r="AT56" s="110"/>
      <c r="AU56" s="111">
        <v>815034</v>
      </c>
      <c r="AV56" s="112">
        <v>200281</v>
      </c>
      <c r="AW56" s="111">
        <v>360362</v>
      </c>
      <c r="AX56" s="111">
        <v>160208</v>
      </c>
      <c r="AY56" s="26"/>
    </row>
    <row r="57" spans="1:51" x14ac:dyDescent="0.2">
      <c r="A57" s="13" t="s">
        <v>142</v>
      </c>
      <c r="B57" s="14" t="s">
        <v>84</v>
      </c>
      <c r="C57" s="14" t="s">
        <v>13</v>
      </c>
      <c r="D57" s="15"/>
      <c r="E57" s="44">
        <v>0</v>
      </c>
      <c r="F57" s="44">
        <v>0</v>
      </c>
      <c r="G57" s="44">
        <v>0</v>
      </c>
      <c r="H57" s="44">
        <v>0</v>
      </c>
      <c r="I57" s="44">
        <v>0</v>
      </c>
      <c r="J57" s="44">
        <v>0</v>
      </c>
      <c r="K57" s="44">
        <v>0</v>
      </c>
      <c r="L57" s="110"/>
      <c r="M57" s="44">
        <v>29326</v>
      </c>
      <c r="N57" s="44">
        <v>114</v>
      </c>
      <c r="O57" s="44">
        <v>11653</v>
      </c>
      <c r="P57" s="44">
        <v>16981</v>
      </c>
      <c r="Q57" s="44">
        <v>0</v>
      </c>
      <c r="R57" s="44">
        <v>760</v>
      </c>
      <c r="S57" s="44">
        <v>58834</v>
      </c>
      <c r="T57" s="110"/>
      <c r="U57" s="44">
        <v>3363</v>
      </c>
      <c r="V57" s="44">
        <v>0</v>
      </c>
      <c r="W57" s="44">
        <v>670</v>
      </c>
      <c r="X57" s="44">
        <v>298</v>
      </c>
      <c r="Y57" s="44">
        <v>0</v>
      </c>
      <c r="Z57" s="44">
        <v>0</v>
      </c>
      <c r="AA57" s="44">
        <v>4332</v>
      </c>
      <c r="AB57" s="110"/>
      <c r="AC57" s="44">
        <v>14</v>
      </c>
      <c r="AD57" s="44">
        <v>0</v>
      </c>
      <c r="AE57" s="44">
        <v>0</v>
      </c>
      <c r="AF57" s="44">
        <v>0</v>
      </c>
      <c r="AG57" s="44">
        <v>0</v>
      </c>
      <c r="AH57" s="44">
        <v>0</v>
      </c>
      <c r="AI57" s="44">
        <v>14</v>
      </c>
      <c r="AJ57" s="110"/>
      <c r="AK57" s="44">
        <v>0</v>
      </c>
      <c r="AL57" s="44">
        <v>0</v>
      </c>
      <c r="AM57" s="44">
        <v>1267</v>
      </c>
      <c r="AN57" s="44">
        <v>916</v>
      </c>
      <c r="AO57" s="44">
        <v>0</v>
      </c>
      <c r="AP57" s="44">
        <v>259</v>
      </c>
      <c r="AQ57" s="44">
        <v>2443</v>
      </c>
      <c r="AR57" s="110"/>
      <c r="AS57" s="45">
        <v>65623</v>
      </c>
      <c r="AT57" s="110"/>
      <c r="AU57" s="111">
        <v>155375</v>
      </c>
      <c r="AV57" s="112">
        <v>11316</v>
      </c>
      <c r="AW57" s="111">
        <v>106661</v>
      </c>
      <c r="AX57" s="111">
        <v>18046</v>
      </c>
      <c r="AY57" s="26"/>
    </row>
    <row r="58" spans="1:51" x14ac:dyDescent="0.2">
      <c r="A58" s="13" t="s">
        <v>143</v>
      </c>
      <c r="B58" s="14" t="s">
        <v>15</v>
      </c>
      <c r="C58" s="14" t="s">
        <v>15</v>
      </c>
      <c r="D58" s="15"/>
      <c r="E58" s="44">
        <v>100</v>
      </c>
      <c r="F58" s="44">
        <v>0</v>
      </c>
      <c r="G58" s="44">
        <v>0</v>
      </c>
      <c r="H58" s="44">
        <v>0</v>
      </c>
      <c r="I58" s="44">
        <v>0</v>
      </c>
      <c r="J58" s="44">
        <v>0</v>
      </c>
      <c r="K58" s="44">
        <v>100</v>
      </c>
      <c r="L58" s="110"/>
      <c r="M58" s="44">
        <v>249</v>
      </c>
      <c r="N58" s="44">
        <v>3946</v>
      </c>
      <c r="O58" s="44">
        <v>3198</v>
      </c>
      <c r="P58" s="44">
        <v>557</v>
      </c>
      <c r="Q58" s="44">
        <v>0</v>
      </c>
      <c r="R58" s="44">
        <v>8904</v>
      </c>
      <c r="S58" s="44">
        <v>16854</v>
      </c>
      <c r="T58" s="110"/>
      <c r="U58" s="44">
        <v>1699</v>
      </c>
      <c r="V58" s="44">
        <v>1640</v>
      </c>
      <c r="W58" s="44">
        <v>1962</v>
      </c>
      <c r="X58" s="44">
        <v>0</v>
      </c>
      <c r="Y58" s="44">
        <v>0</v>
      </c>
      <c r="Z58" s="44">
        <v>1717</v>
      </c>
      <c r="AA58" s="44">
        <v>7018</v>
      </c>
      <c r="AB58" s="110"/>
      <c r="AC58" s="44">
        <v>0</v>
      </c>
      <c r="AD58" s="44">
        <v>0</v>
      </c>
      <c r="AE58" s="44">
        <v>0</v>
      </c>
      <c r="AF58" s="44">
        <v>0</v>
      </c>
      <c r="AG58" s="44">
        <v>0</v>
      </c>
      <c r="AH58" s="44">
        <v>0</v>
      </c>
      <c r="AI58" s="44">
        <v>0</v>
      </c>
      <c r="AJ58" s="110"/>
      <c r="AK58" s="44">
        <v>0</v>
      </c>
      <c r="AL58" s="44">
        <v>416</v>
      </c>
      <c r="AM58" s="44">
        <v>231</v>
      </c>
      <c r="AN58" s="44">
        <v>0</v>
      </c>
      <c r="AO58" s="44">
        <v>0</v>
      </c>
      <c r="AP58" s="44">
        <v>1041</v>
      </c>
      <c r="AQ58" s="44">
        <v>1688</v>
      </c>
      <c r="AR58" s="110"/>
      <c r="AS58" s="45">
        <v>25659</v>
      </c>
      <c r="AT58" s="110"/>
      <c r="AU58" s="111">
        <v>305603</v>
      </c>
      <c r="AV58" s="112">
        <v>36228</v>
      </c>
      <c r="AW58" s="111">
        <v>190105</v>
      </c>
      <c r="AX58" s="111">
        <v>48502</v>
      </c>
      <c r="AY58" s="26"/>
    </row>
    <row r="59" spans="1:51" x14ac:dyDescent="0.2">
      <c r="A59" s="13" t="s">
        <v>144</v>
      </c>
      <c r="B59" s="14" t="s">
        <v>94</v>
      </c>
      <c r="C59" s="14" t="s">
        <v>13</v>
      </c>
      <c r="D59" s="15"/>
      <c r="E59" s="44">
        <v>0</v>
      </c>
      <c r="F59" s="44">
        <v>0</v>
      </c>
      <c r="G59" s="44">
        <v>2931</v>
      </c>
      <c r="H59" s="44">
        <v>0</v>
      </c>
      <c r="I59" s="44">
        <v>0</v>
      </c>
      <c r="J59" s="44">
        <v>0</v>
      </c>
      <c r="K59" s="44">
        <v>2931</v>
      </c>
      <c r="L59" s="110"/>
      <c r="M59" s="44">
        <v>0</v>
      </c>
      <c r="N59" s="44">
        <v>7685</v>
      </c>
      <c r="O59" s="44">
        <v>0</v>
      </c>
      <c r="P59" s="44">
        <v>0</v>
      </c>
      <c r="Q59" s="44">
        <v>0</v>
      </c>
      <c r="R59" s="44">
        <v>0</v>
      </c>
      <c r="S59" s="44">
        <v>7685</v>
      </c>
      <c r="T59" s="110"/>
      <c r="U59" s="44">
        <v>0</v>
      </c>
      <c r="V59" s="44">
        <v>10327</v>
      </c>
      <c r="W59" s="44">
        <v>0</v>
      </c>
      <c r="X59" s="44">
        <v>0</v>
      </c>
      <c r="Y59" s="44">
        <v>0</v>
      </c>
      <c r="Z59" s="44">
        <v>0</v>
      </c>
      <c r="AA59" s="44">
        <v>10327</v>
      </c>
      <c r="AB59" s="110"/>
      <c r="AC59" s="44">
        <v>14125</v>
      </c>
      <c r="AD59" s="44">
        <v>0</v>
      </c>
      <c r="AE59" s="44">
        <v>0</v>
      </c>
      <c r="AF59" s="44">
        <v>0</v>
      </c>
      <c r="AG59" s="44">
        <v>0</v>
      </c>
      <c r="AH59" s="44">
        <v>0</v>
      </c>
      <c r="AI59" s="44">
        <v>14125</v>
      </c>
      <c r="AJ59" s="110"/>
      <c r="AK59" s="44">
        <v>0</v>
      </c>
      <c r="AL59" s="44">
        <v>2015</v>
      </c>
      <c r="AM59" s="44">
        <v>7296</v>
      </c>
      <c r="AN59" s="44">
        <v>0</v>
      </c>
      <c r="AO59" s="44">
        <v>0</v>
      </c>
      <c r="AP59" s="44">
        <v>0</v>
      </c>
      <c r="AQ59" s="44">
        <v>9311</v>
      </c>
      <c r="AR59" s="110"/>
      <c r="AS59" s="45">
        <v>44379</v>
      </c>
      <c r="AT59" s="110"/>
      <c r="AU59" s="111">
        <v>85052</v>
      </c>
      <c r="AV59" s="112">
        <v>18582</v>
      </c>
      <c r="AW59" s="111">
        <v>20864</v>
      </c>
      <c r="AX59" s="111">
        <v>30116</v>
      </c>
      <c r="AY59" s="26"/>
    </row>
    <row r="60" spans="1:51" x14ac:dyDescent="0.2">
      <c r="A60" s="13" t="s">
        <v>145</v>
      </c>
      <c r="B60" s="14" t="s">
        <v>94</v>
      </c>
      <c r="C60" s="14" t="s">
        <v>13</v>
      </c>
      <c r="D60" s="15"/>
      <c r="E60" s="44">
        <v>0</v>
      </c>
      <c r="F60" s="44">
        <v>0</v>
      </c>
      <c r="G60" s="44">
        <v>136</v>
      </c>
      <c r="H60" s="44">
        <v>0</v>
      </c>
      <c r="I60" s="44">
        <v>0</v>
      </c>
      <c r="J60" s="44">
        <v>151</v>
      </c>
      <c r="K60" s="44">
        <v>287</v>
      </c>
      <c r="L60" s="110"/>
      <c r="M60" s="44">
        <v>1739</v>
      </c>
      <c r="N60" s="44">
        <v>15955</v>
      </c>
      <c r="O60" s="44">
        <v>794</v>
      </c>
      <c r="P60" s="44">
        <v>32558</v>
      </c>
      <c r="Q60" s="44">
        <v>1072</v>
      </c>
      <c r="R60" s="44">
        <v>35819</v>
      </c>
      <c r="S60" s="44">
        <v>87937</v>
      </c>
      <c r="T60" s="110"/>
      <c r="U60" s="44">
        <v>0</v>
      </c>
      <c r="V60" s="44">
        <v>1978</v>
      </c>
      <c r="W60" s="44">
        <v>626</v>
      </c>
      <c r="X60" s="44">
        <v>1477</v>
      </c>
      <c r="Y60" s="44">
        <v>0</v>
      </c>
      <c r="Z60" s="44">
        <v>3972</v>
      </c>
      <c r="AA60" s="44">
        <v>8052</v>
      </c>
      <c r="AB60" s="110"/>
      <c r="AC60" s="44">
        <v>0</v>
      </c>
      <c r="AD60" s="44">
        <v>2667</v>
      </c>
      <c r="AE60" s="44">
        <v>1495</v>
      </c>
      <c r="AF60" s="44">
        <v>0</v>
      </c>
      <c r="AG60" s="44">
        <v>0</v>
      </c>
      <c r="AH60" s="44">
        <v>4461</v>
      </c>
      <c r="AI60" s="44">
        <v>8623</v>
      </c>
      <c r="AJ60" s="110"/>
      <c r="AK60" s="44">
        <v>1576</v>
      </c>
      <c r="AL60" s="44">
        <v>4731</v>
      </c>
      <c r="AM60" s="44">
        <v>1534</v>
      </c>
      <c r="AN60" s="44">
        <v>0</v>
      </c>
      <c r="AO60" s="44">
        <v>0</v>
      </c>
      <c r="AP60" s="44">
        <v>12261</v>
      </c>
      <c r="AQ60" s="44">
        <v>20102</v>
      </c>
      <c r="AR60" s="110"/>
      <c r="AS60" s="45">
        <v>125001</v>
      </c>
      <c r="AT60" s="110"/>
      <c r="AU60" s="111">
        <v>254525</v>
      </c>
      <c r="AV60" s="112">
        <v>41365</v>
      </c>
      <c r="AW60" s="111">
        <v>141512</v>
      </c>
      <c r="AX60" s="111">
        <v>32763</v>
      </c>
      <c r="AY60" s="26"/>
    </row>
    <row r="61" spans="1:51" x14ac:dyDescent="0.2">
      <c r="A61" s="13" t="s">
        <v>146</v>
      </c>
      <c r="B61" s="14" t="s">
        <v>15</v>
      </c>
      <c r="C61" s="14" t="s">
        <v>15</v>
      </c>
      <c r="D61" s="15"/>
      <c r="E61" s="44">
        <v>0</v>
      </c>
      <c r="F61" s="44">
        <v>0</v>
      </c>
      <c r="G61" s="44">
        <v>0</v>
      </c>
      <c r="H61" s="44">
        <v>0</v>
      </c>
      <c r="I61" s="44">
        <v>0</v>
      </c>
      <c r="J61" s="44">
        <v>0</v>
      </c>
      <c r="K61" s="44">
        <v>267</v>
      </c>
      <c r="L61" s="110"/>
      <c r="M61" s="44">
        <v>0</v>
      </c>
      <c r="N61" s="44">
        <v>0</v>
      </c>
      <c r="O61" s="44">
        <v>0</v>
      </c>
      <c r="P61" s="44">
        <v>0</v>
      </c>
      <c r="Q61" s="44">
        <v>0</v>
      </c>
      <c r="R61" s="44">
        <v>0</v>
      </c>
      <c r="S61" s="44">
        <v>65715</v>
      </c>
      <c r="T61" s="110"/>
      <c r="U61" s="44">
        <v>0</v>
      </c>
      <c r="V61" s="44">
        <v>0</v>
      </c>
      <c r="W61" s="44">
        <v>0</v>
      </c>
      <c r="X61" s="44">
        <v>0</v>
      </c>
      <c r="Y61" s="44">
        <v>0</v>
      </c>
      <c r="Z61" s="44">
        <v>0</v>
      </c>
      <c r="AA61" s="44">
        <v>10051</v>
      </c>
      <c r="AB61" s="110"/>
      <c r="AC61" s="44">
        <v>0</v>
      </c>
      <c r="AD61" s="44">
        <v>0</v>
      </c>
      <c r="AE61" s="44">
        <v>0</v>
      </c>
      <c r="AF61" s="44">
        <v>0</v>
      </c>
      <c r="AG61" s="44">
        <v>0</v>
      </c>
      <c r="AH61" s="44">
        <v>0</v>
      </c>
      <c r="AI61" s="44">
        <v>55537</v>
      </c>
      <c r="AJ61" s="110"/>
      <c r="AK61" s="44">
        <v>0</v>
      </c>
      <c r="AL61" s="44">
        <v>0</v>
      </c>
      <c r="AM61" s="44">
        <v>0</v>
      </c>
      <c r="AN61" s="44">
        <v>0</v>
      </c>
      <c r="AO61" s="44">
        <v>0</v>
      </c>
      <c r="AP61" s="44">
        <v>0</v>
      </c>
      <c r="AQ61" s="44">
        <v>5691</v>
      </c>
      <c r="AR61" s="110"/>
      <c r="AS61" s="45">
        <v>137261</v>
      </c>
      <c r="AT61" s="110"/>
      <c r="AU61" s="111">
        <v>225498</v>
      </c>
      <c r="AV61" s="112">
        <v>2390</v>
      </c>
      <c r="AW61" s="111">
        <v>188721</v>
      </c>
      <c r="AX61" s="111">
        <v>23778</v>
      </c>
      <c r="AY61" s="26"/>
    </row>
    <row r="62" spans="1:51" x14ac:dyDescent="0.2">
      <c r="A62" s="13" t="s">
        <v>147</v>
      </c>
      <c r="B62" s="14" t="s">
        <v>86</v>
      </c>
      <c r="C62" s="14" t="s">
        <v>13</v>
      </c>
      <c r="D62" s="15"/>
      <c r="E62" s="44">
        <v>0</v>
      </c>
      <c r="F62" s="44">
        <v>0</v>
      </c>
      <c r="G62" s="44">
        <v>0</v>
      </c>
      <c r="H62" s="44">
        <v>0</v>
      </c>
      <c r="I62" s="44">
        <v>0</v>
      </c>
      <c r="J62" s="44">
        <v>0</v>
      </c>
      <c r="K62" s="44">
        <v>863</v>
      </c>
      <c r="L62" s="110"/>
      <c r="M62" s="44">
        <v>0</v>
      </c>
      <c r="N62" s="44">
        <v>0</v>
      </c>
      <c r="O62" s="44">
        <v>0</v>
      </c>
      <c r="P62" s="44">
        <v>0</v>
      </c>
      <c r="Q62" s="44">
        <v>0</v>
      </c>
      <c r="R62" s="44">
        <v>0</v>
      </c>
      <c r="S62" s="44">
        <v>42048</v>
      </c>
      <c r="T62" s="110"/>
      <c r="U62" s="44">
        <v>0</v>
      </c>
      <c r="V62" s="44">
        <v>0</v>
      </c>
      <c r="W62" s="44">
        <v>0</v>
      </c>
      <c r="X62" s="44">
        <v>0</v>
      </c>
      <c r="Y62" s="44">
        <v>0</v>
      </c>
      <c r="Z62" s="44">
        <v>0</v>
      </c>
      <c r="AA62" s="44">
        <v>4374</v>
      </c>
      <c r="AB62" s="110"/>
      <c r="AC62" s="44">
        <v>0</v>
      </c>
      <c r="AD62" s="44">
        <v>0</v>
      </c>
      <c r="AE62" s="44">
        <v>0</v>
      </c>
      <c r="AF62" s="44">
        <v>0</v>
      </c>
      <c r="AG62" s="44">
        <v>0</v>
      </c>
      <c r="AH62" s="44">
        <v>0</v>
      </c>
      <c r="AI62" s="44">
        <v>0</v>
      </c>
      <c r="AJ62" s="110"/>
      <c r="AK62" s="44">
        <v>0</v>
      </c>
      <c r="AL62" s="44">
        <v>0</v>
      </c>
      <c r="AM62" s="44">
        <v>0</v>
      </c>
      <c r="AN62" s="44">
        <v>0</v>
      </c>
      <c r="AO62" s="44">
        <v>0</v>
      </c>
      <c r="AP62" s="44">
        <v>0</v>
      </c>
      <c r="AQ62" s="44">
        <v>6559</v>
      </c>
      <c r="AR62" s="110"/>
      <c r="AS62" s="45">
        <v>53845</v>
      </c>
      <c r="AT62" s="110"/>
      <c r="AU62" s="111">
        <v>137517</v>
      </c>
      <c r="AV62" s="112">
        <v>18982</v>
      </c>
      <c r="AW62" s="111">
        <v>81513</v>
      </c>
      <c r="AX62" s="111">
        <v>17190</v>
      </c>
      <c r="AY62" s="26"/>
    </row>
    <row r="63" spans="1:51" x14ac:dyDescent="0.2">
      <c r="A63" s="13" t="s">
        <v>148</v>
      </c>
      <c r="B63" s="14" t="s">
        <v>94</v>
      </c>
      <c r="C63" s="14" t="s">
        <v>13</v>
      </c>
      <c r="D63" s="15"/>
      <c r="E63" s="44">
        <v>2071</v>
      </c>
      <c r="F63" s="44">
        <v>0</v>
      </c>
      <c r="G63" s="44">
        <v>3267</v>
      </c>
      <c r="H63" s="44">
        <v>0</v>
      </c>
      <c r="I63" s="44">
        <v>0</v>
      </c>
      <c r="J63" s="44">
        <v>0</v>
      </c>
      <c r="K63" s="44">
        <v>5338</v>
      </c>
      <c r="L63" s="110"/>
      <c r="M63" s="44">
        <v>7356</v>
      </c>
      <c r="N63" s="44">
        <v>6076</v>
      </c>
      <c r="O63" s="44">
        <v>9097</v>
      </c>
      <c r="P63" s="44">
        <v>3029</v>
      </c>
      <c r="Q63" s="44">
        <v>0</v>
      </c>
      <c r="R63" s="44">
        <v>17157</v>
      </c>
      <c r="S63" s="44">
        <v>42715</v>
      </c>
      <c r="T63" s="110"/>
      <c r="U63" s="44">
        <v>2955</v>
      </c>
      <c r="V63" s="44">
        <v>3066</v>
      </c>
      <c r="W63" s="44">
        <v>3262</v>
      </c>
      <c r="X63" s="44">
        <v>630</v>
      </c>
      <c r="Y63" s="44">
        <v>0</v>
      </c>
      <c r="Z63" s="44">
        <v>10162</v>
      </c>
      <c r="AA63" s="44">
        <v>20074</v>
      </c>
      <c r="AB63" s="110"/>
      <c r="AC63" s="44">
        <v>750</v>
      </c>
      <c r="AD63" s="44">
        <v>500</v>
      </c>
      <c r="AE63" s="44">
        <v>0</v>
      </c>
      <c r="AF63" s="44">
        <v>698</v>
      </c>
      <c r="AG63" s="44">
        <v>0</v>
      </c>
      <c r="AH63" s="44">
        <v>3028</v>
      </c>
      <c r="AI63" s="44">
        <v>4976</v>
      </c>
      <c r="AJ63" s="110"/>
      <c r="AK63" s="44">
        <v>657</v>
      </c>
      <c r="AL63" s="44">
        <v>0</v>
      </c>
      <c r="AM63" s="44">
        <v>92</v>
      </c>
      <c r="AN63" s="44">
        <v>0</v>
      </c>
      <c r="AO63" s="44">
        <v>0</v>
      </c>
      <c r="AP63" s="44">
        <v>11460</v>
      </c>
      <c r="AQ63" s="44">
        <v>12208</v>
      </c>
      <c r="AR63" s="110"/>
      <c r="AS63" s="45">
        <v>85311</v>
      </c>
      <c r="AT63" s="110"/>
      <c r="AU63" s="111">
        <v>174380</v>
      </c>
      <c r="AV63" s="112">
        <v>33509</v>
      </c>
      <c r="AW63" s="111">
        <v>75784</v>
      </c>
      <c r="AX63" s="111">
        <v>37192</v>
      </c>
      <c r="AY63" s="26"/>
    </row>
    <row r="64" spans="1:51" x14ac:dyDescent="0.2">
      <c r="A64" s="13" t="s">
        <v>149</v>
      </c>
      <c r="B64" s="14" t="s">
        <v>105</v>
      </c>
      <c r="C64" s="14" t="s">
        <v>13</v>
      </c>
      <c r="D64" s="15"/>
      <c r="E64" s="44"/>
      <c r="F64" s="44"/>
      <c r="G64" s="44"/>
      <c r="H64" s="44"/>
      <c r="I64" s="44"/>
      <c r="J64" s="44"/>
      <c r="K64" s="44"/>
      <c r="L64" s="110"/>
      <c r="M64" s="44"/>
      <c r="N64" s="44"/>
      <c r="O64" s="44"/>
      <c r="P64" s="44"/>
      <c r="Q64" s="44"/>
      <c r="R64" s="44"/>
      <c r="S64" s="44"/>
      <c r="T64" s="110"/>
      <c r="U64" s="44"/>
      <c r="V64" s="44"/>
      <c r="W64" s="44"/>
      <c r="X64" s="44"/>
      <c r="Y64" s="44"/>
      <c r="Z64" s="44"/>
      <c r="AA64" s="44"/>
      <c r="AB64" s="110"/>
      <c r="AC64" s="44"/>
      <c r="AD64" s="44"/>
      <c r="AE64" s="44"/>
      <c r="AF64" s="44"/>
      <c r="AG64" s="44"/>
      <c r="AH64" s="44"/>
      <c r="AI64" s="44"/>
      <c r="AJ64" s="110"/>
      <c r="AK64" s="44"/>
      <c r="AL64" s="44"/>
      <c r="AM64" s="44"/>
      <c r="AN64" s="44"/>
      <c r="AO64" s="44"/>
      <c r="AP64" s="44"/>
      <c r="AQ64" s="44"/>
      <c r="AR64" s="110"/>
      <c r="AS64" s="45"/>
      <c r="AT64" s="110"/>
      <c r="AU64" s="111">
        <v>142971</v>
      </c>
      <c r="AV64" s="112">
        <v>23471</v>
      </c>
      <c r="AW64" s="111">
        <v>62654</v>
      </c>
      <c r="AX64" s="111">
        <v>36137</v>
      </c>
      <c r="AY64" s="26"/>
    </row>
    <row r="65" spans="1:51" x14ac:dyDescent="0.2">
      <c r="A65" s="13" t="s">
        <v>150</v>
      </c>
      <c r="B65" s="14" t="s">
        <v>82</v>
      </c>
      <c r="C65" s="14" t="s">
        <v>13</v>
      </c>
      <c r="D65" s="15"/>
      <c r="E65" s="44">
        <v>0</v>
      </c>
      <c r="F65" s="44">
        <v>0</v>
      </c>
      <c r="G65" s="44">
        <v>0</v>
      </c>
      <c r="H65" s="44">
        <v>0</v>
      </c>
      <c r="I65" s="44">
        <v>0</v>
      </c>
      <c r="J65" s="44">
        <v>64</v>
      </c>
      <c r="K65" s="44">
        <v>64</v>
      </c>
      <c r="L65" s="110"/>
      <c r="M65" s="44">
        <v>324</v>
      </c>
      <c r="N65" s="44">
        <v>7964</v>
      </c>
      <c r="O65" s="44">
        <v>3324</v>
      </c>
      <c r="P65" s="44">
        <v>2447</v>
      </c>
      <c r="Q65" s="44">
        <v>0</v>
      </c>
      <c r="R65" s="44">
        <v>8913</v>
      </c>
      <c r="S65" s="44">
        <v>22973</v>
      </c>
      <c r="T65" s="110"/>
      <c r="U65" s="44">
        <v>0</v>
      </c>
      <c r="V65" s="44">
        <v>18616</v>
      </c>
      <c r="W65" s="44">
        <v>2415</v>
      </c>
      <c r="X65" s="44">
        <v>0</v>
      </c>
      <c r="Y65" s="44">
        <v>0</v>
      </c>
      <c r="Z65" s="44">
        <v>6754</v>
      </c>
      <c r="AA65" s="44">
        <v>27786</v>
      </c>
      <c r="AB65" s="110"/>
      <c r="AC65" s="44">
        <v>0</v>
      </c>
      <c r="AD65" s="44">
        <v>0</v>
      </c>
      <c r="AE65" s="44">
        <v>0</v>
      </c>
      <c r="AF65" s="44">
        <v>0</v>
      </c>
      <c r="AG65" s="44">
        <v>0</v>
      </c>
      <c r="AH65" s="44">
        <v>0</v>
      </c>
      <c r="AI65" s="44">
        <v>0</v>
      </c>
      <c r="AJ65" s="110"/>
      <c r="AK65" s="44">
        <v>10790</v>
      </c>
      <c r="AL65" s="44">
        <v>1547</v>
      </c>
      <c r="AM65" s="44">
        <v>0</v>
      </c>
      <c r="AN65" s="44">
        <v>0</v>
      </c>
      <c r="AO65" s="44">
        <v>0</v>
      </c>
      <c r="AP65" s="44">
        <v>15133</v>
      </c>
      <c r="AQ65" s="44">
        <v>27470</v>
      </c>
      <c r="AR65" s="110"/>
      <c r="AS65" s="45">
        <v>78293</v>
      </c>
      <c r="AT65" s="110"/>
      <c r="AU65" s="111">
        <v>159368</v>
      </c>
      <c r="AV65" s="112">
        <v>16665</v>
      </c>
      <c r="AW65" s="111">
        <v>92223</v>
      </c>
      <c r="AX65" s="111">
        <v>27290</v>
      </c>
      <c r="AY65" s="26"/>
    </row>
    <row r="66" spans="1:51" x14ac:dyDescent="0.2">
      <c r="A66" s="13" t="s">
        <v>151</v>
      </c>
      <c r="B66" s="14" t="s">
        <v>84</v>
      </c>
      <c r="C66" s="14" t="s">
        <v>13</v>
      </c>
      <c r="D66" s="15"/>
      <c r="E66" s="44">
        <v>0</v>
      </c>
      <c r="F66" s="44">
        <v>0</v>
      </c>
      <c r="G66" s="44">
        <v>0</v>
      </c>
      <c r="H66" s="44">
        <v>0</v>
      </c>
      <c r="I66" s="44">
        <v>0</v>
      </c>
      <c r="J66" s="44">
        <v>3562</v>
      </c>
      <c r="K66" s="44">
        <v>3562</v>
      </c>
      <c r="L66" s="110"/>
      <c r="M66" s="44">
        <v>1061</v>
      </c>
      <c r="N66" s="44">
        <v>21303</v>
      </c>
      <c r="O66" s="44">
        <v>9368</v>
      </c>
      <c r="P66" s="44">
        <v>5369</v>
      </c>
      <c r="Q66" s="44">
        <v>0</v>
      </c>
      <c r="R66" s="44">
        <v>62534</v>
      </c>
      <c r="S66" s="44">
        <v>99635</v>
      </c>
      <c r="T66" s="110"/>
      <c r="U66" s="44">
        <v>1389</v>
      </c>
      <c r="V66" s="44">
        <v>17160</v>
      </c>
      <c r="W66" s="44">
        <v>13187</v>
      </c>
      <c r="X66" s="44">
        <v>1518</v>
      </c>
      <c r="Y66" s="44">
        <v>0</v>
      </c>
      <c r="Z66" s="44">
        <v>18048</v>
      </c>
      <c r="AA66" s="44">
        <v>51303</v>
      </c>
      <c r="AB66" s="110"/>
      <c r="AC66" s="44">
        <v>0</v>
      </c>
      <c r="AD66" s="44">
        <v>0</v>
      </c>
      <c r="AE66" s="44">
        <v>0</v>
      </c>
      <c r="AF66" s="44">
        <v>0</v>
      </c>
      <c r="AG66" s="44">
        <v>0</v>
      </c>
      <c r="AH66" s="44">
        <v>0</v>
      </c>
      <c r="AI66" s="44">
        <v>0</v>
      </c>
      <c r="AJ66" s="110"/>
      <c r="AK66" s="44">
        <v>1732</v>
      </c>
      <c r="AL66" s="44">
        <v>244</v>
      </c>
      <c r="AM66" s="44">
        <v>536</v>
      </c>
      <c r="AN66" s="44">
        <v>0</v>
      </c>
      <c r="AO66" s="44">
        <v>0</v>
      </c>
      <c r="AP66" s="44">
        <v>1857</v>
      </c>
      <c r="AQ66" s="44">
        <v>4368</v>
      </c>
      <c r="AR66" s="110"/>
      <c r="AS66" s="45">
        <v>158868</v>
      </c>
      <c r="AT66" s="110"/>
      <c r="AU66" s="111">
        <v>372854</v>
      </c>
      <c r="AV66" s="112">
        <v>38540</v>
      </c>
      <c r="AW66" s="111">
        <v>206726</v>
      </c>
      <c r="AX66" s="111">
        <v>73675</v>
      </c>
      <c r="AY66" s="26"/>
    </row>
    <row r="67" spans="1:51" x14ac:dyDescent="0.2">
      <c r="A67" s="13" t="s">
        <v>152</v>
      </c>
      <c r="B67" s="14" t="s">
        <v>84</v>
      </c>
      <c r="C67" s="14" t="s">
        <v>13</v>
      </c>
      <c r="D67" s="15"/>
      <c r="E67" s="44">
        <v>453</v>
      </c>
      <c r="F67" s="44">
        <v>887</v>
      </c>
      <c r="G67" s="44">
        <v>0</v>
      </c>
      <c r="H67" s="44">
        <v>0</v>
      </c>
      <c r="I67" s="44">
        <v>0</v>
      </c>
      <c r="J67" s="44">
        <v>93</v>
      </c>
      <c r="K67" s="44">
        <v>1433</v>
      </c>
      <c r="L67" s="110"/>
      <c r="M67" s="44">
        <v>11189</v>
      </c>
      <c r="N67" s="44">
        <v>27516</v>
      </c>
      <c r="O67" s="44">
        <v>14950</v>
      </c>
      <c r="P67" s="44">
        <v>14050</v>
      </c>
      <c r="Q67" s="44">
        <v>0</v>
      </c>
      <c r="R67" s="44">
        <v>6848</v>
      </c>
      <c r="S67" s="44">
        <v>74553</v>
      </c>
      <c r="T67" s="110"/>
      <c r="U67" s="44">
        <v>113</v>
      </c>
      <c r="V67" s="44">
        <v>7090</v>
      </c>
      <c r="W67" s="44">
        <v>9757</v>
      </c>
      <c r="X67" s="44">
        <v>0</v>
      </c>
      <c r="Y67" s="44">
        <v>0</v>
      </c>
      <c r="Z67" s="44">
        <v>2621</v>
      </c>
      <c r="AA67" s="44">
        <v>19581</v>
      </c>
      <c r="AB67" s="110"/>
      <c r="AC67" s="44">
        <v>0</v>
      </c>
      <c r="AD67" s="44">
        <v>0</v>
      </c>
      <c r="AE67" s="44">
        <v>0</v>
      </c>
      <c r="AF67" s="44">
        <v>0</v>
      </c>
      <c r="AG67" s="44">
        <v>0</v>
      </c>
      <c r="AH67" s="44">
        <v>0</v>
      </c>
      <c r="AI67" s="44">
        <v>0</v>
      </c>
      <c r="AJ67" s="110"/>
      <c r="AK67" s="44">
        <v>23980</v>
      </c>
      <c r="AL67" s="44">
        <v>5774</v>
      </c>
      <c r="AM67" s="44">
        <v>6583</v>
      </c>
      <c r="AN67" s="44">
        <v>6779</v>
      </c>
      <c r="AO67" s="44">
        <v>0</v>
      </c>
      <c r="AP67" s="44">
        <v>12190</v>
      </c>
      <c r="AQ67" s="44">
        <v>55306</v>
      </c>
      <c r="AR67" s="110"/>
      <c r="AS67" s="45">
        <v>150873</v>
      </c>
      <c r="AT67" s="110"/>
      <c r="AU67" s="111">
        <v>472924</v>
      </c>
      <c r="AV67" s="112">
        <v>30976</v>
      </c>
      <c r="AW67" s="111">
        <v>320623</v>
      </c>
      <c r="AX67" s="111">
        <v>61173</v>
      </c>
      <c r="AY67" s="26"/>
    </row>
    <row r="68" spans="1:51" x14ac:dyDescent="0.2">
      <c r="A68" s="13" t="s">
        <v>153</v>
      </c>
      <c r="B68" s="14" t="s">
        <v>86</v>
      </c>
      <c r="C68" s="14" t="s">
        <v>13</v>
      </c>
      <c r="D68" s="15"/>
      <c r="E68" s="44">
        <v>0</v>
      </c>
      <c r="F68" s="44">
        <v>0</v>
      </c>
      <c r="G68" s="44">
        <v>0</v>
      </c>
      <c r="H68" s="44">
        <v>0</v>
      </c>
      <c r="I68" s="44">
        <v>0</v>
      </c>
      <c r="J68" s="44">
        <v>0</v>
      </c>
      <c r="K68" s="44">
        <v>0</v>
      </c>
      <c r="L68" s="110"/>
      <c r="M68" s="44">
        <v>0</v>
      </c>
      <c r="N68" s="44">
        <v>0</v>
      </c>
      <c r="O68" s="44">
        <v>0</v>
      </c>
      <c r="P68" s="44">
        <v>0</v>
      </c>
      <c r="Q68" s="44">
        <v>0</v>
      </c>
      <c r="R68" s="44">
        <v>0</v>
      </c>
      <c r="S68" s="44">
        <v>36957</v>
      </c>
      <c r="T68" s="110"/>
      <c r="U68" s="44">
        <v>0</v>
      </c>
      <c r="V68" s="44">
        <v>0</v>
      </c>
      <c r="W68" s="44">
        <v>0</v>
      </c>
      <c r="X68" s="44">
        <v>0</v>
      </c>
      <c r="Y68" s="44">
        <v>0</v>
      </c>
      <c r="Z68" s="44">
        <v>0</v>
      </c>
      <c r="AA68" s="44">
        <v>11544</v>
      </c>
      <c r="AB68" s="110"/>
      <c r="AC68" s="44">
        <v>0</v>
      </c>
      <c r="AD68" s="44">
        <v>0</v>
      </c>
      <c r="AE68" s="44">
        <v>0</v>
      </c>
      <c r="AF68" s="44">
        <v>0</v>
      </c>
      <c r="AG68" s="44">
        <v>0</v>
      </c>
      <c r="AH68" s="44">
        <v>0</v>
      </c>
      <c r="AI68" s="44">
        <v>0</v>
      </c>
      <c r="AJ68" s="110"/>
      <c r="AK68" s="44">
        <v>0</v>
      </c>
      <c r="AL68" s="44">
        <v>0</v>
      </c>
      <c r="AM68" s="44">
        <v>0</v>
      </c>
      <c r="AN68" s="44">
        <v>0</v>
      </c>
      <c r="AO68" s="44">
        <v>0</v>
      </c>
      <c r="AP68" s="44">
        <v>0</v>
      </c>
      <c r="AQ68" s="44">
        <v>25000</v>
      </c>
      <c r="AR68" s="110"/>
      <c r="AS68" s="45">
        <v>73501</v>
      </c>
      <c r="AT68" s="110"/>
      <c r="AU68" s="111">
        <v>173312</v>
      </c>
      <c r="AV68" s="112">
        <v>16905</v>
      </c>
      <c r="AW68" s="111">
        <v>109413</v>
      </c>
      <c r="AX68" s="111">
        <v>24219</v>
      </c>
      <c r="AY68" s="26"/>
    </row>
    <row r="69" spans="1:51" x14ac:dyDescent="0.2">
      <c r="A69" s="13" t="s">
        <v>154</v>
      </c>
      <c r="B69" s="14" t="s">
        <v>82</v>
      </c>
      <c r="C69" s="14" t="s">
        <v>13</v>
      </c>
      <c r="D69" s="15"/>
      <c r="E69" s="44">
        <v>0</v>
      </c>
      <c r="F69" s="44">
        <v>0</v>
      </c>
      <c r="G69" s="44">
        <v>104</v>
      </c>
      <c r="H69" s="44">
        <v>0</v>
      </c>
      <c r="I69" s="44">
        <v>0</v>
      </c>
      <c r="J69" s="44">
        <v>1298</v>
      </c>
      <c r="K69" s="44">
        <v>1402</v>
      </c>
      <c r="L69" s="110"/>
      <c r="M69" s="44">
        <v>3551</v>
      </c>
      <c r="N69" s="44">
        <v>15621</v>
      </c>
      <c r="O69" s="44">
        <v>440</v>
      </c>
      <c r="P69" s="44">
        <v>411</v>
      </c>
      <c r="Q69" s="44">
        <v>0</v>
      </c>
      <c r="R69" s="44">
        <v>4394</v>
      </c>
      <c r="S69" s="44">
        <v>24417</v>
      </c>
      <c r="T69" s="110"/>
      <c r="U69" s="44">
        <v>3084</v>
      </c>
      <c r="V69" s="44">
        <v>11190</v>
      </c>
      <c r="W69" s="44">
        <v>0</v>
      </c>
      <c r="X69" s="44">
        <v>0</v>
      </c>
      <c r="Y69" s="44">
        <v>0</v>
      </c>
      <c r="Z69" s="44">
        <v>1517</v>
      </c>
      <c r="AA69" s="44">
        <v>15792</v>
      </c>
      <c r="AB69" s="110"/>
      <c r="AC69" s="44">
        <v>0</v>
      </c>
      <c r="AD69" s="44">
        <v>0</v>
      </c>
      <c r="AE69" s="44">
        <v>0</v>
      </c>
      <c r="AF69" s="44">
        <v>0</v>
      </c>
      <c r="AG69" s="44">
        <v>0</v>
      </c>
      <c r="AH69" s="44">
        <v>0</v>
      </c>
      <c r="AI69" s="44">
        <v>0</v>
      </c>
      <c r="AJ69" s="110"/>
      <c r="AK69" s="44">
        <v>1920</v>
      </c>
      <c r="AL69" s="44">
        <v>1297</v>
      </c>
      <c r="AM69" s="44">
        <v>0</v>
      </c>
      <c r="AN69" s="44">
        <v>0</v>
      </c>
      <c r="AO69" s="44">
        <v>0</v>
      </c>
      <c r="AP69" s="44">
        <v>5234</v>
      </c>
      <c r="AQ69" s="44">
        <v>8450</v>
      </c>
      <c r="AR69" s="110"/>
      <c r="AS69" s="45">
        <v>50062</v>
      </c>
      <c r="AT69" s="110"/>
      <c r="AU69" s="111">
        <v>116154</v>
      </c>
      <c r="AV69" s="112">
        <v>12420</v>
      </c>
      <c r="AW69" s="111">
        <v>59505</v>
      </c>
      <c r="AX69" s="111">
        <v>21952</v>
      </c>
      <c r="AY69" s="26"/>
    </row>
    <row r="70" spans="1:51" x14ac:dyDescent="0.2">
      <c r="A70" s="13" t="s">
        <v>155</v>
      </c>
      <c r="B70" s="14" t="s">
        <v>82</v>
      </c>
      <c r="C70" s="14" t="s">
        <v>13</v>
      </c>
      <c r="D70" s="15"/>
      <c r="E70" s="44">
        <v>0</v>
      </c>
      <c r="F70" s="44">
        <v>0</v>
      </c>
      <c r="G70" s="44">
        <v>1374</v>
      </c>
      <c r="H70" s="44">
        <v>0</v>
      </c>
      <c r="I70" s="44">
        <v>0</v>
      </c>
      <c r="J70" s="44">
        <v>1043</v>
      </c>
      <c r="K70" s="44">
        <v>2417</v>
      </c>
      <c r="L70" s="110"/>
      <c r="M70" s="44">
        <v>0</v>
      </c>
      <c r="N70" s="44">
        <v>12609</v>
      </c>
      <c r="O70" s="44">
        <v>1177</v>
      </c>
      <c r="P70" s="44">
        <v>4685</v>
      </c>
      <c r="Q70" s="44">
        <v>0</v>
      </c>
      <c r="R70" s="44">
        <v>3781</v>
      </c>
      <c r="S70" s="44">
        <v>22252</v>
      </c>
      <c r="T70" s="110"/>
      <c r="U70" s="44">
        <v>0</v>
      </c>
      <c r="V70" s="44">
        <v>2935</v>
      </c>
      <c r="W70" s="44">
        <v>862</v>
      </c>
      <c r="X70" s="44">
        <v>0</v>
      </c>
      <c r="Y70" s="44">
        <v>0</v>
      </c>
      <c r="Z70" s="44">
        <v>2672</v>
      </c>
      <c r="AA70" s="44">
        <v>6469</v>
      </c>
      <c r="AB70" s="110"/>
      <c r="AC70" s="44">
        <v>0</v>
      </c>
      <c r="AD70" s="44">
        <v>1398</v>
      </c>
      <c r="AE70" s="44">
        <v>0</v>
      </c>
      <c r="AF70" s="44">
        <v>538</v>
      </c>
      <c r="AG70" s="44">
        <v>0</v>
      </c>
      <c r="AH70" s="44">
        <v>832</v>
      </c>
      <c r="AI70" s="44">
        <v>2767</v>
      </c>
      <c r="AJ70" s="110"/>
      <c r="AK70" s="44">
        <v>0</v>
      </c>
      <c r="AL70" s="44">
        <v>371</v>
      </c>
      <c r="AM70" s="44">
        <v>0</v>
      </c>
      <c r="AN70" s="44">
        <v>439</v>
      </c>
      <c r="AO70" s="44">
        <v>0</v>
      </c>
      <c r="AP70" s="44">
        <v>4596</v>
      </c>
      <c r="AQ70" s="44">
        <v>5406</v>
      </c>
      <c r="AR70" s="110"/>
      <c r="AS70" s="45">
        <v>39311</v>
      </c>
      <c r="AT70" s="110"/>
      <c r="AU70" s="111">
        <v>65130</v>
      </c>
      <c r="AV70" s="112">
        <v>6144</v>
      </c>
      <c r="AW70" s="111">
        <v>35070</v>
      </c>
      <c r="AX70" s="111">
        <v>12170</v>
      </c>
      <c r="AY70" s="26"/>
    </row>
    <row r="71" spans="1:51" x14ac:dyDescent="0.2">
      <c r="A71" s="13" t="s">
        <v>156</v>
      </c>
      <c r="B71" s="14" t="s">
        <v>84</v>
      </c>
      <c r="C71" s="14" t="s">
        <v>13</v>
      </c>
      <c r="D71" s="15"/>
      <c r="E71" s="44">
        <v>39</v>
      </c>
      <c r="F71" s="44">
        <v>0</v>
      </c>
      <c r="G71" s="44">
        <v>0</v>
      </c>
      <c r="H71" s="44">
        <v>0</v>
      </c>
      <c r="I71" s="44">
        <v>0</v>
      </c>
      <c r="J71" s="44">
        <v>0</v>
      </c>
      <c r="K71" s="44">
        <v>39</v>
      </c>
      <c r="L71" s="110"/>
      <c r="M71" s="44">
        <v>16490</v>
      </c>
      <c r="N71" s="44">
        <v>71</v>
      </c>
      <c r="O71" s="44">
        <v>958</v>
      </c>
      <c r="P71" s="44">
        <v>2286</v>
      </c>
      <c r="Q71" s="44">
        <v>0</v>
      </c>
      <c r="R71" s="44">
        <v>5858</v>
      </c>
      <c r="S71" s="44">
        <v>25663</v>
      </c>
      <c r="T71" s="110"/>
      <c r="U71" s="44">
        <v>2259</v>
      </c>
      <c r="V71" s="44">
        <v>0</v>
      </c>
      <c r="W71" s="44">
        <v>0</v>
      </c>
      <c r="X71" s="44">
        <v>406</v>
      </c>
      <c r="Y71" s="44">
        <v>0</v>
      </c>
      <c r="Z71" s="44">
        <v>1353</v>
      </c>
      <c r="AA71" s="44">
        <v>4018</v>
      </c>
      <c r="AB71" s="110"/>
      <c r="AC71" s="44">
        <v>402</v>
      </c>
      <c r="AD71" s="44">
        <v>0</v>
      </c>
      <c r="AE71" s="44">
        <v>0</v>
      </c>
      <c r="AF71" s="44">
        <v>129</v>
      </c>
      <c r="AG71" s="44">
        <v>0</v>
      </c>
      <c r="AH71" s="44">
        <v>1081</v>
      </c>
      <c r="AI71" s="44">
        <v>1612</v>
      </c>
      <c r="AJ71" s="110"/>
      <c r="AK71" s="44">
        <v>5049</v>
      </c>
      <c r="AL71" s="44">
        <v>0</v>
      </c>
      <c r="AM71" s="44">
        <v>464</v>
      </c>
      <c r="AN71" s="44">
        <v>1223</v>
      </c>
      <c r="AO71" s="44">
        <v>0</v>
      </c>
      <c r="AP71" s="44">
        <v>3038</v>
      </c>
      <c r="AQ71" s="44">
        <v>9774</v>
      </c>
      <c r="AR71" s="110"/>
      <c r="AS71" s="45">
        <v>41106</v>
      </c>
      <c r="AT71" s="110"/>
      <c r="AU71" s="111">
        <v>114869</v>
      </c>
      <c r="AV71" s="112">
        <v>7033</v>
      </c>
      <c r="AW71" s="111">
        <v>75385</v>
      </c>
      <c r="AX71" s="111">
        <v>16475</v>
      </c>
      <c r="AY71" s="26"/>
    </row>
    <row r="72" spans="1:51" x14ac:dyDescent="0.2">
      <c r="A72" s="13" t="s">
        <v>157</v>
      </c>
      <c r="B72" s="14" t="s">
        <v>105</v>
      </c>
      <c r="C72" s="14" t="s">
        <v>13</v>
      </c>
      <c r="D72" s="15"/>
      <c r="E72" s="44">
        <v>0</v>
      </c>
      <c r="F72" s="44">
        <v>0</v>
      </c>
      <c r="G72" s="44">
        <v>0</v>
      </c>
      <c r="H72" s="44">
        <v>0</v>
      </c>
      <c r="I72" s="44">
        <v>0</v>
      </c>
      <c r="J72" s="44">
        <v>0</v>
      </c>
      <c r="K72" s="44">
        <v>352</v>
      </c>
      <c r="L72" s="110"/>
      <c r="M72" s="44">
        <v>0</v>
      </c>
      <c r="N72" s="44">
        <v>0</v>
      </c>
      <c r="O72" s="44">
        <v>0</v>
      </c>
      <c r="P72" s="44">
        <v>0</v>
      </c>
      <c r="Q72" s="44">
        <v>0</v>
      </c>
      <c r="R72" s="44">
        <v>0</v>
      </c>
      <c r="S72" s="44">
        <v>4971</v>
      </c>
      <c r="T72" s="110"/>
      <c r="U72" s="44">
        <v>0</v>
      </c>
      <c r="V72" s="44">
        <v>0</v>
      </c>
      <c r="W72" s="44">
        <v>0</v>
      </c>
      <c r="X72" s="44">
        <v>0</v>
      </c>
      <c r="Y72" s="44">
        <v>0</v>
      </c>
      <c r="Z72" s="44">
        <v>0</v>
      </c>
      <c r="AA72" s="44">
        <v>0</v>
      </c>
      <c r="AB72" s="110"/>
      <c r="AC72" s="44">
        <v>0</v>
      </c>
      <c r="AD72" s="44">
        <v>0</v>
      </c>
      <c r="AE72" s="44">
        <v>0</v>
      </c>
      <c r="AF72" s="44">
        <v>0</v>
      </c>
      <c r="AG72" s="44">
        <v>0</v>
      </c>
      <c r="AH72" s="44">
        <v>0</v>
      </c>
      <c r="AI72" s="44">
        <v>0</v>
      </c>
      <c r="AJ72" s="110"/>
      <c r="AK72" s="44">
        <v>0</v>
      </c>
      <c r="AL72" s="44">
        <v>0</v>
      </c>
      <c r="AM72" s="44">
        <v>0</v>
      </c>
      <c r="AN72" s="44">
        <v>0</v>
      </c>
      <c r="AO72" s="44">
        <v>0</v>
      </c>
      <c r="AP72" s="44">
        <v>0</v>
      </c>
      <c r="AQ72" s="44">
        <v>16208</v>
      </c>
      <c r="AR72" s="110"/>
      <c r="AS72" s="45">
        <v>21531</v>
      </c>
      <c r="AT72" s="110"/>
      <c r="AU72" s="111">
        <v>48223</v>
      </c>
      <c r="AV72" s="112">
        <v>4973</v>
      </c>
      <c r="AW72" s="111">
        <v>21847</v>
      </c>
      <c r="AX72" s="111">
        <v>11764</v>
      </c>
      <c r="AY72" s="26"/>
    </row>
    <row r="73" spans="1:51" x14ac:dyDescent="0.2">
      <c r="A73" s="13" t="s">
        <v>158</v>
      </c>
      <c r="B73" s="14" t="s">
        <v>138</v>
      </c>
      <c r="C73" s="14" t="s">
        <v>13</v>
      </c>
      <c r="D73" s="15"/>
      <c r="E73" s="44">
        <v>0</v>
      </c>
      <c r="F73" s="44">
        <v>0</v>
      </c>
      <c r="G73" s="44">
        <v>2300</v>
      </c>
      <c r="H73" s="44">
        <v>0</v>
      </c>
      <c r="I73" s="44">
        <v>0</v>
      </c>
      <c r="J73" s="44">
        <v>0</v>
      </c>
      <c r="K73" s="44">
        <v>2300</v>
      </c>
      <c r="L73" s="110"/>
      <c r="M73" s="44">
        <v>0</v>
      </c>
      <c r="N73" s="44">
        <v>605</v>
      </c>
      <c r="O73" s="44">
        <v>0</v>
      </c>
      <c r="P73" s="44">
        <v>390</v>
      </c>
      <c r="Q73" s="44">
        <v>0</v>
      </c>
      <c r="R73" s="44">
        <v>4187</v>
      </c>
      <c r="S73" s="44">
        <v>5182</v>
      </c>
      <c r="T73" s="110"/>
      <c r="U73" s="44">
        <v>0</v>
      </c>
      <c r="V73" s="44">
        <v>0</v>
      </c>
      <c r="W73" s="44">
        <v>0</v>
      </c>
      <c r="X73" s="44">
        <v>0</v>
      </c>
      <c r="Y73" s="44">
        <v>0</v>
      </c>
      <c r="Z73" s="44">
        <v>0</v>
      </c>
      <c r="AA73" s="44">
        <v>0</v>
      </c>
      <c r="AB73" s="110"/>
      <c r="AC73" s="44">
        <v>0</v>
      </c>
      <c r="AD73" s="44">
        <v>0</v>
      </c>
      <c r="AE73" s="44">
        <v>0</v>
      </c>
      <c r="AF73" s="44">
        <v>0</v>
      </c>
      <c r="AG73" s="44">
        <v>0</v>
      </c>
      <c r="AH73" s="44">
        <v>0</v>
      </c>
      <c r="AI73" s="44">
        <v>0</v>
      </c>
      <c r="AJ73" s="110"/>
      <c r="AK73" s="44">
        <v>0</v>
      </c>
      <c r="AL73" s="44">
        <v>0</v>
      </c>
      <c r="AM73" s="44">
        <v>0</v>
      </c>
      <c r="AN73" s="44">
        <v>0</v>
      </c>
      <c r="AO73" s="44">
        <v>0</v>
      </c>
      <c r="AP73" s="44">
        <v>2051</v>
      </c>
      <c r="AQ73" s="44">
        <v>2051</v>
      </c>
      <c r="AR73" s="110"/>
      <c r="AS73" s="45">
        <v>9533</v>
      </c>
      <c r="AT73" s="110"/>
      <c r="AU73" s="111">
        <v>21562</v>
      </c>
      <c r="AV73" s="112">
        <v>5597</v>
      </c>
      <c r="AW73" s="111">
        <v>9024</v>
      </c>
      <c r="AX73" s="111">
        <v>3390</v>
      </c>
      <c r="AY73" s="26"/>
    </row>
    <row r="74" spans="1:51" x14ac:dyDescent="0.2">
      <c r="A74" s="13" t="s">
        <v>159</v>
      </c>
      <c r="B74" s="14" t="s">
        <v>14</v>
      </c>
      <c r="C74" s="14" t="s">
        <v>14</v>
      </c>
      <c r="D74" s="15"/>
      <c r="E74" s="44">
        <v>0</v>
      </c>
      <c r="F74" s="44">
        <v>0</v>
      </c>
      <c r="G74" s="44">
        <v>0</v>
      </c>
      <c r="H74" s="44">
        <v>0</v>
      </c>
      <c r="I74" s="44">
        <v>0</v>
      </c>
      <c r="J74" s="44">
        <v>766</v>
      </c>
      <c r="K74" s="44">
        <v>766</v>
      </c>
      <c r="L74" s="110"/>
      <c r="M74" s="44">
        <v>0</v>
      </c>
      <c r="N74" s="44">
        <v>49387</v>
      </c>
      <c r="O74" s="44">
        <v>1987</v>
      </c>
      <c r="P74" s="44">
        <v>2930</v>
      </c>
      <c r="Q74" s="44">
        <v>0</v>
      </c>
      <c r="R74" s="44">
        <v>235523</v>
      </c>
      <c r="S74" s="44">
        <v>289828</v>
      </c>
      <c r="T74" s="110"/>
      <c r="U74" s="44">
        <v>0</v>
      </c>
      <c r="V74" s="44">
        <v>235</v>
      </c>
      <c r="W74" s="44">
        <v>0</v>
      </c>
      <c r="X74" s="44">
        <v>728</v>
      </c>
      <c r="Y74" s="44">
        <v>0</v>
      </c>
      <c r="Z74" s="44">
        <v>2290</v>
      </c>
      <c r="AA74" s="44">
        <v>3253</v>
      </c>
      <c r="AB74" s="110"/>
      <c r="AC74" s="44">
        <v>0</v>
      </c>
      <c r="AD74" s="44">
        <v>0</v>
      </c>
      <c r="AE74" s="44">
        <v>0</v>
      </c>
      <c r="AF74" s="44">
        <v>0</v>
      </c>
      <c r="AG74" s="44">
        <v>0</v>
      </c>
      <c r="AH74" s="44">
        <v>288</v>
      </c>
      <c r="AI74" s="44">
        <v>288</v>
      </c>
      <c r="AJ74" s="110"/>
      <c r="AK74" s="44">
        <v>0</v>
      </c>
      <c r="AL74" s="44">
        <v>146</v>
      </c>
      <c r="AM74" s="44">
        <v>0</v>
      </c>
      <c r="AN74" s="44">
        <v>0</v>
      </c>
      <c r="AO74" s="44">
        <v>0</v>
      </c>
      <c r="AP74" s="44">
        <v>0</v>
      </c>
      <c r="AQ74" s="44">
        <v>146</v>
      </c>
      <c r="AR74" s="110"/>
      <c r="AS74" s="45">
        <v>294281</v>
      </c>
      <c r="AT74" s="110"/>
      <c r="AU74" s="111">
        <v>196236</v>
      </c>
      <c r="AV74" s="112">
        <v>93546</v>
      </c>
      <c r="AW74" s="111">
        <v>81089</v>
      </c>
      <c r="AX74" s="111">
        <v>8995</v>
      </c>
      <c r="AY74" s="26"/>
    </row>
    <row r="75" spans="1:51" x14ac:dyDescent="0.2">
      <c r="A75" s="13" t="s">
        <v>160</v>
      </c>
      <c r="B75" s="14" t="s">
        <v>94</v>
      </c>
      <c r="C75" s="14" t="s">
        <v>13</v>
      </c>
      <c r="D75" s="15"/>
      <c r="E75" s="44">
        <v>0</v>
      </c>
      <c r="F75" s="44">
        <v>0</v>
      </c>
      <c r="G75" s="44">
        <v>0</v>
      </c>
      <c r="H75" s="44">
        <v>0</v>
      </c>
      <c r="I75" s="44">
        <v>0</v>
      </c>
      <c r="J75" s="44">
        <v>0</v>
      </c>
      <c r="K75" s="44">
        <v>1841</v>
      </c>
      <c r="L75" s="110"/>
      <c r="M75" s="44">
        <v>0</v>
      </c>
      <c r="N75" s="44">
        <v>0</v>
      </c>
      <c r="O75" s="44">
        <v>0</v>
      </c>
      <c r="P75" s="44">
        <v>0</v>
      </c>
      <c r="Q75" s="44">
        <v>0</v>
      </c>
      <c r="R75" s="44">
        <v>0</v>
      </c>
      <c r="S75" s="44">
        <v>46791</v>
      </c>
      <c r="T75" s="110"/>
      <c r="U75" s="44">
        <v>0</v>
      </c>
      <c r="V75" s="44">
        <v>0</v>
      </c>
      <c r="W75" s="44">
        <v>0</v>
      </c>
      <c r="X75" s="44">
        <v>0</v>
      </c>
      <c r="Y75" s="44">
        <v>0</v>
      </c>
      <c r="Z75" s="44">
        <v>0</v>
      </c>
      <c r="AA75" s="44">
        <v>7382</v>
      </c>
      <c r="AB75" s="110"/>
      <c r="AC75" s="44">
        <v>0</v>
      </c>
      <c r="AD75" s="44">
        <v>0</v>
      </c>
      <c r="AE75" s="44">
        <v>0</v>
      </c>
      <c r="AF75" s="44">
        <v>0</v>
      </c>
      <c r="AG75" s="44">
        <v>0</v>
      </c>
      <c r="AH75" s="44">
        <v>0</v>
      </c>
      <c r="AI75" s="44">
        <v>0</v>
      </c>
      <c r="AJ75" s="110"/>
      <c r="AK75" s="44">
        <v>0</v>
      </c>
      <c r="AL75" s="44">
        <v>0</v>
      </c>
      <c r="AM75" s="44">
        <v>0</v>
      </c>
      <c r="AN75" s="44">
        <v>0</v>
      </c>
      <c r="AO75" s="44">
        <v>0</v>
      </c>
      <c r="AP75" s="44">
        <v>0</v>
      </c>
      <c r="AQ75" s="44">
        <v>43359</v>
      </c>
      <c r="AR75" s="110"/>
      <c r="AS75" s="45">
        <v>99374</v>
      </c>
      <c r="AT75" s="110"/>
      <c r="AU75" s="111">
        <v>239924</v>
      </c>
      <c r="AV75" s="112">
        <v>60994</v>
      </c>
      <c r="AW75" s="111">
        <v>91951</v>
      </c>
      <c r="AX75" s="111">
        <v>52147</v>
      </c>
      <c r="AY75" s="26"/>
    </row>
    <row r="76" spans="1:51" x14ac:dyDescent="0.2">
      <c r="A76" s="13" t="s">
        <v>161</v>
      </c>
      <c r="B76" s="14" t="s">
        <v>14</v>
      </c>
      <c r="C76" s="14" t="s">
        <v>14</v>
      </c>
      <c r="D76" s="15"/>
      <c r="E76" s="44">
        <v>0</v>
      </c>
      <c r="F76" s="44">
        <v>0</v>
      </c>
      <c r="G76" s="44">
        <v>0</v>
      </c>
      <c r="H76" s="44">
        <v>0</v>
      </c>
      <c r="I76" s="44">
        <v>0</v>
      </c>
      <c r="J76" s="44">
        <v>0</v>
      </c>
      <c r="K76" s="44">
        <v>0</v>
      </c>
      <c r="L76" s="110"/>
      <c r="M76" s="44">
        <v>0</v>
      </c>
      <c r="N76" s="44">
        <v>0</v>
      </c>
      <c r="O76" s="44">
        <v>0</v>
      </c>
      <c r="P76" s="44">
        <v>0</v>
      </c>
      <c r="Q76" s="44">
        <v>0</v>
      </c>
      <c r="R76" s="44">
        <v>134858</v>
      </c>
      <c r="S76" s="44">
        <v>134858</v>
      </c>
      <c r="T76" s="110"/>
      <c r="U76" s="44">
        <v>0</v>
      </c>
      <c r="V76" s="44">
        <v>0</v>
      </c>
      <c r="W76" s="44">
        <v>1392</v>
      </c>
      <c r="X76" s="44">
        <v>0</v>
      </c>
      <c r="Y76" s="44">
        <v>0</v>
      </c>
      <c r="Z76" s="44">
        <v>2218</v>
      </c>
      <c r="AA76" s="44">
        <v>3609</v>
      </c>
      <c r="AB76" s="110"/>
      <c r="AC76" s="44">
        <v>0</v>
      </c>
      <c r="AD76" s="44">
        <v>0</v>
      </c>
      <c r="AE76" s="44">
        <v>0</v>
      </c>
      <c r="AF76" s="44">
        <v>0</v>
      </c>
      <c r="AG76" s="44">
        <v>0</v>
      </c>
      <c r="AH76" s="44">
        <v>0</v>
      </c>
      <c r="AI76" s="44">
        <v>0</v>
      </c>
      <c r="AJ76" s="110"/>
      <c r="AK76" s="44">
        <v>0</v>
      </c>
      <c r="AL76" s="44">
        <v>0</v>
      </c>
      <c r="AM76" s="44">
        <v>0</v>
      </c>
      <c r="AN76" s="44">
        <v>0</v>
      </c>
      <c r="AO76" s="44">
        <v>0</v>
      </c>
      <c r="AP76" s="44">
        <v>1440</v>
      </c>
      <c r="AQ76" s="44">
        <v>1440</v>
      </c>
      <c r="AR76" s="110"/>
      <c r="AS76" s="45">
        <v>139907</v>
      </c>
      <c r="AT76" s="110"/>
      <c r="AU76" s="111">
        <v>103909</v>
      </c>
      <c r="AV76" s="112">
        <v>0</v>
      </c>
      <c r="AW76" s="111">
        <v>99624</v>
      </c>
      <c r="AX76" s="111">
        <v>1160</v>
      </c>
      <c r="AY76" s="26"/>
    </row>
    <row r="77" spans="1:51" x14ac:dyDescent="0.2">
      <c r="A77" s="13" t="s">
        <v>162</v>
      </c>
      <c r="B77" s="14" t="s">
        <v>15</v>
      </c>
      <c r="C77" s="14" t="s">
        <v>15</v>
      </c>
      <c r="D77" s="15"/>
      <c r="E77" s="44">
        <v>0</v>
      </c>
      <c r="F77" s="44">
        <v>0</v>
      </c>
      <c r="G77" s="44">
        <v>0</v>
      </c>
      <c r="H77" s="44">
        <v>0</v>
      </c>
      <c r="I77" s="44">
        <v>0</v>
      </c>
      <c r="J77" s="44">
        <v>0</v>
      </c>
      <c r="K77" s="44">
        <v>1260</v>
      </c>
      <c r="L77" s="110"/>
      <c r="M77" s="44">
        <v>0</v>
      </c>
      <c r="N77" s="44">
        <v>0</v>
      </c>
      <c r="O77" s="44">
        <v>0</v>
      </c>
      <c r="P77" s="44">
        <v>0</v>
      </c>
      <c r="Q77" s="44">
        <v>0</v>
      </c>
      <c r="R77" s="44">
        <v>0</v>
      </c>
      <c r="S77" s="44">
        <v>28104</v>
      </c>
      <c r="T77" s="110"/>
      <c r="U77" s="44">
        <v>0</v>
      </c>
      <c r="V77" s="44">
        <v>0</v>
      </c>
      <c r="W77" s="44">
        <v>0</v>
      </c>
      <c r="X77" s="44">
        <v>0</v>
      </c>
      <c r="Y77" s="44">
        <v>0</v>
      </c>
      <c r="Z77" s="44">
        <v>0</v>
      </c>
      <c r="AA77" s="44">
        <v>2044</v>
      </c>
      <c r="AB77" s="110"/>
      <c r="AC77" s="44">
        <v>0</v>
      </c>
      <c r="AD77" s="44">
        <v>0</v>
      </c>
      <c r="AE77" s="44">
        <v>0</v>
      </c>
      <c r="AF77" s="44">
        <v>0</v>
      </c>
      <c r="AG77" s="44">
        <v>0</v>
      </c>
      <c r="AH77" s="44">
        <v>0</v>
      </c>
      <c r="AI77" s="44">
        <v>24085</v>
      </c>
      <c r="AJ77" s="110"/>
      <c r="AK77" s="44">
        <v>0</v>
      </c>
      <c r="AL77" s="44">
        <v>0</v>
      </c>
      <c r="AM77" s="44">
        <v>0</v>
      </c>
      <c r="AN77" s="44">
        <v>0</v>
      </c>
      <c r="AO77" s="44">
        <v>0</v>
      </c>
      <c r="AP77" s="44">
        <v>0</v>
      </c>
      <c r="AQ77" s="44">
        <v>3196</v>
      </c>
      <c r="AR77" s="110"/>
      <c r="AS77" s="45">
        <v>58689</v>
      </c>
      <c r="AT77" s="110"/>
      <c r="AU77" s="111">
        <v>153656</v>
      </c>
      <c r="AV77" s="112">
        <v>15712</v>
      </c>
      <c r="AW77" s="111">
        <v>63428</v>
      </c>
      <c r="AX77" s="111">
        <v>52078</v>
      </c>
      <c r="AY77" s="26"/>
    </row>
    <row r="78" spans="1:51" x14ac:dyDescent="0.2">
      <c r="A78" s="13" t="s">
        <v>163</v>
      </c>
      <c r="B78" s="14" t="s">
        <v>84</v>
      </c>
      <c r="C78" s="14" t="s">
        <v>13</v>
      </c>
      <c r="D78" s="15"/>
      <c r="E78" s="44">
        <v>0</v>
      </c>
      <c r="F78" s="44">
        <v>0</v>
      </c>
      <c r="G78" s="44">
        <v>0</v>
      </c>
      <c r="H78" s="44">
        <v>0</v>
      </c>
      <c r="I78" s="44">
        <v>0</v>
      </c>
      <c r="J78" s="44">
        <v>0</v>
      </c>
      <c r="K78" s="44">
        <v>0</v>
      </c>
      <c r="L78" s="110"/>
      <c r="M78" s="44">
        <v>10718</v>
      </c>
      <c r="N78" s="44">
        <v>30849</v>
      </c>
      <c r="O78" s="44">
        <v>8501</v>
      </c>
      <c r="P78" s="44">
        <v>1575</v>
      </c>
      <c r="Q78" s="44">
        <v>0</v>
      </c>
      <c r="R78" s="44">
        <v>11021</v>
      </c>
      <c r="S78" s="44">
        <v>62663</v>
      </c>
      <c r="T78" s="110"/>
      <c r="U78" s="44">
        <v>261</v>
      </c>
      <c r="V78" s="44">
        <v>1309</v>
      </c>
      <c r="W78" s="44">
        <v>139</v>
      </c>
      <c r="X78" s="44">
        <v>0</v>
      </c>
      <c r="Y78" s="44">
        <v>0</v>
      </c>
      <c r="Z78" s="44">
        <v>616</v>
      </c>
      <c r="AA78" s="44">
        <v>2325</v>
      </c>
      <c r="AB78" s="110"/>
      <c r="AC78" s="44">
        <v>0</v>
      </c>
      <c r="AD78" s="44">
        <v>889</v>
      </c>
      <c r="AE78" s="44">
        <v>503</v>
      </c>
      <c r="AF78" s="44">
        <v>0</v>
      </c>
      <c r="AG78" s="44">
        <v>0</v>
      </c>
      <c r="AH78" s="44">
        <v>0</v>
      </c>
      <c r="AI78" s="44">
        <v>1393</v>
      </c>
      <c r="AJ78" s="110"/>
      <c r="AK78" s="44">
        <v>0</v>
      </c>
      <c r="AL78" s="44">
        <v>0</v>
      </c>
      <c r="AM78" s="44">
        <v>126</v>
      </c>
      <c r="AN78" s="44">
        <v>0</v>
      </c>
      <c r="AO78" s="44">
        <v>0</v>
      </c>
      <c r="AP78" s="44">
        <v>0</v>
      </c>
      <c r="AQ78" s="44">
        <v>126</v>
      </c>
      <c r="AR78" s="110"/>
      <c r="AS78" s="45">
        <v>66507</v>
      </c>
      <c r="AT78" s="110"/>
      <c r="AU78" s="111">
        <v>171252</v>
      </c>
      <c r="AV78" s="112">
        <v>735</v>
      </c>
      <c r="AW78" s="111">
        <v>149363</v>
      </c>
      <c r="AX78" s="111">
        <v>7926</v>
      </c>
      <c r="AY78" s="26"/>
    </row>
    <row r="79" spans="1:51" x14ac:dyDescent="0.2">
      <c r="A79" s="13" t="s">
        <v>164</v>
      </c>
      <c r="B79" s="14" t="s">
        <v>86</v>
      </c>
      <c r="C79" s="14" t="s">
        <v>13</v>
      </c>
      <c r="D79" s="15"/>
      <c r="E79" s="44"/>
      <c r="F79" s="44"/>
      <c r="G79" s="44"/>
      <c r="H79" s="44"/>
      <c r="I79" s="44"/>
      <c r="J79" s="44"/>
      <c r="K79" s="44"/>
      <c r="L79" s="110"/>
      <c r="M79" s="44"/>
      <c r="N79" s="44"/>
      <c r="O79" s="44"/>
      <c r="P79" s="44"/>
      <c r="Q79" s="44"/>
      <c r="R79" s="44"/>
      <c r="S79" s="44"/>
      <c r="T79" s="110"/>
      <c r="U79" s="44"/>
      <c r="V79" s="44"/>
      <c r="W79" s="44"/>
      <c r="X79" s="44"/>
      <c r="Y79" s="44"/>
      <c r="Z79" s="44"/>
      <c r="AA79" s="44"/>
      <c r="AB79" s="110"/>
      <c r="AC79" s="44"/>
      <c r="AD79" s="44"/>
      <c r="AE79" s="44"/>
      <c r="AF79" s="44"/>
      <c r="AG79" s="44"/>
      <c r="AH79" s="44"/>
      <c r="AI79" s="44"/>
      <c r="AJ79" s="110"/>
      <c r="AK79" s="44"/>
      <c r="AL79" s="44"/>
      <c r="AM79" s="44"/>
      <c r="AN79" s="44"/>
      <c r="AO79" s="44"/>
      <c r="AP79" s="44"/>
      <c r="AQ79" s="44"/>
      <c r="AR79" s="110"/>
      <c r="AS79" s="45"/>
      <c r="AT79" s="110"/>
      <c r="AU79" s="111">
        <v>128675</v>
      </c>
      <c r="AV79" s="112">
        <v>14480</v>
      </c>
      <c r="AW79" s="111">
        <v>88115</v>
      </c>
      <c r="AX79" s="111">
        <v>12979</v>
      </c>
      <c r="AY79" s="26"/>
    </row>
    <row r="80" spans="1:51" x14ac:dyDescent="0.2">
      <c r="A80" s="13" t="s">
        <v>165</v>
      </c>
      <c r="B80" s="14" t="s">
        <v>105</v>
      </c>
      <c r="C80" s="14" t="s">
        <v>13</v>
      </c>
      <c r="D80" s="15"/>
      <c r="E80" s="44">
        <v>0</v>
      </c>
      <c r="F80" s="44">
        <v>0</v>
      </c>
      <c r="G80" s="44">
        <v>300</v>
      </c>
      <c r="H80" s="44">
        <v>0</v>
      </c>
      <c r="I80" s="44">
        <v>0</v>
      </c>
      <c r="J80" s="44">
        <v>2662</v>
      </c>
      <c r="K80" s="44">
        <v>2962</v>
      </c>
      <c r="L80" s="110"/>
      <c r="M80" s="44">
        <v>29541</v>
      </c>
      <c r="N80" s="44">
        <v>77813</v>
      </c>
      <c r="O80" s="44">
        <v>5565</v>
      </c>
      <c r="P80" s="44">
        <v>13975</v>
      </c>
      <c r="Q80" s="44">
        <v>175</v>
      </c>
      <c r="R80" s="44">
        <v>33074</v>
      </c>
      <c r="S80" s="44">
        <v>160143</v>
      </c>
      <c r="T80" s="110"/>
      <c r="U80" s="44">
        <v>853</v>
      </c>
      <c r="V80" s="44">
        <v>63415</v>
      </c>
      <c r="W80" s="44">
        <v>9322</v>
      </c>
      <c r="X80" s="44">
        <v>248</v>
      </c>
      <c r="Y80" s="44">
        <v>0</v>
      </c>
      <c r="Z80" s="44">
        <v>21537</v>
      </c>
      <c r="AA80" s="44">
        <v>95375</v>
      </c>
      <c r="AB80" s="110"/>
      <c r="AC80" s="44">
        <v>0</v>
      </c>
      <c r="AD80" s="44">
        <v>1147</v>
      </c>
      <c r="AE80" s="44">
        <v>0</v>
      </c>
      <c r="AF80" s="44">
        <v>0</v>
      </c>
      <c r="AG80" s="44">
        <v>0</v>
      </c>
      <c r="AH80" s="44">
        <v>0</v>
      </c>
      <c r="AI80" s="44">
        <v>1147</v>
      </c>
      <c r="AJ80" s="110"/>
      <c r="AK80" s="44">
        <v>59527</v>
      </c>
      <c r="AL80" s="44">
        <v>10206</v>
      </c>
      <c r="AM80" s="44">
        <v>403</v>
      </c>
      <c r="AN80" s="44">
        <v>0</v>
      </c>
      <c r="AO80" s="44">
        <v>0</v>
      </c>
      <c r="AP80" s="44">
        <v>8296</v>
      </c>
      <c r="AQ80" s="44">
        <v>78432</v>
      </c>
      <c r="AR80" s="110"/>
      <c r="AS80" s="45">
        <v>338059</v>
      </c>
      <c r="AT80" s="110"/>
      <c r="AU80" s="111">
        <v>664024</v>
      </c>
      <c r="AV80" s="112">
        <v>65769</v>
      </c>
      <c r="AW80" s="111">
        <v>284101</v>
      </c>
      <c r="AX80" s="111">
        <v>196197</v>
      </c>
      <c r="AY80" s="26"/>
    </row>
    <row r="81" spans="1:51" x14ac:dyDescent="0.2">
      <c r="A81" s="13" t="s">
        <v>166</v>
      </c>
      <c r="B81" s="14" t="s">
        <v>105</v>
      </c>
      <c r="C81" s="14" t="s">
        <v>13</v>
      </c>
      <c r="D81" s="15"/>
      <c r="E81" s="44">
        <v>0</v>
      </c>
      <c r="F81" s="44">
        <v>0</v>
      </c>
      <c r="G81" s="44">
        <v>0</v>
      </c>
      <c r="H81" s="44">
        <v>364</v>
      </c>
      <c r="I81" s="44">
        <v>0</v>
      </c>
      <c r="J81" s="44">
        <v>322</v>
      </c>
      <c r="K81" s="44">
        <v>686</v>
      </c>
      <c r="L81" s="110"/>
      <c r="M81" s="44">
        <v>378</v>
      </c>
      <c r="N81" s="44">
        <v>668</v>
      </c>
      <c r="O81" s="44">
        <v>2249</v>
      </c>
      <c r="P81" s="44">
        <v>1949</v>
      </c>
      <c r="Q81" s="44">
        <v>0</v>
      </c>
      <c r="R81" s="44">
        <v>12878</v>
      </c>
      <c r="S81" s="44">
        <v>18122</v>
      </c>
      <c r="T81" s="110"/>
      <c r="U81" s="44">
        <v>1597</v>
      </c>
      <c r="V81" s="44">
        <v>1009</v>
      </c>
      <c r="W81" s="44">
        <v>7373</v>
      </c>
      <c r="X81" s="44">
        <v>1249</v>
      </c>
      <c r="Y81" s="44">
        <v>0</v>
      </c>
      <c r="Z81" s="44">
        <v>7382</v>
      </c>
      <c r="AA81" s="44">
        <v>18610</v>
      </c>
      <c r="AB81" s="110"/>
      <c r="AC81" s="44">
        <v>0</v>
      </c>
      <c r="AD81" s="44">
        <v>0</v>
      </c>
      <c r="AE81" s="44">
        <v>0</v>
      </c>
      <c r="AF81" s="44">
        <v>0</v>
      </c>
      <c r="AG81" s="44">
        <v>0</v>
      </c>
      <c r="AH81" s="44">
        <v>0</v>
      </c>
      <c r="AI81" s="44">
        <v>0</v>
      </c>
      <c r="AJ81" s="110"/>
      <c r="AK81" s="44">
        <v>0</v>
      </c>
      <c r="AL81" s="44">
        <v>0</v>
      </c>
      <c r="AM81" s="44">
        <v>0</v>
      </c>
      <c r="AN81" s="44">
        <v>0</v>
      </c>
      <c r="AO81" s="44">
        <v>0</v>
      </c>
      <c r="AP81" s="44">
        <v>2449</v>
      </c>
      <c r="AQ81" s="44">
        <v>2449</v>
      </c>
      <c r="AR81" s="110"/>
      <c r="AS81" s="45">
        <v>39866</v>
      </c>
      <c r="AT81" s="110"/>
      <c r="AU81" s="111">
        <v>79665</v>
      </c>
      <c r="AV81" s="112">
        <v>5599</v>
      </c>
      <c r="AW81" s="111">
        <v>46846</v>
      </c>
      <c r="AX81" s="111">
        <v>14369</v>
      </c>
      <c r="AY81" s="26"/>
    </row>
    <row r="82" spans="1:51" x14ac:dyDescent="0.2">
      <c r="A82" s="13" t="s">
        <v>167</v>
      </c>
      <c r="B82" s="14" t="s">
        <v>109</v>
      </c>
      <c r="C82" s="14" t="s">
        <v>13</v>
      </c>
      <c r="D82" s="15"/>
      <c r="E82" s="44">
        <v>0</v>
      </c>
      <c r="F82" s="44">
        <v>0</v>
      </c>
      <c r="G82" s="44">
        <v>0</v>
      </c>
      <c r="H82" s="44">
        <v>0</v>
      </c>
      <c r="I82" s="44">
        <v>0</v>
      </c>
      <c r="J82" s="44">
        <v>5937</v>
      </c>
      <c r="K82" s="44">
        <v>5937</v>
      </c>
      <c r="L82" s="110"/>
      <c r="M82" s="44">
        <v>4862</v>
      </c>
      <c r="N82" s="44">
        <v>2589</v>
      </c>
      <c r="O82" s="44">
        <v>301</v>
      </c>
      <c r="P82" s="44">
        <v>58</v>
      </c>
      <c r="Q82" s="44">
        <v>130</v>
      </c>
      <c r="R82" s="44">
        <v>24143</v>
      </c>
      <c r="S82" s="44">
        <v>32084</v>
      </c>
      <c r="T82" s="110"/>
      <c r="U82" s="44">
        <v>35</v>
      </c>
      <c r="V82" s="44">
        <v>1839</v>
      </c>
      <c r="W82" s="44">
        <v>55</v>
      </c>
      <c r="X82" s="44">
        <v>0</v>
      </c>
      <c r="Y82" s="44">
        <v>340</v>
      </c>
      <c r="Z82" s="44">
        <v>6521</v>
      </c>
      <c r="AA82" s="44">
        <v>8790</v>
      </c>
      <c r="AB82" s="110"/>
      <c r="AC82" s="44">
        <v>0</v>
      </c>
      <c r="AD82" s="44">
        <v>0</v>
      </c>
      <c r="AE82" s="44">
        <v>0</v>
      </c>
      <c r="AF82" s="44">
        <v>0</v>
      </c>
      <c r="AG82" s="44">
        <v>0</v>
      </c>
      <c r="AH82" s="44">
        <v>0</v>
      </c>
      <c r="AI82" s="44">
        <v>0</v>
      </c>
      <c r="AJ82" s="110"/>
      <c r="AK82" s="44">
        <v>121356</v>
      </c>
      <c r="AL82" s="44">
        <v>0</v>
      </c>
      <c r="AM82" s="44">
        <v>735</v>
      </c>
      <c r="AN82" s="44">
        <v>118</v>
      </c>
      <c r="AO82" s="44">
        <v>0</v>
      </c>
      <c r="AP82" s="44">
        <v>84230</v>
      </c>
      <c r="AQ82" s="44">
        <v>206439</v>
      </c>
      <c r="AR82" s="110"/>
      <c r="AS82" s="45">
        <v>253249</v>
      </c>
      <c r="AT82" s="110"/>
      <c r="AU82" s="111">
        <v>619313</v>
      </c>
      <c r="AV82" s="112">
        <v>118783</v>
      </c>
      <c r="AW82" s="111">
        <v>288475</v>
      </c>
      <c r="AX82" s="111">
        <v>129149</v>
      </c>
      <c r="AY82" s="26"/>
    </row>
    <row r="83" spans="1:51" x14ac:dyDescent="0.2">
      <c r="A83" s="13" t="s">
        <v>168</v>
      </c>
      <c r="B83" s="14" t="s">
        <v>99</v>
      </c>
      <c r="C83" s="14" t="s">
        <v>13</v>
      </c>
      <c r="D83" s="15"/>
      <c r="E83" s="44">
        <v>0</v>
      </c>
      <c r="F83" s="44">
        <v>0</v>
      </c>
      <c r="G83" s="44">
        <v>0</v>
      </c>
      <c r="H83" s="44">
        <v>0</v>
      </c>
      <c r="I83" s="44">
        <v>0</v>
      </c>
      <c r="J83" s="44">
        <v>0</v>
      </c>
      <c r="K83" s="44">
        <v>0</v>
      </c>
      <c r="L83" s="110"/>
      <c r="M83" s="44">
        <v>4035</v>
      </c>
      <c r="N83" s="44">
        <v>7874</v>
      </c>
      <c r="O83" s="44">
        <v>1074</v>
      </c>
      <c r="P83" s="44">
        <v>2886</v>
      </c>
      <c r="Q83" s="44">
        <v>0</v>
      </c>
      <c r="R83" s="44">
        <v>8105</v>
      </c>
      <c r="S83" s="44">
        <v>23974</v>
      </c>
      <c r="T83" s="110"/>
      <c r="U83" s="44">
        <v>617</v>
      </c>
      <c r="V83" s="44">
        <v>1388</v>
      </c>
      <c r="W83" s="44">
        <v>476</v>
      </c>
      <c r="X83" s="44">
        <v>0</v>
      </c>
      <c r="Y83" s="44">
        <v>0</v>
      </c>
      <c r="Z83" s="44">
        <v>962</v>
      </c>
      <c r="AA83" s="44">
        <v>3443</v>
      </c>
      <c r="AB83" s="110"/>
      <c r="AC83" s="44">
        <v>0</v>
      </c>
      <c r="AD83" s="44">
        <v>0</v>
      </c>
      <c r="AE83" s="44">
        <v>0</v>
      </c>
      <c r="AF83" s="44">
        <v>0</v>
      </c>
      <c r="AG83" s="44">
        <v>0</v>
      </c>
      <c r="AH83" s="44">
        <v>0</v>
      </c>
      <c r="AI83" s="44">
        <v>0</v>
      </c>
      <c r="AJ83" s="110"/>
      <c r="AK83" s="44">
        <v>5316</v>
      </c>
      <c r="AL83" s="44">
        <v>1319</v>
      </c>
      <c r="AM83" s="44">
        <v>1000</v>
      </c>
      <c r="AN83" s="44">
        <v>2086</v>
      </c>
      <c r="AO83" s="44">
        <v>0</v>
      </c>
      <c r="AP83" s="44">
        <v>12391</v>
      </c>
      <c r="AQ83" s="44">
        <v>22113</v>
      </c>
      <c r="AR83" s="110"/>
      <c r="AS83" s="45">
        <v>49529</v>
      </c>
      <c r="AT83" s="110"/>
      <c r="AU83" s="111">
        <v>125880</v>
      </c>
      <c r="AV83" s="112">
        <v>0</v>
      </c>
      <c r="AW83" s="111">
        <v>110241</v>
      </c>
      <c r="AX83" s="111">
        <v>9226</v>
      </c>
      <c r="AY83" s="26"/>
    </row>
    <row r="84" spans="1:51" x14ac:dyDescent="0.2">
      <c r="A84" s="13" t="s">
        <v>169</v>
      </c>
      <c r="B84" s="14" t="s">
        <v>82</v>
      </c>
      <c r="C84" s="14" t="s">
        <v>13</v>
      </c>
      <c r="D84" s="15"/>
      <c r="E84" s="44">
        <v>0</v>
      </c>
      <c r="F84" s="44">
        <v>0</v>
      </c>
      <c r="G84" s="44">
        <v>0</v>
      </c>
      <c r="H84" s="44">
        <v>0</v>
      </c>
      <c r="I84" s="44">
        <v>0</v>
      </c>
      <c r="J84" s="44">
        <v>0</v>
      </c>
      <c r="K84" s="44">
        <v>12624</v>
      </c>
      <c r="L84" s="110"/>
      <c r="M84" s="44">
        <v>0</v>
      </c>
      <c r="N84" s="44">
        <v>0</v>
      </c>
      <c r="O84" s="44">
        <v>0</v>
      </c>
      <c r="P84" s="44">
        <v>0</v>
      </c>
      <c r="Q84" s="44">
        <v>0</v>
      </c>
      <c r="R84" s="44">
        <v>0</v>
      </c>
      <c r="S84" s="44">
        <v>84871</v>
      </c>
      <c r="T84" s="110"/>
      <c r="U84" s="44">
        <v>0</v>
      </c>
      <c r="V84" s="44">
        <v>0</v>
      </c>
      <c r="W84" s="44">
        <v>0</v>
      </c>
      <c r="X84" s="44">
        <v>0</v>
      </c>
      <c r="Y84" s="44">
        <v>0</v>
      </c>
      <c r="Z84" s="44">
        <v>0</v>
      </c>
      <c r="AA84" s="44">
        <v>43789</v>
      </c>
      <c r="AB84" s="110"/>
      <c r="AC84" s="44">
        <v>0</v>
      </c>
      <c r="AD84" s="44">
        <v>0</v>
      </c>
      <c r="AE84" s="44">
        <v>0</v>
      </c>
      <c r="AF84" s="44">
        <v>0</v>
      </c>
      <c r="AG84" s="44">
        <v>0</v>
      </c>
      <c r="AH84" s="44">
        <v>0</v>
      </c>
      <c r="AI84" s="44">
        <v>0</v>
      </c>
      <c r="AJ84" s="110"/>
      <c r="AK84" s="44">
        <v>0</v>
      </c>
      <c r="AL84" s="44">
        <v>0</v>
      </c>
      <c r="AM84" s="44">
        <v>0</v>
      </c>
      <c r="AN84" s="44">
        <v>0</v>
      </c>
      <c r="AO84" s="44">
        <v>0</v>
      </c>
      <c r="AP84" s="44">
        <v>0</v>
      </c>
      <c r="AQ84" s="44">
        <v>17432</v>
      </c>
      <c r="AR84" s="110"/>
      <c r="AS84" s="45">
        <v>158716</v>
      </c>
      <c r="AT84" s="110"/>
      <c r="AU84" s="111">
        <v>196609</v>
      </c>
      <c r="AV84" s="112">
        <v>37975</v>
      </c>
      <c r="AW84" s="111">
        <v>95770</v>
      </c>
      <c r="AX84" s="111">
        <v>31765</v>
      </c>
      <c r="AY84" s="26"/>
    </row>
    <row r="85" spans="1:51" x14ac:dyDescent="0.2">
      <c r="A85" s="13" t="s">
        <v>170</v>
      </c>
      <c r="B85" s="14" t="s">
        <v>96</v>
      </c>
      <c r="C85" s="14" t="s">
        <v>13</v>
      </c>
      <c r="D85" s="15"/>
      <c r="E85" s="44">
        <v>9823</v>
      </c>
      <c r="F85" s="44">
        <v>16199</v>
      </c>
      <c r="G85" s="44">
        <v>78450</v>
      </c>
      <c r="H85" s="44">
        <v>385</v>
      </c>
      <c r="I85" s="44">
        <v>0</v>
      </c>
      <c r="J85" s="44">
        <v>17495</v>
      </c>
      <c r="K85" s="44">
        <v>122351</v>
      </c>
      <c r="L85" s="110"/>
      <c r="M85" s="44">
        <v>21001</v>
      </c>
      <c r="N85" s="44">
        <v>34706</v>
      </c>
      <c r="O85" s="44">
        <v>7053</v>
      </c>
      <c r="P85" s="44">
        <v>9704</v>
      </c>
      <c r="Q85" s="44">
        <v>764</v>
      </c>
      <c r="R85" s="44">
        <v>10370</v>
      </c>
      <c r="S85" s="44">
        <v>83598</v>
      </c>
      <c r="T85" s="110"/>
      <c r="U85" s="44">
        <v>1434</v>
      </c>
      <c r="V85" s="44">
        <v>0</v>
      </c>
      <c r="W85" s="44">
        <v>417</v>
      </c>
      <c r="X85" s="44">
        <v>0</v>
      </c>
      <c r="Y85" s="44">
        <v>0</v>
      </c>
      <c r="Z85" s="44">
        <v>0</v>
      </c>
      <c r="AA85" s="44">
        <v>1851</v>
      </c>
      <c r="AB85" s="110"/>
      <c r="AC85" s="44">
        <v>608</v>
      </c>
      <c r="AD85" s="44">
        <v>0</v>
      </c>
      <c r="AE85" s="44">
        <v>0</v>
      </c>
      <c r="AF85" s="44">
        <v>0</v>
      </c>
      <c r="AG85" s="44">
        <v>0</v>
      </c>
      <c r="AH85" s="44">
        <v>0</v>
      </c>
      <c r="AI85" s="44">
        <v>608</v>
      </c>
      <c r="AJ85" s="110"/>
      <c r="AK85" s="44">
        <v>210060</v>
      </c>
      <c r="AL85" s="44">
        <v>25805</v>
      </c>
      <c r="AM85" s="44">
        <v>16926</v>
      </c>
      <c r="AN85" s="44">
        <v>0</v>
      </c>
      <c r="AO85" s="44">
        <v>2577</v>
      </c>
      <c r="AP85" s="44">
        <v>33987</v>
      </c>
      <c r="AQ85" s="44">
        <v>289356</v>
      </c>
      <c r="AR85" s="110"/>
      <c r="AS85" s="45">
        <v>497764</v>
      </c>
      <c r="AT85" s="110"/>
      <c r="AU85" s="111">
        <v>1201438</v>
      </c>
      <c r="AV85" s="112">
        <v>367372</v>
      </c>
      <c r="AW85" s="111">
        <v>309904</v>
      </c>
      <c r="AX85" s="111">
        <v>364929</v>
      </c>
      <c r="AY85" s="26"/>
    </row>
    <row r="86" spans="1:51" x14ac:dyDescent="0.2">
      <c r="A86" s="13" t="s">
        <v>171</v>
      </c>
      <c r="B86" s="14" t="s">
        <v>94</v>
      </c>
      <c r="C86" s="14" t="s">
        <v>13</v>
      </c>
      <c r="D86" s="15"/>
      <c r="E86" s="44">
        <v>0</v>
      </c>
      <c r="F86" s="44">
        <v>891</v>
      </c>
      <c r="G86" s="44">
        <v>13159</v>
      </c>
      <c r="H86" s="44">
        <v>0</v>
      </c>
      <c r="I86" s="44">
        <v>0</v>
      </c>
      <c r="J86" s="44">
        <v>23780</v>
      </c>
      <c r="K86" s="44">
        <v>37830</v>
      </c>
      <c r="L86" s="110"/>
      <c r="M86" s="44">
        <v>974</v>
      </c>
      <c r="N86" s="44">
        <v>41781</v>
      </c>
      <c r="O86" s="44">
        <v>2640</v>
      </c>
      <c r="P86" s="44">
        <v>7618</v>
      </c>
      <c r="Q86" s="44">
        <v>0</v>
      </c>
      <c r="R86" s="44">
        <v>52736</v>
      </c>
      <c r="S86" s="44">
        <v>105750</v>
      </c>
      <c r="T86" s="110"/>
      <c r="U86" s="44">
        <v>0</v>
      </c>
      <c r="V86" s="44">
        <v>0</v>
      </c>
      <c r="W86" s="44">
        <v>0</v>
      </c>
      <c r="X86" s="44">
        <v>0</v>
      </c>
      <c r="Y86" s="44">
        <v>0</v>
      </c>
      <c r="Z86" s="44">
        <v>1492</v>
      </c>
      <c r="AA86" s="44">
        <v>1492</v>
      </c>
      <c r="AB86" s="110"/>
      <c r="AC86" s="44">
        <v>0</v>
      </c>
      <c r="AD86" s="44">
        <v>0</v>
      </c>
      <c r="AE86" s="44">
        <v>0</v>
      </c>
      <c r="AF86" s="44">
        <v>0</v>
      </c>
      <c r="AG86" s="44">
        <v>0</v>
      </c>
      <c r="AH86" s="44">
        <v>0</v>
      </c>
      <c r="AI86" s="44">
        <v>0</v>
      </c>
      <c r="AJ86" s="110"/>
      <c r="AK86" s="44">
        <v>4539</v>
      </c>
      <c r="AL86" s="44">
        <v>10609</v>
      </c>
      <c r="AM86" s="44">
        <v>3748</v>
      </c>
      <c r="AN86" s="44">
        <v>0</v>
      </c>
      <c r="AO86" s="44">
        <v>0</v>
      </c>
      <c r="AP86" s="44">
        <v>35530</v>
      </c>
      <c r="AQ86" s="44">
        <v>54427</v>
      </c>
      <c r="AR86" s="110"/>
      <c r="AS86" s="45">
        <v>199499</v>
      </c>
      <c r="AT86" s="110"/>
      <c r="AU86" s="111">
        <v>233999</v>
      </c>
      <c r="AV86" s="112">
        <v>47827</v>
      </c>
      <c r="AW86" s="111">
        <v>130348</v>
      </c>
      <c r="AX86" s="111">
        <v>26829</v>
      </c>
      <c r="AY86" s="26"/>
    </row>
    <row r="87" spans="1:51" x14ac:dyDescent="0.2">
      <c r="A87" s="13" t="s">
        <v>172</v>
      </c>
      <c r="B87" s="14" t="s">
        <v>173</v>
      </c>
      <c r="C87" s="14" t="s">
        <v>13</v>
      </c>
      <c r="D87" s="15"/>
      <c r="E87" s="44">
        <v>0</v>
      </c>
      <c r="F87" s="44">
        <v>819</v>
      </c>
      <c r="G87" s="44">
        <v>0</v>
      </c>
      <c r="H87" s="44">
        <v>0</v>
      </c>
      <c r="I87" s="44">
        <v>0</v>
      </c>
      <c r="J87" s="44">
        <v>647</v>
      </c>
      <c r="K87" s="44">
        <v>1466</v>
      </c>
      <c r="L87" s="110"/>
      <c r="M87" s="44">
        <v>37</v>
      </c>
      <c r="N87" s="44">
        <v>2623</v>
      </c>
      <c r="O87" s="44">
        <v>0</v>
      </c>
      <c r="P87" s="44">
        <v>1098</v>
      </c>
      <c r="Q87" s="44">
        <v>0</v>
      </c>
      <c r="R87" s="44">
        <v>15569</v>
      </c>
      <c r="S87" s="44">
        <v>19327</v>
      </c>
      <c r="T87" s="110"/>
      <c r="U87" s="44">
        <v>0</v>
      </c>
      <c r="V87" s="44">
        <v>341</v>
      </c>
      <c r="W87" s="44">
        <v>0</v>
      </c>
      <c r="X87" s="44">
        <v>0</v>
      </c>
      <c r="Y87" s="44">
        <v>0</v>
      </c>
      <c r="Z87" s="44">
        <v>6751</v>
      </c>
      <c r="AA87" s="44">
        <v>7092</v>
      </c>
      <c r="AB87" s="110"/>
      <c r="AC87" s="44">
        <v>0</v>
      </c>
      <c r="AD87" s="44">
        <v>0</v>
      </c>
      <c r="AE87" s="44">
        <v>0</v>
      </c>
      <c r="AF87" s="44">
        <v>0</v>
      </c>
      <c r="AG87" s="44">
        <v>0</v>
      </c>
      <c r="AH87" s="44">
        <v>0</v>
      </c>
      <c r="AI87" s="44">
        <v>0</v>
      </c>
      <c r="AJ87" s="110"/>
      <c r="AK87" s="44">
        <v>0</v>
      </c>
      <c r="AL87" s="44">
        <v>4013</v>
      </c>
      <c r="AM87" s="44">
        <v>894</v>
      </c>
      <c r="AN87" s="44">
        <v>0</v>
      </c>
      <c r="AO87" s="44">
        <v>201</v>
      </c>
      <c r="AP87" s="44">
        <v>19638</v>
      </c>
      <c r="AQ87" s="44">
        <v>24746</v>
      </c>
      <c r="AR87" s="110"/>
      <c r="AS87" s="45">
        <v>52631</v>
      </c>
      <c r="AT87" s="110"/>
      <c r="AU87" s="111">
        <v>150935</v>
      </c>
      <c r="AV87" s="112">
        <v>14230</v>
      </c>
      <c r="AW87" s="111">
        <v>69672</v>
      </c>
      <c r="AX87" s="111">
        <v>43120</v>
      </c>
      <c r="AY87" s="26"/>
    </row>
    <row r="88" spans="1:51" x14ac:dyDescent="0.2">
      <c r="A88" s="13" t="s">
        <v>174</v>
      </c>
      <c r="B88" s="14" t="s">
        <v>82</v>
      </c>
      <c r="C88" s="14" t="s">
        <v>13</v>
      </c>
      <c r="D88" s="15"/>
      <c r="E88" s="44">
        <v>0</v>
      </c>
      <c r="F88" s="44">
        <v>0</v>
      </c>
      <c r="G88" s="44">
        <v>0</v>
      </c>
      <c r="H88" s="44">
        <v>0</v>
      </c>
      <c r="I88" s="44">
        <v>0</v>
      </c>
      <c r="J88" s="44">
        <v>0</v>
      </c>
      <c r="K88" s="44">
        <v>0</v>
      </c>
      <c r="L88" s="110"/>
      <c r="M88" s="44">
        <v>0</v>
      </c>
      <c r="N88" s="44">
        <v>0</v>
      </c>
      <c r="O88" s="44">
        <v>1898</v>
      </c>
      <c r="P88" s="44">
        <v>0</v>
      </c>
      <c r="Q88" s="44">
        <v>0</v>
      </c>
      <c r="R88" s="44">
        <v>13643</v>
      </c>
      <c r="S88" s="44">
        <v>15541</v>
      </c>
      <c r="T88" s="110"/>
      <c r="U88" s="44">
        <v>0</v>
      </c>
      <c r="V88" s="44">
        <v>300</v>
      </c>
      <c r="W88" s="44">
        <v>0</v>
      </c>
      <c r="X88" s="44">
        <v>4400</v>
      </c>
      <c r="Y88" s="44">
        <v>0</v>
      </c>
      <c r="Z88" s="44">
        <v>36747</v>
      </c>
      <c r="AA88" s="44">
        <v>41447</v>
      </c>
      <c r="AB88" s="110"/>
      <c r="AC88" s="44">
        <v>0</v>
      </c>
      <c r="AD88" s="44">
        <v>0</v>
      </c>
      <c r="AE88" s="44">
        <v>0</v>
      </c>
      <c r="AF88" s="44">
        <v>0</v>
      </c>
      <c r="AG88" s="44">
        <v>0</v>
      </c>
      <c r="AH88" s="44">
        <v>0</v>
      </c>
      <c r="AI88" s="44">
        <v>0</v>
      </c>
      <c r="AJ88" s="110"/>
      <c r="AK88" s="44">
        <v>2133</v>
      </c>
      <c r="AL88" s="44">
        <v>0</v>
      </c>
      <c r="AM88" s="44">
        <v>0</v>
      </c>
      <c r="AN88" s="44">
        <v>0</v>
      </c>
      <c r="AO88" s="44">
        <v>0</v>
      </c>
      <c r="AP88" s="44">
        <v>14087</v>
      </c>
      <c r="AQ88" s="44">
        <v>16220</v>
      </c>
      <c r="AR88" s="110"/>
      <c r="AS88" s="45">
        <v>73208</v>
      </c>
      <c r="AT88" s="110"/>
      <c r="AU88" s="111">
        <v>101075</v>
      </c>
      <c r="AV88" s="112">
        <v>5983</v>
      </c>
      <c r="AW88" s="111">
        <v>41541</v>
      </c>
      <c r="AX88" s="111">
        <v>35295</v>
      </c>
      <c r="AY88" s="26"/>
    </row>
    <row r="89" spans="1:51" x14ac:dyDescent="0.2">
      <c r="A89" s="13" t="s">
        <v>175</v>
      </c>
      <c r="B89" s="14" t="s">
        <v>86</v>
      </c>
      <c r="C89" s="14" t="s">
        <v>13</v>
      </c>
      <c r="D89" s="15"/>
      <c r="E89" s="44">
        <v>0</v>
      </c>
      <c r="F89" s="44">
        <v>0</v>
      </c>
      <c r="G89" s="44">
        <v>0</v>
      </c>
      <c r="H89" s="44">
        <v>0</v>
      </c>
      <c r="I89" s="44">
        <v>0</v>
      </c>
      <c r="J89" s="44">
        <v>0</v>
      </c>
      <c r="K89" s="44">
        <v>30</v>
      </c>
      <c r="L89" s="110"/>
      <c r="M89" s="44">
        <v>0</v>
      </c>
      <c r="N89" s="44">
        <v>0</v>
      </c>
      <c r="O89" s="44">
        <v>0</v>
      </c>
      <c r="P89" s="44">
        <v>0</v>
      </c>
      <c r="Q89" s="44">
        <v>0</v>
      </c>
      <c r="R89" s="44">
        <v>0</v>
      </c>
      <c r="S89" s="44">
        <v>34405</v>
      </c>
      <c r="T89" s="110"/>
      <c r="U89" s="44">
        <v>0</v>
      </c>
      <c r="V89" s="44">
        <v>0</v>
      </c>
      <c r="W89" s="44">
        <v>0</v>
      </c>
      <c r="X89" s="44">
        <v>0</v>
      </c>
      <c r="Y89" s="44">
        <v>0</v>
      </c>
      <c r="Z89" s="44">
        <v>0</v>
      </c>
      <c r="AA89" s="44">
        <v>0</v>
      </c>
      <c r="AB89" s="110"/>
      <c r="AC89" s="44">
        <v>0</v>
      </c>
      <c r="AD89" s="44">
        <v>0</v>
      </c>
      <c r="AE89" s="44">
        <v>0</v>
      </c>
      <c r="AF89" s="44">
        <v>0</v>
      </c>
      <c r="AG89" s="44">
        <v>0</v>
      </c>
      <c r="AH89" s="44">
        <v>0</v>
      </c>
      <c r="AI89" s="44">
        <v>0</v>
      </c>
      <c r="AJ89" s="110"/>
      <c r="AK89" s="44">
        <v>0</v>
      </c>
      <c r="AL89" s="44">
        <v>0</v>
      </c>
      <c r="AM89" s="44">
        <v>0</v>
      </c>
      <c r="AN89" s="44">
        <v>0</v>
      </c>
      <c r="AO89" s="44">
        <v>0</v>
      </c>
      <c r="AP89" s="44">
        <v>0</v>
      </c>
      <c r="AQ89" s="44">
        <v>5015</v>
      </c>
      <c r="AR89" s="110"/>
      <c r="AS89" s="45">
        <v>39450</v>
      </c>
      <c r="AT89" s="110"/>
      <c r="AU89" s="111">
        <v>88080</v>
      </c>
      <c r="AV89" s="112">
        <v>9953</v>
      </c>
      <c r="AW89" s="111">
        <v>58550</v>
      </c>
      <c r="AX89" s="111">
        <v>9689</v>
      </c>
      <c r="AY89" s="26"/>
    </row>
    <row r="90" spans="1:51" x14ac:dyDescent="0.2">
      <c r="A90" s="13" t="s">
        <v>176</v>
      </c>
      <c r="B90" s="14" t="s">
        <v>15</v>
      </c>
      <c r="C90" s="14" t="s">
        <v>15</v>
      </c>
      <c r="D90" s="15"/>
      <c r="E90" s="44">
        <v>0</v>
      </c>
      <c r="F90" s="44">
        <v>0</v>
      </c>
      <c r="G90" s="44">
        <v>0</v>
      </c>
      <c r="H90" s="44">
        <v>0</v>
      </c>
      <c r="I90" s="44">
        <v>0</v>
      </c>
      <c r="J90" s="44">
        <v>0</v>
      </c>
      <c r="K90" s="44">
        <v>0</v>
      </c>
      <c r="L90" s="110"/>
      <c r="M90" s="44">
        <v>0</v>
      </c>
      <c r="N90" s="44">
        <v>398</v>
      </c>
      <c r="O90" s="44">
        <v>0</v>
      </c>
      <c r="P90" s="44">
        <v>1188</v>
      </c>
      <c r="Q90" s="44">
        <v>0</v>
      </c>
      <c r="R90" s="44">
        <v>15405</v>
      </c>
      <c r="S90" s="44">
        <v>16991</v>
      </c>
      <c r="T90" s="110"/>
      <c r="U90" s="44">
        <v>0</v>
      </c>
      <c r="V90" s="44">
        <v>819</v>
      </c>
      <c r="W90" s="44">
        <v>0</v>
      </c>
      <c r="X90" s="44">
        <v>0</v>
      </c>
      <c r="Y90" s="44">
        <v>0</v>
      </c>
      <c r="Z90" s="44">
        <v>18629</v>
      </c>
      <c r="AA90" s="44">
        <v>19448</v>
      </c>
      <c r="AB90" s="110"/>
      <c r="AC90" s="44">
        <v>0</v>
      </c>
      <c r="AD90" s="44">
        <v>0</v>
      </c>
      <c r="AE90" s="44">
        <v>0</v>
      </c>
      <c r="AF90" s="44">
        <v>0</v>
      </c>
      <c r="AG90" s="44">
        <v>0</v>
      </c>
      <c r="AH90" s="44">
        <v>0</v>
      </c>
      <c r="AI90" s="44">
        <v>0</v>
      </c>
      <c r="AJ90" s="110"/>
      <c r="AK90" s="44">
        <v>1145</v>
      </c>
      <c r="AL90" s="44">
        <v>0</v>
      </c>
      <c r="AM90" s="44">
        <v>0</v>
      </c>
      <c r="AN90" s="44">
        <v>4367</v>
      </c>
      <c r="AO90" s="44">
        <v>0</v>
      </c>
      <c r="AP90" s="44">
        <v>4640</v>
      </c>
      <c r="AQ90" s="44">
        <v>10152</v>
      </c>
      <c r="AR90" s="110"/>
      <c r="AS90" s="45">
        <v>46591</v>
      </c>
      <c r="AT90" s="110"/>
      <c r="AU90" s="111">
        <v>158793</v>
      </c>
      <c r="AV90" s="112">
        <v>27182</v>
      </c>
      <c r="AW90" s="111">
        <v>60633</v>
      </c>
      <c r="AX90" s="111">
        <v>50512</v>
      </c>
      <c r="AY90" s="26"/>
    </row>
    <row r="91" spans="1:51" x14ac:dyDescent="0.2">
      <c r="A91" s="13" t="s">
        <v>177</v>
      </c>
      <c r="B91" s="14" t="s">
        <v>86</v>
      </c>
      <c r="C91" s="14" t="s">
        <v>13</v>
      </c>
      <c r="D91" s="15"/>
      <c r="E91" s="44"/>
      <c r="F91" s="44"/>
      <c r="G91" s="44"/>
      <c r="H91" s="44"/>
      <c r="I91" s="44"/>
      <c r="J91" s="44"/>
      <c r="K91" s="44"/>
      <c r="L91" s="110"/>
      <c r="M91" s="44"/>
      <c r="N91" s="44"/>
      <c r="O91" s="44"/>
      <c r="P91" s="44"/>
      <c r="Q91" s="44"/>
      <c r="R91" s="44"/>
      <c r="S91" s="44"/>
      <c r="T91" s="110"/>
      <c r="U91" s="44"/>
      <c r="V91" s="44"/>
      <c r="W91" s="44"/>
      <c r="X91" s="44"/>
      <c r="Y91" s="44"/>
      <c r="Z91" s="44"/>
      <c r="AA91" s="44"/>
      <c r="AB91" s="110"/>
      <c r="AC91" s="44"/>
      <c r="AD91" s="44"/>
      <c r="AE91" s="44"/>
      <c r="AF91" s="44"/>
      <c r="AG91" s="44"/>
      <c r="AH91" s="44"/>
      <c r="AI91" s="44"/>
      <c r="AJ91" s="110"/>
      <c r="AK91" s="44"/>
      <c r="AL91" s="44"/>
      <c r="AM91" s="44"/>
      <c r="AN91" s="44"/>
      <c r="AO91" s="44"/>
      <c r="AP91" s="44"/>
      <c r="AQ91" s="44"/>
      <c r="AR91" s="110"/>
      <c r="AS91" s="45"/>
      <c r="AT91" s="110"/>
      <c r="AU91" s="111">
        <v>475669</v>
      </c>
      <c r="AV91" s="112">
        <v>108170</v>
      </c>
      <c r="AW91" s="111">
        <v>223405</v>
      </c>
      <c r="AX91" s="111">
        <v>86548</v>
      </c>
      <c r="AY91" s="26"/>
    </row>
    <row r="92" spans="1:51" x14ac:dyDescent="0.2">
      <c r="A92" s="13" t="s">
        <v>178</v>
      </c>
      <c r="B92" s="14" t="s">
        <v>86</v>
      </c>
      <c r="C92" s="14" t="s">
        <v>13</v>
      </c>
      <c r="D92" s="15"/>
      <c r="E92" s="44">
        <v>0</v>
      </c>
      <c r="F92" s="44">
        <v>0</v>
      </c>
      <c r="G92" s="44">
        <v>0</v>
      </c>
      <c r="H92" s="44">
        <v>0</v>
      </c>
      <c r="I92" s="44">
        <v>0</v>
      </c>
      <c r="J92" s="44">
        <v>0</v>
      </c>
      <c r="K92" s="44">
        <v>0</v>
      </c>
      <c r="L92" s="110"/>
      <c r="M92" s="44">
        <v>0</v>
      </c>
      <c r="N92" s="44">
        <v>0</v>
      </c>
      <c r="O92" s="44">
        <v>0</v>
      </c>
      <c r="P92" s="44">
        <v>0</v>
      </c>
      <c r="Q92" s="44">
        <v>0</v>
      </c>
      <c r="R92" s="44">
        <v>0</v>
      </c>
      <c r="S92" s="44">
        <v>18762</v>
      </c>
      <c r="T92" s="110"/>
      <c r="U92" s="44">
        <v>0</v>
      </c>
      <c r="V92" s="44">
        <v>0</v>
      </c>
      <c r="W92" s="44">
        <v>0</v>
      </c>
      <c r="X92" s="44">
        <v>0</v>
      </c>
      <c r="Y92" s="44">
        <v>0</v>
      </c>
      <c r="Z92" s="44">
        <v>0</v>
      </c>
      <c r="AA92" s="44">
        <v>4824</v>
      </c>
      <c r="AB92" s="110"/>
      <c r="AC92" s="44">
        <v>0</v>
      </c>
      <c r="AD92" s="44">
        <v>0</v>
      </c>
      <c r="AE92" s="44">
        <v>0</v>
      </c>
      <c r="AF92" s="44">
        <v>0</v>
      </c>
      <c r="AG92" s="44">
        <v>0</v>
      </c>
      <c r="AH92" s="44">
        <v>0</v>
      </c>
      <c r="AI92" s="44">
        <v>4154</v>
      </c>
      <c r="AJ92" s="110"/>
      <c r="AK92" s="44">
        <v>0</v>
      </c>
      <c r="AL92" s="44">
        <v>0</v>
      </c>
      <c r="AM92" s="44">
        <v>0</v>
      </c>
      <c r="AN92" s="44">
        <v>0</v>
      </c>
      <c r="AO92" s="44">
        <v>0</v>
      </c>
      <c r="AP92" s="44">
        <v>0</v>
      </c>
      <c r="AQ92" s="44">
        <v>2422</v>
      </c>
      <c r="AR92" s="110"/>
      <c r="AS92" s="45">
        <v>30162</v>
      </c>
      <c r="AT92" s="110"/>
      <c r="AU92" s="111">
        <v>63082</v>
      </c>
      <c r="AV92" s="112">
        <v>7624</v>
      </c>
      <c r="AW92" s="111">
        <v>39684</v>
      </c>
      <c r="AX92" s="111">
        <v>7065</v>
      </c>
      <c r="AY92" s="26"/>
    </row>
    <row r="93" spans="1:51" x14ac:dyDescent="0.2">
      <c r="A93" s="13" t="s">
        <v>179</v>
      </c>
      <c r="B93" s="14" t="s">
        <v>99</v>
      </c>
      <c r="C93" s="14" t="s">
        <v>13</v>
      </c>
      <c r="D93" s="15"/>
      <c r="E93" s="44">
        <v>0</v>
      </c>
      <c r="F93" s="44">
        <v>0</v>
      </c>
      <c r="G93" s="44">
        <v>1253</v>
      </c>
      <c r="H93" s="44">
        <v>0</v>
      </c>
      <c r="I93" s="44">
        <v>0</v>
      </c>
      <c r="J93" s="44">
        <v>2594</v>
      </c>
      <c r="K93" s="44">
        <v>3847</v>
      </c>
      <c r="L93" s="110"/>
      <c r="M93" s="44">
        <v>0</v>
      </c>
      <c r="N93" s="44">
        <v>95</v>
      </c>
      <c r="O93" s="44">
        <v>102</v>
      </c>
      <c r="P93" s="44">
        <v>0</v>
      </c>
      <c r="Q93" s="44">
        <v>0</v>
      </c>
      <c r="R93" s="44">
        <v>655</v>
      </c>
      <c r="S93" s="44">
        <v>852</v>
      </c>
      <c r="T93" s="110"/>
      <c r="U93" s="44">
        <v>443</v>
      </c>
      <c r="V93" s="44">
        <v>26427</v>
      </c>
      <c r="W93" s="44">
        <v>13857</v>
      </c>
      <c r="X93" s="44">
        <v>0</v>
      </c>
      <c r="Y93" s="44">
        <v>159</v>
      </c>
      <c r="Z93" s="44">
        <v>45112</v>
      </c>
      <c r="AA93" s="44">
        <v>85998</v>
      </c>
      <c r="AB93" s="110"/>
      <c r="AC93" s="44">
        <v>1834</v>
      </c>
      <c r="AD93" s="44">
        <v>10280</v>
      </c>
      <c r="AE93" s="44">
        <v>7880</v>
      </c>
      <c r="AF93" s="44">
        <v>145</v>
      </c>
      <c r="AG93" s="44">
        <v>0</v>
      </c>
      <c r="AH93" s="44">
        <v>29942</v>
      </c>
      <c r="AI93" s="44">
        <v>50081</v>
      </c>
      <c r="AJ93" s="110"/>
      <c r="AK93" s="44">
        <v>460</v>
      </c>
      <c r="AL93" s="44">
        <v>36502</v>
      </c>
      <c r="AM93" s="44">
        <v>27162</v>
      </c>
      <c r="AN93" s="44">
        <v>29541</v>
      </c>
      <c r="AO93" s="44">
        <v>0</v>
      </c>
      <c r="AP93" s="44">
        <v>101263</v>
      </c>
      <c r="AQ93" s="44">
        <v>194928</v>
      </c>
      <c r="AR93" s="110"/>
      <c r="AS93" s="45">
        <v>335706</v>
      </c>
      <c r="AT93" s="110"/>
      <c r="AU93" s="111">
        <v>570107</v>
      </c>
      <c r="AV93" s="112">
        <v>57282</v>
      </c>
      <c r="AW93" s="111">
        <v>345637</v>
      </c>
      <c r="AX93" s="111">
        <v>108177</v>
      </c>
      <c r="AY93" s="26"/>
    </row>
    <row r="94" spans="1:51" x14ac:dyDescent="0.2">
      <c r="A94" s="13" t="s">
        <v>180</v>
      </c>
      <c r="B94" s="14" t="s">
        <v>82</v>
      </c>
      <c r="C94" s="14" t="s">
        <v>13</v>
      </c>
      <c r="D94" s="15"/>
      <c r="E94" s="44">
        <v>0</v>
      </c>
      <c r="F94" s="44">
        <v>0</v>
      </c>
      <c r="G94" s="44">
        <v>0</v>
      </c>
      <c r="H94" s="44">
        <v>0</v>
      </c>
      <c r="I94" s="44">
        <v>0</v>
      </c>
      <c r="J94" s="44">
        <v>1345</v>
      </c>
      <c r="K94" s="44">
        <v>1345</v>
      </c>
      <c r="L94" s="110"/>
      <c r="M94" s="44">
        <v>0</v>
      </c>
      <c r="N94" s="44">
        <v>3330</v>
      </c>
      <c r="O94" s="44">
        <v>0</v>
      </c>
      <c r="P94" s="44">
        <v>3288</v>
      </c>
      <c r="Q94" s="44">
        <v>0</v>
      </c>
      <c r="R94" s="44">
        <v>7399</v>
      </c>
      <c r="S94" s="44">
        <v>14017</v>
      </c>
      <c r="T94" s="110"/>
      <c r="U94" s="44">
        <v>0</v>
      </c>
      <c r="V94" s="44">
        <v>0</v>
      </c>
      <c r="W94" s="44">
        <v>548</v>
      </c>
      <c r="X94" s="44">
        <v>0</v>
      </c>
      <c r="Y94" s="44">
        <v>0</v>
      </c>
      <c r="Z94" s="44">
        <v>1784</v>
      </c>
      <c r="AA94" s="44">
        <v>2332</v>
      </c>
      <c r="AB94" s="110"/>
      <c r="AC94" s="44">
        <v>0</v>
      </c>
      <c r="AD94" s="44">
        <v>0</v>
      </c>
      <c r="AE94" s="44">
        <v>0</v>
      </c>
      <c r="AF94" s="44">
        <v>0</v>
      </c>
      <c r="AG94" s="44">
        <v>0</v>
      </c>
      <c r="AH94" s="44">
        <v>0</v>
      </c>
      <c r="AI94" s="44">
        <v>0</v>
      </c>
      <c r="AJ94" s="110"/>
      <c r="AK94" s="44">
        <v>26480</v>
      </c>
      <c r="AL94" s="44">
        <v>2201</v>
      </c>
      <c r="AM94" s="44">
        <v>0</v>
      </c>
      <c r="AN94" s="44">
        <v>753</v>
      </c>
      <c r="AO94" s="44">
        <v>0</v>
      </c>
      <c r="AP94" s="44">
        <v>20381</v>
      </c>
      <c r="AQ94" s="44">
        <v>49815</v>
      </c>
      <c r="AR94" s="110"/>
      <c r="AS94" s="45">
        <v>67510</v>
      </c>
      <c r="AT94" s="110"/>
      <c r="AU94" s="111">
        <v>156875</v>
      </c>
      <c r="AV94" s="112">
        <v>28643</v>
      </c>
      <c r="AW94" s="111">
        <v>61585</v>
      </c>
      <c r="AX94" s="111">
        <v>41759</v>
      </c>
      <c r="AY94" s="26"/>
    </row>
    <row r="95" spans="1:51" x14ac:dyDescent="0.2">
      <c r="A95" s="13" t="s">
        <v>181</v>
      </c>
      <c r="B95" s="14" t="s">
        <v>109</v>
      </c>
      <c r="C95" s="14" t="s">
        <v>13</v>
      </c>
      <c r="D95" s="15"/>
      <c r="E95" s="44">
        <v>0</v>
      </c>
      <c r="F95" s="44">
        <v>0</v>
      </c>
      <c r="G95" s="44">
        <v>0</v>
      </c>
      <c r="H95" s="44">
        <v>0</v>
      </c>
      <c r="I95" s="44">
        <v>0</v>
      </c>
      <c r="J95" s="44">
        <v>297</v>
      </c>
      <c r="K95" s="44">
        <v>297</v>
      </c>
      <c r="L95" s="110"/>
      <c r="M95" s="44">
        <v>0</v>
      </c>
      <c r="N95" s="44">
        <v>154943</v>
      </c>
      <c r="O95" s="44">
        <v>11985</v>
      </c>
      <c r="P95" s="44">
        <v>125511</v>
      </c>
      <c r="Q95" s="44">
        <v>145</v>
      </c>
      <c r="R95" s="44">
        <v>121142</v>
      </c>
      <c r="S95" s="44">
        <v>413726</v>
      </c>
      <c r="T95" s="110"/>
      <c r="U95" s="44">
        <v>0</v>
      </c>
      <c r="V95" s="44">
        <v>43310</v>
      </c>
      <c r="W95" s="44">
        <v>6490</v>
      </c>
      <c r="X95" s="44">
        <v>26283</v>
      </c>
      <c r="Y95" s="44">
        <v>0</v>
      </c>
      <c r="Z95" s="44">
        <v>32012</v>
      </c>
      <c r="AA95" s="44">
        <v>108095</v>
      </c>
      <c r="AB95" s="110"/>
      <c r="AC95" s="44">
        <v>0</v>
      </c>
      <c r="AD95" s="44">
        <v>359</v>
      </c>
      <c r="AE95" s="44">
        <v>0</v>
      </c>
      <c r="AF95" s="44">
        <v>0</v>
      </c>
      <c r="AG95" s="44">
        <v>0</v>
      </c>
      <c r="AH95" s="44">
        <v>885</v>
      </c>
      <c r="AI95" s="44">
        <v>1244</v>
      </c>
      <c r="AJ95" s="110"/>
      <c r="AK95" s="44">
        <v>0</v>
      </c>
      <c r="AL95" s="44">
        <v>3591</v>
      </c>
      <c r="AM95" s="44">
        <v>353</v>
      </c>
      <c r="AN95" s="44">
        <v>1888</v>
      </c>
      <c r="AO95" s="44">
        <v>0</v>
      </c>
      <c r="AP95" s="44">
        <v>10799</v>
      </c>
      <c r="AQ95" s="44">
        <v>16631</v>
      </c>
      <c r="AR95" s="110"/>
      <c r="AS95" s="45">
        <v>539993</v>
      </c>
      <c r="AT95" s="110"/>
      <c r="AU95" s="111">
        <v>569990</v>
      </c>
      <c r="AV95" s="112">
        <v>89097</v>
      </c>
      <c r="AW95" s="111">
        <v>337937</v>
      </c>
      <c r="AX95" s="111">
        <v>79759</v>
      </c>
      <c r="AY95" s="26"/>
    </row>
    <row r="96" spans="1:51" x14ac:dyDescent="0.2">
      <c r="A96" s="13" t="s">
        <v>182</v>
      </c>
      <c r="B96" s="14" t="s">
        <v>14</v>
      </c>
      <c r="C96" s="14" t="s">
        <v>14</v>
      </c>
      <c r="D96" s="15"/>
      <c r="E96" s="44">
        <v>0</v>
      </c>
      <c r="F96" s="44">
        <v>0</v>
      </c>
      <c r="G96" s="44">
        <v>0</v>
      </c>
      <c r="H96" s="44">
        <v>0</v>
      </c>
      <c r="I96" s="44">
        <v>0</v>
      </c>
      <c r="J96" s="44">
        <v>8376</v>
      </c>
      <c r="K96" s="44">
        <v>8376</v>
      </c>
      <c r="L96" s="110"/>
      <c r="M96" s="44">
        <v>0</v>
      </c>
      <c r="N96" s="44">
        <v>619</v>
      </c>
      <c r="O96" s="44">
        <v>0</v>
      </c>
      <c r="P96" s="44">
        <v>0</v>
      </c>
      <c r="Q96" s="44">
        <v>0</v>
      </c>
      <c r="R96" s="44">
        <v>483236</v>
      </c>
      <c r="S96" s="44">
        <v>483854</v>
      </c>
      <c r="T96" s="110"/>
      <c r="U96" s="44">
        <v>0</v>
      </c>
      <c r="V96" s="44">
        <v>592</v>
      </c>
      <c r="W96" s="44">
        <v>409</v>
      </c>
      <c r="X96" s="44">
        <v>0</v>
      </c>
      <c r="Y96" s="44">
        <v>0</v>
      </c>
      <c r="Z96" s="44">
        <v>53475</v>
      </c>
      <c r="AA96" s="44">
        <v>54475</v>
      </c>
      <c r="AB96" s="110"/>
      <c r="AC96" s="44">
        <v>0</v>
      </c>
      <c r="AD96" s="44">
        <v>0</v>
      </c>
      <c r="AE96" s="44">
        <v>0</v>
      </c>
      <c r="AF96" s="44">
        <v>0</v>
      </c>
      <c r="AG96" s="44">
        <v>0</v>
      </c>
      <c r="AH96" s="44">
        <v>0</v>
      </c>
      <c r="AI96" s="44">
        <v>0</v>
      </c>
      <c r="AJ96" s="110"/>
      <c r="AK96" s="44">
        <v>6497</v>
      </c>
      <c r="AL96" s="44">
        <v>2009</v>
      </c>
      <c r="AM96" s="44">
        <v>146</v>
      </c>
      <c r="AN96" s="44">
        <v>0</v>
      </c>
      <c r="AO96" s="44">
        <v>0</v>
      </c>
      <c r="AP96" s="44">
        <v>63788</v>
      </c>
      <c r="AQ96" s="44">
        <v>72441</v>
      </c>
      <c r="AR96" s="110"/>
      <c r="AS96" s="45">
        <v>619146</v>
      </c>
      <c r="AT96" s="110"/>
      <c r="AU96" s="111">
        <v>688364</v>
      </c>
      <c r="AV96" s="112">
        <v>13373</v>
      </c>
      <c r="AW96" s="111">
        <v>626269</v>
      </c>
      <c r="AX96" s="111">
        <v>21929</v>
      </c>
      <c r="AY96" s="26"/>
    </row>
    <row r="97" spans="1:51" x14ac:dyDescent="0.2">
      <c r="A97" s="13" t="s">
        <v>183</v>
      </c>
      <c r="B97" s="14" t="s">
        <v>14</v>
      </c>
      <c r="C97" s="14" t="s">
        <v>14</v>
      </c>
      <c r="D97" s="15"/>
      <c r="E97" s="44">
        <v>3601</v>
      </c>
      <c r="F97" s="44">
        <v>33628</v>
      </c>
      <c r="G97" s="44">
        <v>0</v>
      </c>
      <c r="H97" s="44">
        <v>0</v>
      </c>
      <c r="I97" s="44">
        <v>0</v>
      </c>
      <c r="J97" s="44">
        <v>13107</v>
      </c>
      <c r="K97" s="44">
        <v>50336</v>
      </c>
      <c r="L97" s="110"/>
      <c r="M97" s="44">
        <v>154727</v>
      </c>
      <c r="N97" s="44">
        <v>381980</v>
      </c>
      <c r="O97" s="44">
        <v>943</v>
      </c>
      <c r="P97" s="44">
        <v>818</v>
      </c>
      <c r="Q97" s="44">
        <v>289</v>
      </c>
      <c r="R97" s="44">
        <v>333367</v>
      </c>
      <c r="S97" s="44">
        <v>872123</v>
      </c>
      <c r="T97" s="110"/>
      <c r="U97" s="44">
        <v>10846</v>
      </c>
      <c r="V97" s="44">
        <v>33580</v>
      </c>
      <c r="W97" s="44">
        <v>4305</v>
      </c>
      <c r="X97" s="44">
        <v>0</v>
      </c>
      <c r="Y97" s="44">
        <v>0</v>
      </c>
      <c r="Z97" s="44">
        <v>25227</v>
      </c>
      <c r="AA97" s="44">
        <v>73958</v>
      </c>
      <c r="AB97" s="110"/>
      <c r="AC97" s="44">
        <v>289</v>
      </c>
      <c r="AD97" s="44">
        <v>5038</v>
      </c>
      <c r="AE97" s="44">
        <v>739</v>
      </c>
      <c r="AF97" s="44">
        <v>0</v>
      </c>
      <c r="AG97" s="44">
        <v>0</v>
      </c>
      <c r="AH97" s="44">
        <v>1590</v>
      </c>
      <c r="AI97" s="44">
        <v>7656</v>
      </c>
      <c r="AJ97" s="110"/>
      <c r="AK97" s="44">
        <v>5626</v>
      </c>
      <c r="AL97" s="44">
        <v>9160</v>
      </c>
      <c r="AM97" s="44">
        <v>599</v>
      </c>
      <c r="AN97" s="44">
        <v>46</v>
      </c>
      <c r="AO97" s="44">
        <v>0</v>
      </c>
      <c r="AP97" s="44">
        <v>31973</v>
      </c>
      <c r="AQ97" s="44">
        <v>47404</v>
      </c>
      <c r="AR97" s="110"/>
      <c r="AS97" s="45">
        <v>1051476</v>
      </c>
      <c r="AT97" s="110"/>
      <c r="AU97" s="111">
        <v>412411</v>
      </c>
      <c r="AV97" s="112">
        <v>41188</v>
      </c>
      <c r="AW97" s="111">
        <v>270858</v>
      </c>
      <c r="AX97" s="111">
        <v>52061</v>
      </c>
      <c r="AY97" s="26"/>
    </row>
    <row r="98" spans="1:51" x14ac:dyDescent="0.2">
      <c r="A98" s="13" t="s">
        <v>184</v>
      </c>
      <c r="B98" s="14" t="s">
        <v>173</v>
      </c>
      <c r="C98" s="14" t="s">
        <v>13</v>
      </c>
      <c r="D98" s="15"/>
      <c r="E98" s="44">
        <v>0</v>
      </c>
      <c r="F98" s="44">
        <v>0</v>
      </c>
      <c r="G98" s="44">
        <v>0</v>
      </c>
      <c r="H98" s="44">
        <v>0</v>
      </c>
      <c r="I98" s="44">
        <v>0</v>
      </c>
      <c r="J98" s="44">
        <v>0</v>
      </c>
      <c r="K98" s="44">
        <v>0</v>
      </c>
      <c r="L98" s="110"/>
      <c r="M98" s="44">
        <v>345</v>
      </c>
      <c r="N98" s="44">
        <v>17624</v>
      </c>
      <c r="O98" s="44">
        <v>54542</v>
      </c>
      <c r="P98" s="44">
        <v>309</v>
      </c>
      <c r="Q98" s="44">
        <v>0</v>
      </c>
      <c r="R98" s="44">
        <v>213379</v>
      </c>
      <c r="S98" s="44">
        <v>286199</v>
      </c>
      <c r="T98" s="110"/>
      <c r="U98" s="44">
        <v>2313</v>
      </c>
      <c r="V98" s="44">
        <v>9994</v>
      </c>
      <c r="W98" s="44">
        <v>22881</v>
      </c>
      <c r="X98" s="44">
        <v>0</v>
      </c>
      <c r="Y98" s="44">
        <v>0</v>
      </c>
      <c r="Z98" s="44">
        <v>39820</v>
      </c>
      <c r="AA98" s="44">
        <v>75008</v>
      </c>
      <c r="AB98" s="110"/>
      <c r="AC98" s="44">
        <v>0</v>
      </c>
      <c r="AD98" s="44">
        <v>0</v>
      </c>
      <c r="AE98" s="44">
        <v>0</v>
      </c>
      <c r="AF98" s="44">
        <v>0</v>
      </c>
      <c r="AG98" s="44">
        <v>0</v>
      </c>
      <c r="AH98" s="44">
        <v>0</v>
      </c>
      <c r="AI98" s="44">
        <v>0</v>
      </c>
      <c r="AJ98" s="110"/>
      <c r="AK98" s="44">
        <v>0</v>
      </c>
      <c r="AL98" s="44">
        <v>1220</v>
      </c>
      <c r="AM98" s="44">
        <v>4295</v>
      </c>
      <c r="AN98" s="44">
        <v>0</v>
      </c>
      <c r="AO98" s="44">
        <v>0</v>
      </c>
      <c r="AP98" s="44">
        <v>1887</v>
      </c>
      <c r="AQ98" s="44">
        <v>7402</v>
      </c>
      <c r="AR98" s="110"/>
      <c r="AS98" s="45">
        <v>368609</v>
      </c>
      <c r="AT98" s="110"/>
      <c r="AU98" s="111">
        <v>981783</v>
      </c>
      <c r="AV98" s="112">
        <v>65315</v>
      </c>
      <c r="AW98" s="111">
        <v>636226</v>
      </c>
      <c r="AX98" s="111">
        <v>163282</v>
      </c>
      <c r="AY98" s="26"/>
    </row>
    <row r="99" spans="1:51" x14ac:dyDescent="0.2">
      <c r="A99" s="13" t="s">
        <v>185</v>
      </c>
      <c r="B99" s="14" t="s">
        <v>96</v>
      </c>
      <c r="C99" s="14" t="s">
        <v>13</v>
      </c>
      <c r="D99" s="15"/>
      <c r="E99" s="44">
        <v>66481</v>
      </c>
      <c r="F99" s="44">
        <v>165379</v>
      </c>
      <c r="G99" s="44">
        <v>152787</v>
      </c>
      <c r="H99" s="44">
        <v>0</v>
      </c>
      <c r="I99" s="44">
        <v>0</v>
      </c>
      <c r="J99" s="44">
        <v>39047</v>
      </c>
      <c r="K99" s="44">
        <v>423694</v>
      </c>
      <c r="L99" s="110"/>
      <c r="M99" s="44">
        <v>23669</v>
      </c>
      <c r="N99" s="44">
        <v>41559</v>
      </c>
      <c r="O99" s="44">
        <v>1577</v>
      </c>
      <c r="P99" s="44">
        <v>3528</v>
      </c>
      <c r="Q99" s="44">
        <v>0</v>
      </c>
      <c r="R99" s="44">
        <v>22672</v>
      </c>
      <c r="S99" s="44">
        <v>93005</v>
      </c>
      <c r="T99" s="110"/>
      <c r="U99" s="44">
        <v>6679</v>
      </c>
      <c r="V99" s="44">
        <v>24238</v>
      </c>
      <c r="W99" s="44">
        <v>6477</v>
      </c>
      <c r="X99" s="44">
        <v>0</v>
      </c>
      <c r="Y99" s="44">
        <v>0</v>
      </c>
      <c r="Z99" s="44">
        <v>24950</v>
      </c>
      <c r="AA99" s="44">
        <v>62344</v>
      </c>
      <c r="AB99" s="110"/>
      <c r="AC99" s="44">
        <v>753</v>
      </c>
      <c r="AD99" s="44">
        <v>1733</v>
      </c>
      <c r="AE99" s="44">
        <v>934</v>
      </c>
      <c r="AF99" s="44">
        <v>0</v>
      </c>
      <c r="AG99" s="44">
        <v>0</v>
      </c>
      <c r="AH99" s="44">
        <v>0</v>
      </c>
      <c r="AI99" s="44">
        <v>3420</v>
      </c>
      <c r="AJ99" s="110"/>
      <c r="AK99" s="44">
        <v>85741</v>
      </c>
      <c r="AL99" s="44">
        <v>7575</v>
      </c>
      <c r="AM99" s="44">
        <v>4856</v>
      </c>
      <c r="AN99" s="44">
        <v>3241</v>
      </c>
      <c r="AO99" s="44">
        <v>0</v>
      </c>
      <c r="AP99" s="44">
        <v>218612</v>
      </c>
      <c r="AQ99" s="44">
        <v>320025</v>
      </c>
      <c r="AR99" s="110"/>
      <c r="AS99" s="45">
        <v>902488</v>
      </c>
      <c r="AT99" s="110"/>
      <c r="AU99" s="111">
        <v>1904697</v>
      </c>
      <c r="AV99" s="112">
        <v>1001289</v>
      </c>
      <c r="AW99" s="111">
        <v>194269</v>
      </c>
      <c r="AX99" s="111">
        <v>543501</v>
      </c>
      <c r="AY99" s="26"/>
    </row>
    <row r="100" spans="1:51" x14ac:dyDescent="0.2">
      <c r="A100" s="13" t="s">
        <v>186</v>
      </c>
      <c r="B100" s="14" t="s">
        <v>14</v>
      </c>
      <c r="C100" s="14" t="s">
        <v>14</v>
      </c>
      <c r="D100" s="15"/>
      <c r="E100" s="44">
        <v>0</v>
      </c>
      <c r="F100" s="44">
        <v>340</v>
      </c>
      <c r="G100" s="44">
        <v>0</v>
      </c>
      <c r="H100" s="44">
        <v>0</v>
      </c>
      <c r="I100" s="44">
        <v>0</v>
      </c>
      <c r="J100" s="44">
        <v>0</v>
      </c>
      <c r="K100" s="44">
        <v>340</v>
      </c>
      <c r="L100" s="110"/>
      <c r="M100" s="44">
        <v>0</v>
      </c>
      <c r="N100" s="44">
        <v>862897</v>
      </c>
      <c r="O100" s="44">
        <v>0</v>
      </c>
      <c r="P100" s="44">
        <v>0</v>
      </c>
      <c r="Q100" s="44">
        <v>0</v>
      </c>
      <c r="R100" s="44">
        <v>156</v>
      </c>
      <c r="S100" s="44">
        <v>863052</v>
      </c>
      <c r="T100" s="110"/>
      <c r="U100" s="44">
        <v>0</v>
      </c>
      <c r="V100" s="44">
        <v>4819</v>
      </c>
      <c r="W100" s="44">
        <v>0</v>
      </c>
      <c r="X100" s="44">
        <v>0</v>
      </c>
      <c r="Y100" s="44">
        <v>0</v>
      </c>
      <c r="Z100" s="44">
        <v>0</v>
      </c>
      <c r="AA100" s="44">
        <v>4819</v>
      </c>
      <c r="AB100" s="110"/>
      <c r="AC100" s="44">
        <v>0</v>
      </c>
      <c r="AD100" s="44">
        <v>0</v>
      </c>
      <c r="AE100" s="44">
        <v>0</v>
      </c>
      <c r="AF100" s="44">
        <v>0</v>
      </c>
      <c r="AG100" s="44">
        <v>0</v>
      </c>
      <c r="AH100" s="44">
        <v>0</v>
      </c>
      <c r="AI100" s="44">
        <v>0</v>
      </c>
      <c r="AJ100" s="110"/>
      <c r="AK100" s="44">
        <v>0</v>
      </c>
      <c r="AL100" s="44">
        <v>156</v>
      </c>
      <c r="AM100" s="44">
        <v>0</v>
      </c>
      <c r="AN100" s="44">
        <v>0</v>
      </c>
      <c r="AO100" s="44">
        <v>0</v>
      </c>
      <c r="AP100" s="44">
        <v>492</v>
      </c>
      <c r="AQ100" s="44">
        <v>648</v>
      </c>
      <c r="AR100" s="110"/>
      <c r="AS100" s="45">
        <v>868860</v>
      </c>
      <c r="AT100" s="110"/>
      <c r="AU100" s="111">
        <v>305931</v>
      </c>
      <c r="AV100" s="112">
        <v>14433</v>
      </c>
      <c r="AW100" s="111">
        <v>236732</v>
      </c>
      <c r="AX100" s="111">
        <v>26725</v>
      </c>
      <c r="AY100" s="26"/>
    </row>
    <row r="101" spans="1:51" x14ac:dyDescent="0.2">
      <c r="A101" s="13" t="s">
        <v>187</v>
      </c>
      <c r="B101" s="14" t="s">
        <v>94</v>
      </c>
      <c r="C101" s="14" t="s">
        <v>13</v>
      </c>
      <c r="D101" s="15"/>
      <c r="E101" s="44">
        <v>0</v>
      </c>
      <c r="F101" s="44">
        <v>0</v>
      </c>
      <c r="G101" s="44">
        <v>0</v>
      </c>
      <c r="H101" s="44">
        <v>0</v>
      </c>
      <c r="I101" s="44">
        <v>0</v>
      </c>
      <c r="J101" s="44">
        <v>0</v>
      </c>
      <c r="K101" s="44">
        <v>0</v>
      </c>
      <c r="L101" s="110"/>
      <c r="M101" s="44">
        <v>5541</v>
      </c>
      <c r="N101" s="44">
        <v>1908</v>
      </c>
      <c r="O101" s="44">
        <v>749</v>
      </c>
      <c r="P101" s="44">
        <v>681</v>
      </c>
      <c r="Q101" s="44">
        <v>0</v>
      </c>
      <c r="R101" s="44">
        <v>6918</v>
      </c>
      <c r="S101" s="44">
        <v>15797</v>
      </c>
      <c r="T101" s="110"/>
      <c r="U101" s="44">
        <v>1105</v>
      </c>
      <c r="V101" s="44">
        <v>0</v>
      </c>
      <c r="W101" s="44">
        <v>187</v>
      </c>
      <c r="X101" s="44">
        <v>0</v>
      </c>
      <c r="Y101" s="44">
        <v>0</v>
      </c>
      <c r="Z101" s="44">
        <v>581</v>
      </c>
      <c r="AA101" s="44">
        <v>1872</v>
      </c>
      <c r="AB101" s="110"/>
      <c r="AC101" s="44">
        <v>0</v>
      </c>
      <c r="AD101" s="44">
        <v>0</v>
      </c>
      <c r="AE101" s="44">
        <v>374</v>
      </c>
      <c r="AF101" s="44">
        <v>0</v>
      </c>
      <c r="AG101" s="44">
        <v>0</v>
      </c>
      <c r="AH101" s="44">
        <v>0</v>
      </c>
      <c r="AI101" s="44">
        <v>374</v>
      </c>
      <c r="AJ101" s="110"/>
      <c r="AK101" s="44">
        <v>2831</v>
      </c>
      <c r="AL101" s="44">
        <v>0</v>
      </c>
      <c r="AM101" s="44">
        <v>769</v>
      </c>
      <c r="AN101" s="44">
        <v>57</v>
      </c>
      <c r="AO101" s="44">
        <v>0</v>
      </c>
      <c r="AP101" s="44">
        <v>5599</v>
      </c>
      <c r="AQ101" s="44">
        <v>9256</v>
      </c>
      <c r="AR101" s="110"/>
      <c r="AS101" s="45">
        <v>27299</v>
      </c>
      <c r="AT101" s="110"/>
      <c r="AU101" s="111">
        <v>77998</v>
      </c>
      <c r="AV101" s="112">
        <v>985</v>
      </c>
      <c r="AW101" s="111">
        <v>48932</v>
      </c>
      <c r="AX101" s="111">
        <v>15405</v>
      </c>
      <c r="AY101" s="26"/>
    </row>
    <row r="102" spans="1:51" x14ac:dyDescent="0.2">
      <c r="A102" s="13" t="s">
        <v>188</v>
      </c>
      <c r="B102" s="14" t="s">
        <v>105</v>
      </c>
      <c r="C102" s="14" t="s">
        <v>13</v>
      </c>
      <c r="D102" s="15"/>
      <c r="E102" s="44">
        <v>0</v>
      </c>
      <c r="F102" s="44">
        <v>0</v>
      </c>
      <c r="G102" s="44">
        <v>0</v>
      </c>
      <c r="H102" s="44">
        <v>0</v>
      </c>
      <c r="I102" s="44">
        <v>0</v>
      </c>
      <c r="J102" s="44">
        <v>45</v>
      </c>
      <c r="K102" s="44">
        <v>45</v>
      </c>
      <c r="L102" s="110"/>
      <c r="M102" s="44">
        <v>1201</v>
      </c>
      <c r="N102" s="44">
        <v>2874</v>
      </c>
      <c r="O102" s="44">
        <v>1353</v>
      </c>
      <c r="P102" s="44">
        <v>316</v>
      </c>
      <c r="Q102" s="44">
        <v>0</v>
      </c>
      <c r="R102" s="44">
        <v>8206</v>
      </c>
      <c r="S102" s="44">
        <v>13951</v>
      </c>
      <c r="T102" s="110"/>
      <c r="U102" s="44">
        <v>11</v>
      </c>
      <c r="V102" s="44">
        <v>4432</v>
      </c>
      <c r="W102" s="44">
        <v>750</v>
      </c>
      <c r="X102" s="44">
        <v>0</v>
      </c>
      <c r="Y102" s="44">
        <v>0</v>
      </c>
      <c r="Z102" s="44">
        <v>1564</v>
      </c>
      <c r="AA102" s="44">
        <v>6756</v>
      </c>
      <c r="AB102" s="110"/>
      <c r="AC102" s="44">
        <v>0</v>
      </c>
      <c r="AD102" s="44">
        <v>0</v>
      </c>
      <c r="AE102" s="44">
        <v>0</v>
      </c>
      <c r="AF102" s="44">
        <v>0</v>
      </c>
      <c r="AG102" s="44">
        <v>0</v>
      </c>
      <c r="AH102" s="44">
        <v>0</v>
      </c>
      <c r="AI102" s="44">
        <v>0</v>
      </c>
      <c r="AJ102" s="110"/>
      <c r="AK102" s="44">
        <v>36503</v>
      </c>
      <c r="AL102" s="44">
        <v>2733</v>
      </c>
      <c r="AM102" s="44">
        <v>2509</v>
      </c>
      <c r="AN102" s="44">
        <v>0</v>
      </c>
      <c r="AO102" s="44">
        <v>0</v>
      </c>
      <c r="AP102" s="44">
        <v>14488</v>
      </c>
      <c r="AQ102" s="44">
        <v>56233</v>
      </c>
      <c r="AR102" s="110"/>
      <c r="AS102" s="45">
        <v>76985</v>
      </c>
      <c r="AT102" s="110"/>
      <c r="AU102" s="111">
        <v>101211</v>
      </c>
      <c r="AV102" s="112">
        <v>5286</v>
      </c>
      <c r="AW102" s="111">
        <v>42112</v>
      </c>
      <c r="AX102" s="111">
        <v>34520</v>
      </c>
      <c r="AY102" s="26"/>
    </row>
    <row r="103" spans="1:51" x14ac:dyDescent="0.2">
      <c r="A103" s="13" t="s">
        <v>189</v>
      </c>
      <c r="B103" s="14" t="s">
        <v>105</v>
      </c>
      <c r="C103" s="14" t="s">
        <v>13</v>
      </c>
      <c r="D103" s="15"/>
      <c r="E103" s="44">
        <v>0</v>
      </c>
      <c r="F103" s="44">
        <v>0</v>
      </c>
      <c r="G103" s="44">
        <v>0</v>
      </c>
      <c r="H103" s="44">
        <v>0</v>
      </c>
      <c r="I103" s="44">
        <v>0</v>
      </c>
      <c r="J103" s="44">
        <v>0</v>
      </c>
      <c r="K103" s="44">
        <v>160</v>
      </c>
      <c r="L103" s="110"/>
      <c r="M103" s="44">
        <v>0</v>
      </c>
      <c r="N103" s="44">
        <v>0</v>
      </c>
      <c r="O103" s="44">
        <v>0</v>
      </c>
      <c r="P103" s="44">
        <v>0</v>
      </c>
      <c r="Q103" s="44">
        <v>0</v>
      </c>
      <c r="R103" s="44">
        <v>0</v>
      </c>
      <c r="S103" s="44">
        <v>6416</v>
      </c>
      <c r="T103" s="110"/>
      <c r="U103" s="44">
        <v>0</v>
      </c>
      <c r="V103" s="44">
        <v>0</v>
      </c>
      <c r="W103" s="44">
        <v>0</v>
      </c>
      <c r="X103" s="44">
        <v>0</v>
      </c>
      <c r="Y103" s="44">
        <v>0</v>
      </c>
      <c r="Z103" s="44">
        <v>0</v>
      </c>
      <c r="AA103" s="44">
        <v>164</v>
      </c>
      <c r="AB103" s="110"/>
      <c r="AC103" s="44">
        <v>0</v>
      </c>
      <c r="AD103" s="44">
        <v>0</v>
      </c>
      <c r="AE103" s="44">
        <v>0</v>
      </c>
      <c r="AF103" s="44">
        <v>0</v>
      </c>
      <c r="AG103" s="44">
        <v>0</v>
      </c>
      <c r="AH103" s="44">
        <v>0</v>
      </c>
      <c r="AI103" s="44">
        <v>0</v>
      </c>
      <c r="AJ103" s="110"/>
      <c r="AK103" s="44">
        <v>0</v>
      </c>
      <c r="AL103" s="44">
        <v>0</v>
      </c>
      <c r="AM103" s="44">
        <v>0</v>
      </c>
      <c r="AN103" s="44">
        <v>0</v>
      </c>
      <c r="AO103" s="44">
        <v>0</v>
      </c>
      <c r="AP103" s="44">
        <v>0</v>
      </c>
      <c r="AQ103" s="44">
        <v>19051</v>
      </c>
      <c r="AR103" s="110"/>
      <c r="AS103" s="45">
        <v>25791</v>
      </c>
      <c r="AT103" s="110"/>
      <c r="AU103" s="111">
        <v>64218</v>
      </c>
      <c r="AV103" s="112">
        <v>7336</v>
      </c>
      <c r="AW103" s="111">
        <v>29716</v>
      </c>
      <c r="AX103" s="111">
        <v>16295</v>
      </c>
      <c r="AY103" s="26"/>
    </row>
    <row r="104" spans="1:51" x14ac:dyDescent="0.2">
      <c r="A104" s="13" t="s">
        <v>190</v>
      </c>
      <c r="B104" s="14" t="s">
        <v>14</v>
      </c>
      <c r="C104" s="14" t="s">
        <v>14</v>
      </c>
      <c r="D104" s="15"/>
      <c r="E104" s="44">
        <v>0</v>
      </c>
      <c r="F104" s="44">
        <v>7461</v>
      </c>
      <c r="G104" s="44">
        <v>0</v>
      </c>
      <c r="H104" s="44">
        <v>0</v>
      </c>
      <c r="I104" s="44">
        <v>0</v>
      </c>
      <c r="J104" s="44">
        <v>0</v>
      </c>
      <c r="K104" s="44">
        <v>7461</v>
      </c>
      <c r="L104" s="110"/>
      <c r="M104" s="44">
        <v>317</v>
      </c>
      <c r="N104" s="44">
        <v>0</v>
      </c>
      <c r="O104" s="44">
        <v>0</v>
      </c>
      <c r="P104" s="44">
        <v>18</v>
      </c>
      <c r="Q104" s="44">
        <v>100</v>
      </c>
      <c r="R104" s="44">
        <v>175344</v>
      </c>
      <c r="S104" s="44">
        <v>175779</v>
      </c>
      <c r="T104" s="110"/>
      <c r="U104" s="44">
        <v>0</v>
      </c>
      <c r="V104" s="44">
        <v>0</v>
      </c>
      <c r="W104" s="44">
        <v>622</v>
      </c>
      <c r="X104" s="44">
        <v>0</v>
      </c>
      <c r="Y104" s="44">
        <v>0</v>
      </c>
      <c r="Z104" s="44">
        <v>1781</v>
      </c>
      <c r="AA104" s="44">
        <v>2403</v>
      </c>
      <c r="AB104" s="110"/>
      <c r="AC104" s="44">
        <v>0</v>
      </c>
      <c r="AD104" s="44">
        <v>0</v>
      </c>
      <c r="AE104" s="44">
        <v>0</v>
      </c>
      <c r="AF104" s="44">
        <v>0</v>
      </c>
      <c r="AG104" s="44">
        <v>0</v>
      </c>
      <c r="AH104" s="44">
        <v>0</v>
      </c>
      <c r="AI104" s="44">
        <v>0</v>
      </c>
      <c r="AJ104" s="110"/>
      <c r="AK104" s="44">
        <v>27039</v>
      </c>
      <c r="AL104" s="44">
        <v>14077</v>
      </c>
      <c r="AM104" s="44">
        <v>495</v>
      </c>
      <c r="AN104" s="44">
        <v>0</v>
      </c>
      <c r="AO104" s="44">
        <v>0</v>
      </c>
      <c r="AP104" s="44">
        <v>16331</v>
      </c>
      <c r="AQ104" s="44">
        <v>57942</v>
      </c>
      <c r="AR104" s="110"/>
      <c r="AS104" s="45">
        <v>243585</v>
      </c>
      <c r="AT104" s="110"/>
      <c r="AU104" s="111">
        <v>82691</v>
      </c>
      <c r="AV104" s="112">
        <v>4362</v>
      </c>
      <c r="AW104" s="111">
        <v>54086</v>
      </c>
      <c r="AX104" s="111">
        <v>12594</v>
      </c>
      <c r="AY104" s="26"/>
    </row>
    <row r="105" spans="1:51" x14ac:dyDescent="0.2">
      <c r="A105" s="13" t="s">
        <v>191</v>
      </c>
      <c r="B105" s="14" t="s">
        <v>82</v>
      </c>
      <c r="C105" s="14" t="s">
        <v>13</v>
      </c>
      <c r="D105" s="15"/>
      <c r="E105" s="44">
        <v>0</v>
      </c>
      <c r="F105" s="44">
        <v>120</v>
      </c>
      <c r="G105" s="44">
        <v>1524</v>
      </c>
      <c r="H105" s="44">
        <v>0</v>
      </c>
      <c r="I105" s="44">
        <v>0</v>
      </c>
      <c r="J105" s="44">
        <v>0</v>
      </c>
      <c r="K105" s="44">
        <v>1644</v>
      </c>
      <c r="L105" s="110"/>
      <c r="M105" s="44">
        <v>0</v>
      </c>
      <c r="N105" s="44">
        <v>11366</v>
      </c>
      <c r="O105" s="44">
        <v>2508</v>
      </c>
      <c r="P105" s="44">
        <v>3573</v>
      </c>
      <c r="Q105" s="44">
        <v>0</v>
      </c>
      <c r="R105" s="44">
        <v>7699</v>
      </c>
      <c r="S105" s="44">
        <v>25147</v>
      </c>
      <c r="T105" s="110"/>
      <c r="U105" s="44">
        <v>0</v>
      </c>
      <c r="V105" s="44">
        <v>8158</v>
      </c>
      <c r="W105" s="44">
        <v>1646</v>
      </c>
      <c r="X105" s="44">
        <v>0</v>
      </c>
      <c r="Y105" s="44">
        <v>0</v>
      </c>
      <c r="Z105" s="44">
        <v>473</v>
      </c>
      <c r="AA105" s="44">
        <v>10278</v>
      </c>
      <c r="AB105" s="110"/>
      <c r="AC105" s="44">
        <v>0</v>
      </c>
      <c r="AD105" s="44">
        <v>1457</v>
      </c>
      <c r="AE105" s="44">
        <v>0</v>
      </c>
      <c r="AF105" s="44">
        <v>0</v>
      </c>
      <c r="AG105" s="44">
        <v>0</v>
      </c>
      <c r="AH105" s="44">
        <v>404</v>
      </c>
      <c r="AI105" s="44">
        <v>1861</v>
      </c>
      <c r="AJ105" s="110"/>
      <c r="AK105" s="44">
        <v>200</v>
      </c>
      <c r="AL105" s="44">
        <v>798</v>
      </c>
      <c r="AM105" s="44">
        <v>1414</v>
      </c>
      <c r="AN105" s="44">
        <v>0</v>
      </c>
      <c r="AO105" s="44">
        <v>0</v>
      </c>
      <c r="AP105" s="44">
        <v>783</v>
      </c>
      <c r="AQ105" s="44">
        <v>3195</v>
      </c>
      <c r="AR105" s="110"/>
      <c r="AS105" s="45">
        <v>42125</v>
      </c>
      <c r="AT105" s="110"/>
      <c r="AU105" s="111">
        <v>87347</v>
      </c>
      <c r="AV105" s="112">
        <v>8090</v>
      </c>
      <c r="AW105" s="111">
        <v>54080</v>
      </c>
      <c r="AX105" s="111">
        <v>10308</v>
      </c>
      <c r="AY105" s="26"/>
    </row>
    <row r="106" spans="1:51" x14ac:dyDescent="0.2">
      <c r="A106" s="13" t="s">
        <v>192</v>
      </c>
      <c r="B106" s="14" t="s">
        <v>94</v>
      </c>
      <c r="C106" s="14" t="s">
        <v>13</v>
      </c>
      <c r="D106" s="15"/>
      <c r="E106" s="44">
        <v>0</v>
      </c>
      <c r="F106" s="44">
        <v>541</v>
      </c>
      <c r="G106" s="44">
        <v>658</v>
      </c>
      <c r="H106" s="44">
        <v>0</v>
      </c>
      <c r="I106" s="44">
        <v>0</v>
      </c>
      <c r="J106" s="44">
        <v>4074</v>
      </c>
      <c r="K106" s="44">
        <v>5273</v>
      </c>
      <c r="L106" s="110"/>
      <c r="M106" s="44">
        <v>0</v>
      </c>
      <c r="N106" s="44">
        <v>7388</v>
      </c>
      <c r="O106" s="44">
        <v>962</v>
      </c>
      <c r="P106" s="44">
        <v>14402</v>
      </c>
      <c r="Q106" s="44">
        <v>0</v>
      </c>
      <c r="R106" s="44">
        <v>6024</v>
      </c>
      <c r="S106" s="44">
        <v>28776</v>
      </c>
      <c r="T106" s="110"/>
      <c r="U106" s="44">
        <v>0</v>
      </c>
      <c r="V106" s="44">
        <v>2180</v>
      </c>
      <c r="W106" s="44">
        <v>589</v>
      </c>
      <c r="X106" s="44">
        <v>3633</v>
      </c>
      <c r="Y106" s="44">
        <v>0</v>
      </c>
      <c r="Z106" s="44">
        <v>1914</v>
      </c>
      <c r="AA106" s="44">
        <v>8315</v>
      </c>
      <c r="AB106" s="110"/>
      <c r="AC106" s="44">
        <v>0</v>
      </c>
      <c r="AD106" s="44">
        <v>0</v>
      </c>
      <c r="AE106" s="44">
        <v>0</v>
      </c>
      <c r="AF106" s="44">
        <v>0</v>
      </c>
      <c r="AG106" s="44">
        <v>0</v>
      </c>
      <c r="AH106" s="44">
        <v>0</v>
      </c>
      <c r="AI106" s="44">
        <v>0</v>
      </c>
      <c r="AJ106" s="110"/>
      <c r="AK106" s="44">
        <v>0</v>
      </c>
      <c r="AL106" s="44">
        <v>2414</v>
      </c>
      <c r="AM106" s="44">
        <v>2918</v>
      </c>
      <c r="AN106" s="44">
        <v>2030</v>
      </c>
      <c r="AO106" s="44">
        <v>0</v>
      </c>
      <c r="AP106" s="44">
        <v>4305</v>
      </c>
      <c r="AQ106" s="44">
        <v>11667</v>
      </c>
      <c r="AR106" s="110"/>
      <c r="AS106" s="45">
        <v>54030</v>
      </c>
      <c r="AT106" s="110"/>
      <c r="AU106" s="111">
        <v>124641</v>
      </c>
      <c r="AV106" s="112">
        <v>20812</v>
      </c>
      <c r="AW106" s="111">
        <v>60500</v>
      </c>
      <c r="AX106" s="111">
        <v>21927</v>
      </c>
      <c r="AY106" s="26"/>
    </row>
    <row r="107" spans="1:51" x14ac:dyDescent="0.2">
      <c r="A107" s="13" t="s">
        <v>193</v>
      </c>
      <c r="B107" s="14" t="s">
        <v>86</v>
      </c>
      <c r="C107" s="14" t="s">
        <v>13</v>
      </c>
      <c r="D107" s="15"/>
      <c r="E107" s="44"/>
      <c r="F107" s="44"/>
      <c r="G107" s="44"/>
      <c r="H107" s="44"/>
      <c r="I107" s="44"/>
      <c r="J107" s="44"/>
      <c r="K107" s="44"/>
      <c r="L107" s="110"/>
      <c r="M107" s="44"/>
      <c r="N107" s="44"/>
      <c r="O107" s="44"/>
      <c r="P107" s="44"/>
      <c r="Q107" s="44"/>
      <c r="R107" s="44"/>
      <c r="S107" s="44"/>
      <c r="T107" s="110"/>
      <c r="U107" s="44"/>
      <c r="V107" s="44"/>
      <c r="W107" s="44"/>
      <c r="X107" s="44"/>
      <c r="Y107" s="44"/>
      <c r="Z107" s="44"/>
      <c r="AA107" s="44"/>
      <c r="AB107" s="110"/>
      <c r="AC107" s="44"/>
      <c r="AD107" s="44"/>
      <c r="AE107" s="44"/>
      <c r="AF107" s="44"/>
      <c r="AG107" s="44"/>
      <c r="AH107" s="44"/>
      <c r="AI107" s="44"/>
      <c r="AJ107" s="110"/>
      <c r="AK107" s="44"/>
      <c r="AL107" s="44"/>
      <c r="AM107" s="44"/>
      <c r="AN107" s="44"/>
      <c r="AO107" s="44"/>
      <c r="AP107" s="44"/>
      <c r="AQ107" s="44"/>
      <c r="AR107" s="110"/>
      <c r="AS107" s="45"/>
      <c r="AT107" s="110"/>
      <c r="AU107" s="111">
        <v>185225</v>
      </c>
      <c r="AV107" s="112">
        <v>12604</v>
      </c>
      <c r="AW107" s="111">
        <v>89210</v>
      </c>
      <c r="AX107" s="111">
        <v>56361</v>
      </c>
      <c r="AY107" s="26"/>
    </row>
    <row r="108" spans="1:51" x14ac:dyDescent="0.2">
      <c r="A108" s="13" t="s">
        <v>194</v>
      </c>
      <c r="B108" s="14" t="s">
        <v>14</v>
      </c>
      <c r="C108" s="14" t="s">
        <v>14</v>
      </c>
      <c r="D108" s="15"/>
      <c r="E108" s="44">
        <v>2941</v>
      </c>
      <c r="F108" s="44">
        <v>150</v>
      </c>
      <c r="G108" s="44">
        <v>4424</v>
      </c>
      <c r="H108" s="44">
        <v>0</v>
      </c>
      <c r="I108" s="44">
        <v>0</v>
      </c>
      <c r="J108" s="44">
        <v>271</v>
      </c>
      <c r="K108" s="44">
        <v>7786</v>
      </c>
      <c r="L108" s="110"/>
      <c r="M108" s="44">
        <v>23028</v>
      </c>
      <c r="N108" s="44">
        <v>2841</v>
      </c>
      <c r="O108" s="44">
        <v>72507</v>
      </c>
      <c r="P108" s="44">
        <v>22962</v>
      </c>
      <c r="Q108" s="44">
        <v>658</v>
      </c>
      <c r="R108" s="44">
        <v>48734</v>
      </c>
      <c r="S108" s="44">
        <v>170731</v>
      </c>
      <c r="T108" s="110"/>
      <c r="U108" s="44">
        <v>609</v>
      </c>
      <c r="V108" s="44">
        <v>2628</v>
      </c>
      <c r="W108" s="44">
        <v>5819</v>
      </c>
      <c r="X108" s="44">
        <v>4285</v>
      </c>
      <c r="Y108" s="44">
        <v>0</v>
      </c>
      <c r="Z108" s="44">
        <v>628</v>
      </c>
      <c r="AA108" s="44">
        <v>13969</v>
      </c>
      <c r="AB108" s="110"/>
      <c r="AC108" s="44">
        <v>0</v>
      </c>
      <c r="AD108" s="44">
        <v>0</v>
      </c>
      <c r="AE108" s="44">
        <v>0</v>
      </c>
      <c r="AF108" s="44">
        <v>0</v>
      </c>
      <c r="AG108" s="44">
        <v>0</v>
      </c>
      <c r="AH108" s="44">
        <v>0</v>
      </c>
      <c r="AI108" s="44">
        <v>0</v>
      </c>
      <c r="AJ108" s="110"/>
      <c r="AK108" s="44">
        <v>2907</v>
      </c>
      <c r="AL108" s="44">
        <v>1730</v>
      </c>
      <c r="AM108" s="44">
        <v>15500</v>
      </c>
      <c r="AN108" s="44">
        <v>4494</v>
      </c>
      <c r="AO108" s="44">
        <v>0</v>
      </c>
      <c r="AP108" s="44">
        <v>3865</v>
      </c>
      <c r="AQ108" s="44">
        <v>28497</v>
      </c>
      <c r="AR108" s="110"/>
      <c r="AS108" s="45">
        <v>220983</v>
      </c>
      <c r="AT108" s="110"/>
      <c r="AU108" s="111">
        <v>106448</v>
      </c>
      <c r="AV108" s="112">
        <v>11616</v>
      </c>
      <c r="AW108" s="111">
        <v>60722</v>
      </c>
      <c r="AX108" s="111">
        <v>18677</v>
      </c>
      <c r="AY108" s="26"/>
    </row>
    <row r="109" spans="1:51" x14ac:dyDescent="0.2">
      <c r="A109" s="13" t="s">
        <v>195</v>
      </c>
      <c r="B109" s="14" t="s">
        <v>86</v>
      </c>
      <c r="C109" s="14" t="s">
        <v>13</v>
      </c>
      <c r="D109" s="15"/>
      <c r="E109" s="44">
        <v>0</v>
      </c>
      <c r="F109" s="44">
        <v>0</v>
      </c>
      <c r="G109" s="44">
        <v>0</v>
      </c>
      <c r="H109" s="44">
        <v>0</v>
      </c>
      <c r="I109" s="44">
        <v>0</v>
      </c>
      <c r="J109" s="44">
        <v>0</v>
      </c>
      <c r="K109" s="44">
        <v>0</v>
      </c>
      <c r="L109" s="110"/>
      <c r="M109" s="44">
        <v>0</v>
      </c>
      <c r="N109" s="44">
        <v>14959</v>
      </c>
      <c r="O109" s="44">
        <v>0</v>
      </c>
      <c r="P109" s="44">
        <v>10507</v>
      </c>
      <c r="Q109" s="44">
        <v>328</v>
      </c>
      <c r="R109" s="44">
        <v>948</v>
      </c>
      <c r="S109" s="44">
        <v>26742</v>
      </c>
      <c r="T109" s="110"/>
      <c r="U109" s="44">
        <v>0</v>
      </c>
      <c r="V109" s="44">
        <v>3820</v>
      </c>
      <c r="W109" s="44">
        <v>0</v>
      </c>
      <c r="X109" s="44">
        <v>928</v>
      </c>
      <c r="Y109" s="44">
        <v>0</v>
      </c>
      <c r="Z109" s="44">
        <v>73</v>
      </c>
      <c r="AA109" s="44">
        <v>4821</v>
      </c>
      <c r="AB109" s="110"/>
      <c r="AC109" s="44">
        <v>0</v>
      </c>
      <c r="AD109" s="44">
        <v>0</v>
      </c>
      <c r="AE109" s="44">
        <v>0</v>
      </c>
      <c r="AF109" s="44">
        <v>0</v>
      </c>
      <c r="AG109" s="44">
        <v>0</v>
      </c>
      <c r="AH109" s="44">
        <v>0</v>
      </c>
      <c r="AI109" s="44">
        <v>0</v>
      </c>
      <c r="AJ109" s="110"/>
      <c r="AK109" s="44">
        <v>788</v>
      </c>
      <c r="AL109" s="44">
        <v>2526</v>
      </c>
      <c r="AM109" s="44">
        <v>0</v>
      </c>
      <c r="AN109" s="44">
        <v>4057</v>
      </c>
      <c r="AO109" s="44">
        <v>0</v>
      </c>
      <c r="AP109" s="44">
        <v>4174</v>
      </c>
      <c r="AQ109" s="44">
        <v>11545</v>
      </c>
      <c r="AR109" s="110"/>
      <c r="AS109" s="45">
        <v>43108</v>
      </c>
      <c r="AT109" s="110"/>
      <c r="AU109" s="111">
        <v>91995</v>
      </c>
      <c r="AV109" s="112">
        <v>10108</v>
      </c>
      <c r="AW109" s="111">
        <v>59257</v>
      </c>
      <c r="AX109" s="111">
        <v>10410</v>
      </c>
      <c r="AY109" s="26"/>
    </row>
    <row r="110" spans="1:51" x14ac:dyDescent="0.2">
      <c r="A110" s="13" t="s">
        <v>196</v>
      </c>
      <c r="B110" s="14" t="s">
        <v>14</v>
      </c>
      <c r="C110" s="14" t="s">
        <v>14</v>
      </c>
      <c r="D110" s="15"/>
      <c r="E110" s="44">
        <v>0</v>
      </c>
      <c r="F110" s="44">
        <v>0</v>
      </c>
      <c r="G110" s="44">
        <v>0</v>
      </c>
      <c r="H110" s="44">
        <v>0</v>
      </c>
      <c r="I110" s="44">
        <v>0</v>
      </c>
      <c r="J110" s="44">
        <v>0</v>
      </c>
      <c r="K110" s="44">
        <v>0</v>
      </c>
      <c r="L110" s="110"/>
      <c r="M110" s="44">
        <v>0</v>
      </c>
      <c r="N110" s="44">
        <v>0</v>
      </c>
      <c r="O110" s="44">
        <v>0</v>
      </c>
      <c r="P110" s="44">
        <v>0</v>
      </c>
      <c r="Q110" s="44">
        <v>0</v>
      </c>
      <c r="R110" s="44">
        <v>130950</v>
      </c>
      <c r="S110" s="44">
        <v>130950</v>
      </c>
      <c r="T110" s="110"/>
      <c r="U110" s="44">
        <v>0</v>
      </c>
      <c r="V110" s="44">
        <v>0</v>
      </c>
      <c r="W110" s="44">
        <v>0</v>
      </c>
      <c r="X110" s="44">
        <v>0</v>
      </c>
      <c r="Y110" s="44">
        <v>0</v>
      </c>
      <c r="Z110" s="44">
        <v>5483</v>
      </c>
      <c r="AA110" s="44">
        <v>5483</v>
      </c>
      <c r="AB110" s="110"/>
      <c r="AC110" s="44">
        <v>0</v>
      </c>
      <c r="AD110" s="44">
        <v>0</v>
      </c>
      <c r="AE110" s="44">
        <v>0</v>
      </c>
      <c r="AF110" s="44">
        <v>0</v>
      </c>
      <c r="AG110" s="44">
        <v>0</v>
      </c>
      <c r="AH110" s="44">
        <v>642</v>
      </c>
      <c r="AI110" s="44">
        <v>642</v>
      </c>
      <c r="AJ110" s="110"/>
      <c r="AK110" s="44">
        <v>390</v>
      </c>
      <c r="AL110" s="44">
        <v>0</v>
      </c>
      <c r="AM110" s="44">
        <v>0</v>
      </c>
      <c r="AN110" s="44">
        <v>0</v>
      </c>
      <c r="AO110" s="44">
        <v>0</v>
      </c>
      <c r="AP110" s="44">
        <v>4825</v>
      </c>
      <c r="AQ110" s="44">
        <v>5215</v>
      </c>
      <c r="AR110" s="110"/>
      <c r="AS110" s="45">
        <v>142291</v>
      </c>
      <c r="AT110" s="110"/>
      <c r="AU110" s="111">
        <v>59864</v>
      </c>
      <c r="AV110" s="112">
        <v>0</v>
      </c>
      <c r="AW110" s="111">
        <v>38681</v>
      </c>
      <c r="AX110" s="111">
        <v>11360</v>
      </c>
      <c r="AY110" s="26"/>
    </row>
    <row r="111" spans="1:51" x14ac:dyDescent="0.2">
      <c r="A111" s="13" t="s">
        <v>197</v>
      </c>
      <c r="B111" s="14" t="s">
        <v>99</v>
      </c>
      <c r="C111" s="14" t="s">
        <v>13</v>
      </c>
      <c r="D111" s="15"/>
      <c r="E111" s="44">
        <v>0</v>
      </c>
      <c r="F111" s="44">
        <v>0</v>
      </c>
      <c r="G111" s="44">
        <v>0</v>
      </c>
      <c r="H111" s="44">
        <v>0</v>
      </c>
      <c r="I111" s="44">
        <v>0</v>
      </c>
      <c r="J111" s="44">
        <v>0</v>
      </c>
      <c r="K111" s="44">
        <v>0</v>
      </c>
      <c r="L111" s="110"/>
      <c r="M111" s="44">
        <v>3821</v>
      </c>
      <c r="N111" s="44">
        <v>16399</v>
      </c>
      <c r="O111" s="44">
        <v>517</v>
      </c>
      <c r="P111" s="44">
        <v>4382</v>
      </c>
      <c r="Q111" s="44">
        <v>0</v>
      </c>
      <c r="R111" s="44">
        <v>4164</v>
      </c>
      <c r="S111" s="44">
        <v>29283</v>
      </c>
      <c r="T111" s="110"/>
      <c r="U111" s="44">
        <v>115</v>
      </c>
      <c r="V111" s="44">
        <v>1659</v>
      </c>
      <c r="W111" s="44">
        <v>7320</v>
      </c>
      <c r="X111" s="44">
        <v>0</v>
      </c>
      <c r="Y111" s="44">
        <v>0</v>
      </c>
      <c r="Z111" s="44">
        <v>10820</v>
      </c>
      <c r="AA111" s="44">
        <v>19914</v>
      </c>
      <c r="AB111" s="110"/>
      <c r="AC111" s="44">
        <v>0</v>
      </c>
      <c r="AD111" s="44">
        <v>0</v>
      </c>
      <c r="AE111" s="44">
        <v>0</v>
      </c>
      <c r="AF111" s="44">
        <v>0</v>
      </c>
      <c r="AG111" s="44">
        <v>0</v>
      </c>
      <c r="AH111" s="44">
        <v>0</v>
      </c>
      <c r="AI111" s="44">
        <v>0</v>
      </c>
      <c r="AJ111" s="110"/>
      <c r="AK111" s="44">
        <v>5492</v>
      </c>
      <c r="AL111" s="44">
        <v>14347</v>
      </c>
      <c r="AM111" s="44">
        <v>1434</v>
      </c>
      <c r="AN111" s="44">
        <v>1645</v>
      </c>
      <c r="AO111" s="44">
        <v>0</v>
      </c>
      <c r="AP111" s="44">
        <v>23311</v>
      </c>
      <c r="AQ111" s="44">
        <v>46229</v>
      </c>
      <c r="AR111" s="110"/>
      <c r="AS111" s="45">
        <v>95426</v>
      </c>
      <c r="AT111" s="110"/>
      <c r="AU111" s="111">
        <v>287614</v>
      </c>
      <c r="AV111" s="112">
        <v>21350</v>
      </c>
      <c r="AW111" s="111">
        <v>134841</v>
      </c>
      <c r="AX111" s="111">
        <v>89583</v>
      </c>
      <c r="AY111" s="26"/>
    </row>
    <row r="112" spans="1:51" x14ac:dyDescent="0.2">
      <c r="A112" s="13" t="s">
        <v>198</v>
      </c>
      <c r="B112" s="14" t="s">
        <v>109</v>
      </c>
      <c r="C112" s="14" t="s">
        <v>13</v>
      </c>
      <c r="D112" s="15"/>
      <c r="E112" s="44">
        <v>0</v>
      </c>
      <c r="F112" s="44">
        <v>0</v>
      </c>
      <c r="G112" s="44">
        <v>0</v>
      </c>
      <c r="H112" s="44">
        <v>0</v>
      </c>
      <c r="I112" s="44">
        <v>0</v>
      </c>
      <c r="J112" s="44">
        <v>0</v>
      </c>
      <c r="K112" s="44">
        <v>0</v>
      </c>
      <c r="L112" s="110"/>
      <c r="M112" s="44">
        <v>0</v>
      </c>
      <c r="N112" s="44">
        <v>0</v>
      </c>
      <c r="O112" s="44">
        <v>0</v>
      </c>
      <c r="P112" s="44">
        <v>0</v>
      </c>
      <c r="Q112" s="44">
        <v>0</v>
      </c>
      <c r="R112" s="44">
        <v>0</v>
      </c>
      <c r="S112" s="44">
        <v>44388</v>
      </c>
      <c r="T112" s="110"/>
      <c r="U112" s="44">
        <v>0</v>
      </c>
      <c r="V112" s="44">
        <v>0</v>
      </c>
      <c r="W112" s="44">
        <v>0</v>
      </c>
      <c r="X112" s="44">
        <v>0</v>
      </c>
      <c r="Y112" s="44">
        <v>0</v>
      </c>
      <c r="Z112" s="44">
        <v>0</v>
      </c>
      <c r="AA112" s="44">
        <v>24717</v>
      </c>
      <c r="AB112" s="110"/>
      <c r="AC112" s="44">
        <v>0</v>
      </c>
      <c r="AD112" s="44">
        <v>0</v>
      </c>
      <c r="AE112" s="44">
        <v>0</v>
      </c>
      <c r="AF112" s="44">
        <v>0</v>
      </c>
      <c r="AG112" s="44">
        <v>0</v>
      </c>
      <c r="AH112" s="44">
        <v>0</v>
      </c>
      <c r="AI112" s="44">
        <v>0</v>
      </c>
      <c r="AJ112" s="110"/>
      <c r="AK112" s="44">
        <v>0</v>
      </c>
      <c r="AL112" s="44">
        <v>0</v>
      </c>
      <c r="AM112" s="44">
        <v>0</v>
      </c>
      <c r="AN112" s="44">
        <v>0</v>
      </c>
      <c r="AO112" s="44">
        <v>0</v>
      </c>
      <c r="AP112" s="44">
        <v>0</v>
      </c>
      <c r="AQ112" s="44">
        <v>1830</v>
      </c>
      <c r="AR112" s="110"/>
      <c r="AS112" s="45">
        <v>70936</v>
      </c>
      <c r="AT112" s="110"/>
      <c r="AU112" s="111">
        <v>126551</v>
      </c>
      <c r="AV112" s="112">
        <v>13028</v>
      </c>
      <c r="AW112" s="111">
        <v>70126</v>
      </c>
      <c r="AX112" s="111">
        <v>25597</v>
      </c>
      <c r="AY112" s="26"/>
    </row>
    <row r="113" spans="1:51" x14ac:dyDescent="0.2">
      <c r="A113" s="13" t="s">
        <v>199</v>
      </c>
      <c r="B113" s="14" t="s">
        <v>82</v>
      </c>
      <c r="C113" s="14" t="s">
        <v>13</v>
      </c>
      <c r="D113" s="15"/>
      <c r="E113" s="44"/>
      <c r="F113" s="44"/>
      <c r="G113" s="44"/>
      <c r="H113" s="44"/>
      <c r="I113" s="44"/>
      <c r="J113" s="44"/>
      <c r="K113" s="44"/>
      <c r="L113" s="110"/>
      <c r="M113" s="44"/>
      <c r="N113" s="44"/>
      <c r="O113" s="44"/>
      <c r="P113" s="44"/>
      <c r="Q113" s="44"/>
      <c r="R113" s="44"/>
      <c r="S113" s="44"/>
      <c r="T113" s="110"/>
      <c r="U113" s="44"/>
      <c r="V113" s="44"/>
      <c r="W113" s="44"/>
      <c r="X113" s="44"/>
      <c r="Y113" s="44"/>
      <c r="Z113" s="44"/>
      <c r="AA113" s="44"/>
      <c r="AB113" s="110"/>
      <c r="AC113" s="44"/>
      <c r="AD113" s="44"/>
      <c r="AE113" s="44"/>
      <c r="AF113" s="44"/>
      <c r="AG113" s="44"/>
      <c r="AH113" s="44"/>
      <c r="AI113" s="44"/>
      <c r="AJ113" s="110"/>
      <c r="AK113" s="44"/>
      <c r="AL113" s="44"/>
      <c r="AM113" s="44"/>
      <c r="AN113" s="44"/>
      <c r="AO113" s="44"/>
      <c r="AP113" s="44"/>
      <c r="AQ113" s="44"/>
      <c r="AR113" s="110"/>
      <c r="AS113" s="45"/>
      <c r="AT113" s="110"/>
      <c r="AU113" s="111">
        <v>162574</v>
      </c>
      <c r="AV113" s="112">
        <v>24477</v>
      </c>
      <c r="AW113" s="111">
        <v>52279</v>
      </c>
      <c r="AX113" s="111">
        <v>55183</v>
      </c>
      <c r="AY113" s="26"/>
    </row>
    <row r="114" spans="1:51" x14ac:dyDescent="0.2">
      <c r="A114" s="13" t="s">
        <v>200</v>
      </c>
      <c r="B114" s="14" t="s">
        <v>82</v>
      </c>
      <c r="C114" s="14" t="s">
        <v>13</v>
      </c>
      <c r="D114" s="15"/>
      <c r="E114" s="44">
        <v>0</v>
      </c>
      <c r="F114" s="44">
        <v>0</v>
      </c>
      <c r="G114" s="44">
        <v>0</v>
      </c>
      <c r="H114" s="44">
        <v>0</v>
      </c>
      <c r="I114" s="44">
        <v>0</v>
      </c>
      <c r="J114" s="44">
        <v>0</v>
      </c>
      <c r="K114" s="44">
        <v>0</v>
      </c>
      <c r="L114" s="110"/>
      <c r="M114" s="44">
        <v>194</v>
      </c>
      <c r="N114" s="44">
        <v>3157</v>
      </c>
      <c r="O114" s="44">
        <v>4165</v>
      </c>
      <c r="P114" s="44">
        <v>14734</v>
      </c>
      <c r="Q114" s="44">
        <v>0</v>
      </c>
      <c r="R114" s="44">
        <v>7505</v>
      </c>
      <c r="S114" s="44">
        <v>29755</v>
      </c>
      <c r="T114" s="110"/>
      <c r="U114" s="44">
        <v>0</v>
      </c>
      <c r="V114" s="44">
        <v>2880</v>
      </c>
      <c r="W114" s="44">
        <v>5828</v>
      </c>
      <c r="X114" s="44">
        <v>3923</v>
      </c>
      <c r="Y114" s="44">
        <v>0</v>
      </c>
      <c r="Z114" s="44">
        <v>3606</v>
      </c>
      <c r="AA114" s="44">
        <v>16238</v>
      </c>
      <c r="AB114" s="110"/>
      <c r="AC114" s="44">
        <v>0</v>
      </c>
      <c r="AD114" s="44">
        <v>0</v>
      </c>
      <c r="AE114" s="44">
        <v>0</v>
      </c>
      <c r="AF114" s="44">
        <v>0</v>
      </c>
      <c r="AG114" s="44">
        <v>0</v>
      </c>
      <c r="AH114" s="44">
        <v>0</v>
      </c>
      <c r="AI114" s="44">
        <v>0</v>
      </c>
      <c r="AJ114" s="110"/>
      <c r="AK114" s="44">
        <v>3310</v>
      </c>
      <c r="AL114" s="44">
        <v>1765</v>
      </c>
      <c r="AM114" s="44">
        <v>1889</v>
      </c>
      <c r="AN114" s="44">
        <v>63</v>
      </c>
      <c r="AO114" s="44">
        <v>0</v>
      </c>
      <c r="AP114" s="44">
        <v>5215</v>
      </c>
      <c r="AQ114" s="44">
        <v>12242</v>
      </c>
      <c r="AR114" s="110"/>
      <c r="AS114" s="45">
        <v>58235</v>
      </c>
      <c r="AT114" s="110"/>
      <c r="AU114" s="111">
        <v>134446</v>
      </c>
      <c r="AV114" s="112">
        <v>22029</v>
      </c>
      <c r="AW114" s="111">
        <v>71237</v>
      </c>
      <c r="AX114" s="111">
        <v>21870</v>
      </c>
      <c r="AY114" s="26"/>
    </row>
    <row r="115" spans="1:51" x14ac:dyDescent="0.2">
      <c r="A115" s="13" t="s">
        <v>201</v>
      </c>
      <c r="B115" s="14" t="s">
        <v>84</v>
      </c>
      <c r="C115" s="14" t="s">
        <v>13</v>
      </c>
      <c r="D115" s="15"/>
      <c r="E115" s="44">
        <v>0</v>
      </c>
      <c r="F115" s="44">
        <v>0</v>
      </c>
      <c r="G115" s="44">
        <v>0</v>
      </c>
      <c r="H115" s="44">
        <v>0</v>
      </c>
      <c r="I115" s="44">
        <v>0</v>
      </c>
      <c r="J115" s="44">
        <v>0</v>
      </c>
      <c r="K115" s="44">
        <v>0</v>
      </c>
      <c r="L115" s="110"/>
      <c r="M115" s="44">
        <v>0</v>
      </c>
      <c r="N115" s="44">
        <v>0</v>
      </c>
      <c r="O115" s="44">
        <v>0</v>
      </c>
      <c r="P115" s="44">
        <v>544</v>
      </c>
      <c r="Q115" s="44">
        <v>0</v>
      </c>
      <c r="R115" s="44">
        <v>24440</v>
      </c>
      <c r="S115" s="44">
        <v>24984</v>
      </c>
      <c r="T115" s="110"/>
      <c r="U115" s="44">
        <v>926</v>
      </c>
      <c r="V115" s="44">
        <v>437</v>
      </c>
      <c r="W115" s="44">
        <v>0</v>
      </c>
      <c r="X115" s="44">
        <v>477</v>
      </c>
      <c r="Y115" s="44">
        <v>0</v>
      </c>
      <c r="Z115" s="44">
        <v>2908</v>
      </c>
      <c r="AA115" s="44">
        <v>4748</v>
      </c>
      <c r="AB115" s="110"/>
      <c r="AC115" s="44">
        <v>0</v>
      </c>
      <c r="AD115" s="44">
        <v>0</v>
      </c>
      <c r="AE115" s="44">
        <v>0</v>
      </c>
      <c r="AF115" s="44">
        <v>0</v>
      </c>
      <c r="AG115" s="44">
        <v>0</v>
      </c>
      <c r="AH115" s="44">
        <v>0</v>
      </c>
      <c r="AI115" s="44">
        <v>0</v>
      </c>
      <c r="AJ115" s="110"/>
      <c r="AK115" s="44">
        <v>3515</v>
      </c>
      <c r="AL115" s="44">
        <v>0</v>
      </c>
      <c r="AM115" s="44">
        <v>0</v>
      </c>
      <c r="AN115" s="44">
        <v>0</v>
      </c>
      <c r="AO115" s="44">
        <v>0</v>
      </c>
      <c r="AP115" s="44">
        <v>3499</v>
      </c>
      <c r="AQ115" s="44">
        <v>7013</v>
      </c>
      <c r="AR115" s="110"/>
      <c r="AS115" s="45">
        <v>36746</v>
      </c>
      <c r="AT115" s="110"/>
      <c r="AU115" s="111">
        <v>169040</v>
      </c>
      <c r="AV115" s="112">
        <v>1185</v>
      </c>
      <c r="AW115" s="111">
        <v>156420</v>
      </c>
      <c r="AX115" s="111">
        <v>5367</v>
      </c>
      <c r="AY115" s="26"/>
    </row>
    <row r="116" spans="1:51" x14ac:dyDescent="0.2">
      <c r="A116" s="13" t="s">
        <v>202</v>
      </c>
      <c r="B116" s="14" t="s">
        <v>14</v>
      </c>
      <c r="C116" s="14" t="s">
        <v>14</v>
      </c>
      <c r="D116" s="15"/>
      <c r="E116" s="44">
        <v>0</v>
      </c>
      <c r="F116" s="44">
        <v>0</v>
      </c>
      <c r="G116" s="44">
        <v>132521</v>
      </c>
      <c r="H116" s="44">
        <v>0</v>
      </c>
      <c r="I116" s="44">
        <v>0</v>
      </c>
      <c r="J116" s="44">
        <v>0</v>
      </c>
      <c r="K116" s="44">
        <v>132521</v>
      </c>
      <c r="L116" s="110"/>
      <c r="M116" s="44">
        <v>3116</v>
      </c>
      <c r="N116" s="44">
        <v>75838</v>
      </c>
      <c r="O116" s="44">
        <v>546</v>
      </c>
      <c r="P116" s="44">
        <v>13932</v>
      </c>
      <c r="Q116" s="44">
        <v>5906</v>
      </c>
      <c r="R116" s="44">
        <v>1822830</v>
      </c>
      <c r="S116" s="44">
        <v>1922169</v>
      </c>
      <c r="T116" s="110"/>
      <c r="U116" s="44">
        <v>0</v>
      </c>
      <c r="V116" s="44">
        <v>0</v>
      </c>
      <c r="W116" s="44">
        <v>0</v>
      </c>
      <c r="X116" s="44">
        <v>0</v>
      </c>
      <c r="Y116" s="44">
        <v>0</v>
      </c>
      <c r="Z116" s="44">
        <v>63423</v>
      </c>
      <c r="AA116" s="44">
        <v>63423</v>
      </c>
      <c r="AB116" s="110"/>
      <c r="AC116" s="44">
        <v>0</v>
      </c>
      <c r="AD116" s="44">
        <v>2629</v>
      </c>
      <c r="AE116" s="44">
        <v>0</v>
      </c>
      <c r="AF116" s="44">
        <v>0</v>
      </c>
      <c r="AG116" s="44">
        <v>0</v>
      </c>
      <c r="AH116" s="44">
        <v>565</v>
      </c>
      <c r="AI116" s="44">
        <v>3194</v>
      </c>
      <c r="AJ116" s="110"/>
      <c r="AK116" s="44">
        <v>14684</v>
      </c>
      <c r="AL116" s="44">
        <v>10809</v>
      </c>
      <c r="AM116" s="44">
        <v>2629</v>
      </c>
      <c r="AN116" s="44">
        <v>0</v>
      </c>
      <c r="AO116" s="44">
        <v>9</v>
      </c>
      <c r="AP116" s="44">
        <v>160908</v>
      </c>
      <c r="AQ116" s="44">
        <v>189039</v>
      </c>
      <c r="AR116" s="110"/>
      <c r="AS116" s="45">
        <v>2310347</v>
      </c>
      <c r="AT116" s="110"/>
      <c r="AU116" s="111">
        <v>1343558</v>
      </c>
      <c r="AV116" s="112">
        <v>495760</v>
      </c>
      <c r="AW116" s="111">
        <v>566912</v>
      </c>
      <c r="AX116" s="111">
        <v>155276</v>
      </c>
      <c r="AY116" s="26"/>
    </row>
    <row r="117" spans="1:51" x14ac:dyDescent="0.2">
      <c r="A117" s="13" t="s">
        <v>203</v>
      </c>
      <c r="B117" s="14" t="s">
        <v>82</v>
      </c>
      <c r="C117" s="14" t="s">
        <v>13</v>
      </c>
      <c r="D117" s="15"/>
      <c r="E117" s="44">
        <v>0</v>
      </c>
      <c r="F117" s="44">
        <v>0</v>
      </c>
      <c r="G117" s="44">
        <v>0</v>
      </c>
      <c r="H117" s="44">
        <v>0</v>
      </c>
      <c r="I117" s="44">
        <v>0</v>
      </c>
      <c r="J117" s="44">
        <v>0</v>
      </c>
      <c r="K117" s="44">
        <v>3781</v>
      </c>
      <c r="L117" s="110"/>
      <c r="M117" s="44">
        <v>0</v>
      </c>
      <c r="N117" s="44">
        <v>0</v>
      </c>
      <c r="O117" s="44">
        <v>0</v>
      </c>
      <c r="P117" s="44">
        <v>0</v>
      </c>
      <c r="Q117" s="44">
        <v>0</v>
      </c>
      <c r="R117" s="44">
        <v>0</v>
      </c>
      <c r="S117" s="44">
        <v>16149</v>
      </c>
      <c r="T117" s="110"/>
      <c r="U117" s="44">
        <v>0</v>
      </c>
      <c r="V117" s="44">
        <v>0</v>
      </c>
      <c r="W117" s="44">
        <v>0</v>
      </c>
      <c r="X117" s="44">
        <v>0</v>
      </c>
      <c r="Y117" s="44">
        <v>0</v>
      </c>
      <c r="Z117" s="44">
        <v>0</v>
      </c>
      <c r="AA117" s="44">
        <v>12783</v>
      </c>
      <c r="AB117" s="110"/>
      <c r="AC117" s="44">
        <v>0</v>
      </c>
      <c r="AD117" s="44">
        <v>0</v>
      </c>
      <c r="AE117" s="44">
        <v>0</v>
      </c>
      <c r="AF117" s="44">
        <v>0</v>
      </c>
      <c r="AG117" s="44">
        <v>0</v>
      </c>
      <c r="AH117" s="44">
        <v>0</v>
      </c>
      <c r="AI117" s="44">
        <v>0</v>
      </c>
      <c r="AJ117" s="110"/>
      <c r="AK117" s="44">
        <v>0</v>
      </c>
      <c r="AL117" s="44">
        <v>0</v>
      </c>
      <c r="AM117" s="44">
        <v>0</v>
      </c>
      <c r="AN117" s="44">
        <v>0</v>
      </c>
      <c r="AO117" s="44">
        <v>0</v>
      </c>
      <c r="AP117" s="44">
        <v>0</v>
      </c>
      <c r="AQ117" s="44">
        <v>0</v>
      </c>
      <c r="AR117" s="110"/>
      <c r="AS117" s="45">
        <v>32713</v>
      </c>
      <c r="AT117" s="110"/>
      <c r="AU117" s="111">
        <v>137381</v>
      </c>
      <c r="AV117" s="112">
        <v>26810</v>
      </c>
      <c r="AW117" s="111">
        <v>52620</v>
      </c>
      <c r="AX117" s="111">
        <v>33848</v>
      </c>
      <c r="AY117" s="26"/>
    </row>
    <row r="118" spans="1:51" x14ac:dyDescent="0.2">
      <c r="A118" s="13" t="s">
        <v>204</v>
      </c>
      <c r="B118" s="14" t="s">
        <v>96</v>
      </c>
      <c r="C118" s="14" t="s">
        <v>13</v>
      </c>
      <c r="D118" s="15"/>
      <c r="E118" s="44"/>
      <c r="F118" s="44"/>
      <c r="G118" s="44"/>
      <c r="H118" s="44"/>
      <c r="I118" s="44"/>
      <c r="J118" s="44"/>
      <c r="K118" s="44"/>
      <c r="L118" s="110"/>
      <c r="M118" s="44"/>
      <c r="N118" s="44"/>
      <c r="O118" s="44"/>
      <c r="P118" s="44"/>
      <c r="Q118" s="44"/>
      <c r="R118" s="44"/>
      <c r="S118" s="44"/>
      <c r="T118" s="110"/>
      <c r="U118" s="44"/>
      <c r="V118" s="44"/>
      <c r="W118" s="44"/>
      <c r="X118" s="44"/>
      <c r="Y118" s="44"/>
      <c r="Z118" s="44"/>
      <c r="AA118" s="44"/>
      <c r="AB118" s="110"/>
      <c r="AC118" s="44"/>
      <c r="AD118" s="44"/>
      <c r="AE118" s="44"/>
      <c r="AF118" s="44"/>
      <c r="AG118" s="44"/>
      <c r="AH118" s="44"/>
      <c r="AI118" s="44"/>
      <c r="AJ118" s="110"/>
      <c r="AK118" s="44"/>
      <c r="AL118" s="44"/>
      <c r="AM118" s="44"/>
      <c r="AN118" s="44"/>
      <c r="AO118" s="44"/>
      <c r="AP118" s="44"/>
      <c r="AQ118" s="44"/>
      <c r="AR118" s="110"/>
      <c r="AS118" s="45"/>
      <c r="AT118" s="110"/>
      <c r="AU118" s="111">
        <v>1626073</v>
      </c>
      <c r="AV118" s="112">
        <v>804640</v>
      </c>
      <c r="AW118" s="111">
        <v>205292</v>
      </c>
      <c r="AX118" s="111">
        <v>433896</v>
      </c>
      <c r="AY118" s="26"/>
    </row>
    <row r="119" spans="1:51" x14ac:dyDescent="0.2">
      <c r="A119" s="13" t="s">
        <v>205</v>
      </c>
      <c r="B119" s="14" t="s">
        <v>94</v>
      </c>
      <c r="C119" s="14" t="s">
        <v>13</v>
      </c>
      <c r="D119" s="15"/>
      <c r="E119" s="44">
        <v>0</v>
      </c>
      <c r="F119" s="44">
        <v>0</v>
      </c>
      <c r="G119" s="44">
        <v>770</v>
      </c>
      <c r="H119" s="44">
        <v>0</v>
      </c>
      <c r="I119" s="44">
        <v>0</v>
      </c>
      <c r="J119" s="44">
        <v>0</v>
      </c>
      <c r="K119" s="44">
        <v>770</v>
      </c>
      <c r="L119" s="110"/>
      <c r="M119" s="44">
        <v>0</v>
      </c>
      <c r="N119" s="44">
        <v>3419</v>
      </c>
      <c r="O119" s="44">
        <v>0</v>
      </c>
      <c r="P119" s="44">
        <v>1159</v>
      </c>
      <c r="Q119" s="44">
        <v>0</v>
      </c>
      <c r="R119" s="44">
        <v>2494</v>
      </c>
      <c r="S119" s="44">
        <v>7072</v>
      </c>
      <c r="T119" s="110"/>
      <c r="U119" s="44">
        <v>0</v>
      </c>
      <c r="V119" s="44">
        <v>1800</v>
      </c>
      <c r="W119" s="44">
        <v>0</v>
      </c>
      <c r="X119" s="44">
        <v>0</v>
      </c>
      <c r="Y119" s="44">
        <v>0</v>
      </c>
      <c r="Z119" s="44">
        <v>3506</v>
      </c>
      <c r="AA119" s="44">
        <v>5306</v>
      </c>
      <c r="AB119" s="110"/>
      <c r="AC119" s="44">
        <v>0</v>
      </c>
      <c r="AD119" s="44">
        <v>0</v>
      </c>
      <c r="AE119" s="44">
        <v>0</v>
      </c>
      <c r="AF119" s="44">
        <v>0</v>
      </c>
      <c r="AG119" s="44">
        <v>0</v>
      </c>
      <c r="AH119" s="44">
        <v>0</v>
      </c>
      <c r="AI119" s="44">
        <v>0</v>
      </c>
      <c r="AJ119" s="110"/>
      <c r="AK119" s="44">
        <v>9375</v>
      </c>
      <c r="AL119" s="44">
        <v>4911</v>
      </c>
      <c r="AM119" s="44">
        <v>2145</v>
      </c>
      <c r="AN119" s="44">
        <v>774</v>
      </c>
      <c r="AO119" s="44">
        <v>0</v>
      </c>
      <c r="AP119" s="44">
        <v>2837</v>
      </c>
      <c r="AQ119" s="44">
        <v>20042</v>
      </c>
      <c r="AR119" s="110"/>
      <c r="AS119" s="45">
        <v>33190</v>
      </c>
      <c r="AT119" s="110"/>
      <c r="AU119" s="111">
        <v>123215</v>
      </c>
      <c r="AV119" s="112">
        <v>9808</v>
      </c>
      <c r="AW119" s="111">
        <v>58589</v>
      </c>
      <c r="AX119" s="111">
        <v>31190</v>
      </c>
      <c r="AY119" s="26"/>
    </row>
    <row r="120" spans="1:51" x14ac:dyDescent="0.2">
      <c r="A120" s="13" t="s">
        <v>206</v>
      </c>
      <c r="B120" s="14" t="s">
        <v>82</v>
      </c>
      <c r="C120" s="14" t="s">
        <v>13</v>
      </c>
      <c r="D120" s="15"/>
      <c r="E120" s="44"/>
      <c r="F120" s="44"/>
      <c r="G120" s="44"/>
      <c r="H120" s="44"/>
      <c r="I120" s="44"/>
      <c r="J120" s="44"/>
      <c r="K120" s="44"/>
      <c r="L120" s="110"/>
      <c r="M120" s="44"/>
      <c r="N120" s="44"/>
      <c r="O120" s="44"/>
      <c r="P120" s="44"/>
      <c r="Q120" s="44"/>
      <c r="R120" s="44"/>
      <c r="S120" s="44"/>
      <c r="T120" s="110"/>
      <c r="U120" s="44"/>
      <c r="V120" s="44"/>
      <c r="W120" s="44"/>
      <c r="X120" s="44"/>
      <c r="Y120" s="44"/>
      <c r="Z120" s="44"/>
      <c r="AA120" s="44"/>
      <c r="AB120" s="110"/>
      <c r="AC120" s="44"/>
      <c r="AD120" s="44"/>
      <c r="AE120" s="44"/>
      <c r="AF120" s="44"/>
      <c r="AG120" s="44"/>
      <c r="AH120" s="44"/>
      <c r="AI120" s="44"/>
      <c r="AJ120" s="110"/>
      <c r="AK120" s="44"/>
      <c r="AL120" s="44"/>
      <c r="AM120" s="44"/>
      <c r="AN120" s="44"/>
      <c r="AO120" s="44"/>
      <c r="AP120" s="44"/>
      <c r="AQ120" s="44"/>
      <c r="AR120" s="110"/>
      <c r="AS120" s="45"/>
      <c r="AT120" s="110"/>
      <c r="AU120" s="111">
        <v>77791</v>
      </c>
      <c r="AV120" s="112">
        <v>24073</v>
      </c>
      <c r="AW120" s="111">
        <v>18926</v>
      </c>
      <c r="AX120" s="111">
        <v>22081</v>
      </c>
      <c r="AY120" s="26"/>
    </row>
    <row r="121" spans="1:51" x14ac:dyDescent="0.2">
      <c r="A121" s="13" t="s">
        <v>207</v>
      </c>
      <c r="B121" s="14" t="s">
        <v>86</v>
      </c>
      <c r="C121" s="14" t="s">
        <v>13</v>
      </c>
      <c r="D121" s="15"/>
      <c r="E121" s="44">
        <v>0</v>
      </c>
      <c r="F121" s="44">
        <v>0</v>
      </c>
      <c r="G121" s="44">
        <v>0</v>
      </c>
      <c r="H121" s="44">
        <v>0</v>
      </c>
      <c r="I121" s="44">
        <v>0</v>
      </c>
      <c r="J121" s="44">
        <v>0</v>
      </c>
      <c r="K121" s="44">
        <v>0</v>
      </c>
      <c r="L121" s="110"/>
      <c r="M121" s="44">
        <v>0</v>
      </c>
      <c r="N121" s="44">
        <v>21058</v>
      </c>
      <c r="O121" s="44">
        <v>0</v>
      </c>
      <c r="P121" s="44">
        <v>10390</v>
      </c>
      <c r="Q121" s="44">
        <v>0</v>
      </c>
      <c r="R121" s="44">
        <v>2028</v>
      </c>
      <c r="S121" s="44">
        <v>33475</v>
      </c>
      <c r="T121" s="110"/>
      <c r="U121" s="44">
        <v>0</v>
      </c>
      <c r="V121" s="44">
        <v>9051</v>
      </c>
      <c r="W121" s="44">
        <v>0</v>
      </c>
      <c r="X121" s="44">
        <v>0</v>
      </c>
      <c r="Y121" s="44">
        <v>0</v>
      </c>
      <c r="Z121" s="44">
        <v>0</v>
      </c>
      <c r="AA121" s="44">
        <v>9051</v>
      </c>
      <c r="AB121" s="110"/>
      <c r="AC121" s="44">
        <v>0</v>
      </c>
      <c r="AD121" s="44">
        <v>0</v>
      </c>
      <c r="AE121" s="44">
        <v>0</v>
      </c>
      <c r="AF121" s="44">
        <v>0</v>
      </c>
      <c r="AG121" s="44">
        <v>0</v>
      </c>
      <c r="AH121" s="44">
        <v>0</v>
      </c>
      <c r="AI121" s="44">
        <v>0</v>
      </c>
      <c r="AJ121" s="110"/>
      <c r="AK121" s="44">
        <v>8157</v>
      </c>
      <c r="AL121" s="44">
        <v>138</v>
      </c>
      <c r="AM121" s="44">
        <v>0</v>
      </c>
      <c r="AN121" s="44">
        <v>0</v>
      </c>
      <c r="AO121" s="44">
        <v>0</v>
      </c>
      <c r="AP121" s="44">
        <v>17751</v>
      </c>
      <c r="AQ121" s="44">
        <v>26045</v>
      </c>
      <c r="AR121" s="110"/>
      <c r="AS121" s="45">
        <v>68571</v>
      </c>
      <c r="AT121" s="110"/>
      <c r="AU121" s="111">
        <v>132345</v>
      </c>
      <c r="AV121" s="112">
        <v>7481</v>
      </c>
      <c r="AW121" s="111">
        <v>77725</v>
      </c>
      <c r="AX121" s="111">
        <v>26721</v>
      </c>
      <c r="AY121" s="26"/>
    </row>
    <row r="122" spans="1:51" x14ac:dyDescent="0.2">
      <c r="A122" s="13" t="s">
        <v>208</v>
      </c>
      <c r="B122" s="14" t="s">
        <v>105</v>
      </c>
      <c r="C122" s="14" t="s">
        <v>13</v>
      </c>
      <c r="D122" s="15"/>
      <c r="E122" s="44">
        <v>0</v>
      </c>
      <c r="F122" s="44">
        <v>0</v>
      </c>
      <c r="G122" s="44">
        <v>613</v>
      </c>
      <c r="H122" s="44">
        <v>0</v>
      </c>
      <c r="I122" s="44">
        <v>0</v>
      </c>
      <c r="J122" s="44">
        <v>0</v>
      </c>
      <c r="K122" s="44">
        <v>613</v>
      </c>
      <c r="L122" s="110"/>
      <c r="M122" s="44">
        <v>1924</v>
      </c>
      <c r="N122" s="44">
        <v>3190</v>
      </c>
      <c r="O122" s="44">
        <v>554</v>
      </c>
      <c r="P122" s="44">
        <v>4820</v>
      </c>
      <c r="Q122" s="44">
        <v>760</v>
      </c>
      <c r="R122" s="44">
        <v>3628</v>
      </c>
      <c r="S122" s="44">
        <v>14877</v>
      </c>
      <c r="T122" s="110"/>
      <c r="U122" s="44">
        <v>224</v>
      </c>
      <c r="V122" s="44">
        <v>498</v>
      </c>
      <c r="W122" s="44">
        <v>615</v>
      </c>
      <c r="X122" s="44">
        <v>615</v>
      </c>
      <c r="Y122" s="44">
        <v>0</v>
      </c>
      <c r="Z122" s="44">
        <v>649</v>
      </c>
      <c r="AA122" s="44">
        <v>2601</v>
      </c>
      <c r="AB122" s="110"/>
      <c r="AC122" s="44">
        <v>0</v>
      </c>
      <c r="AD122" s="44">
        <v>0</v>
      </c>
      <c r="AE122" s="44">
        <v>0</v>
      </c>
      <c r="AF122" s="44">
        <v>0</v>
      </c>
      <c r="AG122" s="44">
        <v>0</v>
      </c>
      <c r="AH122" s="44">
        <v>0</v>
      </c>
      <c r="AI122" s="44">
        <v>0</v>
      </c>
      <c r="AJ122" s="110"/>
      <c r="AK122" s="44">
        <v>18315</v>
      </c>
      <c r="AL122" s="44">
        <v>3208</v>
      </c>
      <c r="AM122" s="44">
        <v>1370</v>
      </c>
      <c r="AN122" s="44">
        <v>4391</v>
      </c>
      <c r="AO122" s="44">
        <v>0</v>
      </c>
      <c r="AP122" s="44">
        <v>5041</v>
      </c>
      <c r="AQ122" s="44">
        <v>32325</v>
      </c>
      <c r="AR122" s="110"/>
      <c r="AS122" s="45">
        <v>50416</v>
      </c>
      <c r="AT122" s="110"/>
      <c r="AU122" s="111">
        <v>145164</v>
      </c>
      <c r="AV122" s="112">
        <v>15260</v>
      </c>
      <c r="AW122" s="111">
        <v>66850</v>
      </c>
      <c r="AX122" s="111">
        <v>37438</v>
      </c>
      <c r="AY122" s="26"/>
    </row>
    <row r="123" spans="1:51" x14ac:dyDescent="0.2">
      <c r="A123" s="13" t="s">
        <v>209</v>
      </c>
      <c r="B123" s="14" t="s">
        <v>14</v>
      </c>
      <c r="C123" s="14" t="s">
        <v>14</v>
      </c>
      <c r="D123" s="15"/>
      <c r="E123" s="44">
        <v>0</v>
      </c>
      <c r="F123" s="44">
        <v>0</v>
      </c>
      <c r="G123" s="44">
        <v>0</v>
      </c>
      <c r="H123" s="44">
        <v>0</v>
      </c>
      <c r="I123" s="44">
        <v>0</v>
      </c>
      <c r="J123" s="44">
        <v>0</v>
      </c>
      <c r="K123" s="44">
        <v>0</v>
      </c>
      <c r="L123" s="110"/>
      <c r="M123" s="44">
        <v>0</v>
      </c>
      <c r="N123" s="44">
        <v>679313</v>
      </c>
      <c r="O123" s="44">
        <v>0</v>
      </c>
      <c r="P123" s="44">
        <v>0</v>
      </c>
      <c r="Q123" s="44">
        <v>0</v>
      </c>
      <c r="R123" s="44">
        <v>0</v>
      </c>
      <c r="S123" s="44">
        <v>679313</v>
      </c>
      <c r="T123" s="110"/>
      <c r="U123" s="44">
        <v>0</v>
      </c>
      <c r="V123" s="44">
        <v>11651</v>
      </c>
      <c r="W123" s="44">
        <v>0</v>
      </c>
      <c r="X123" s="44">
        <v>0</v>
      </c>
      <c r="Y123" s="44">
        <v>0</v>
      </c>
      <c r="Z123" s="44">
        <v>0</v>
      </c>
      <c r="AA123" s="44">
        <v>11651</v>
      </c>
      <c r="AB123" s="110"/>
      <c r="AC123" s="44">
        <v>0</v>
      </c>
      <c r="AD123" s="44">
        <v>0</v>
      </c>
      <c r="AE123" s="44">
        <v>0</v>
      </c>
      <c r="AF123" s="44">
        <v>0</v>
      </c>
      <c r="AG123" s="44">
        <v>0</v>
      </c>
      <c r="AH123" s="44">
        <v>0</v>
      </c>
      <c r="AI123" s="44">
        <v>0</v>
      </c>
      <c r="AJ123" s="110"/>
      <c r="AK123" s="44">
        <v>0</v>
      </c>
      <c r="AL123" s="44">
        <v>481</v>
      </c>
      <c r="AM123" s="44">
        <v>0</v>
      </c>
      <c r="AN123" s="44">
        <v>0</v>
      </c>
      <c r="AO123" s="44">
        <v>0</v>
      </c>
      <c r="AP123" s="44">
        <v>0</v>
      </c>
      <c r="AQ123" s="44">
        <v>481</v>
      </c>
      <c r="AR123" s="110"/>
      <c r="AS123" s="45">
        <v>691445</v>
      </c>
      <c r="AT123" s="110"/>
      <c r="AU123" s="111">
        <v>257649</v>
      </c>
      <c r="AV123" s="112">
        <v>9206</v>
      </c>
      <c r="AW123" s="111">
        <v>197525</v>
      </c>
      <c r="AX123" s="111">
        <v>24730</v>
      </c>
      <c r="AY123" s="26"/>
    </row>
    <row r="124" spans="1:51" x14ac:dyDescent="0.2">
      <c r="A124" s="13" t="s">
        <v>210</v>
      </c>
      <c r="B124" s="14" t="s">
        <v>82</v>
      </c>
      <c r="C124" s="14" t="s">
        <v>13</v>
      </c>
      <c r="D124" s="15"/>
      <c r="E124" s="44">
        <v>0</v>
      </c>
      <c r="F124" s="44">
        <v>642</v>
      </c>
      <c r="G124" s="44">
        <v>0</v>
      </c>
      <c r="H124" s="44">
        <v>0</v>
      </c>
      <c r="I124" s="44">
        <v>0</v>
      </c>
      <c r="J124" s="44">
        <v>0</v>
      </c>
      <c r="K124" s="44">
        <v>642</v>
      </c>
      <c r="L124" s="110"/>
      <c r="M124" s="44">
        <v>1530</v>
      </c>
      <c r="N124" s="44">
        <v>1385</v>
      </c>
      <c r="O124" s="44">
        <v>915</v>
      </c>
      <c r="P124" s="44">
        <v>0</v>
      </c>
      <c r="Q124" s="44">
        <v>0</v>
      </c>
      <c r="R124" s="44">
        <v>4845</v>
      </c>
      <c r="S124" s="44">
        <v>8675</v>
      </c>
      <c r="T124" s="110"/>
      <c r="U124" s="44">
        <v>0</v>
      </c>
      <c r="V124" s="44">
        <v>0</v>
      </c>
      <c r="W124" s="44">
        <v>407</v>
      </c>
      <c r="X124" s="44">
        <v>0</v>
      </c>
      <c r="Y124" s="44">
        <v>0</v>
      </c>
      <c r="Z124" s="44">
        <v>0</v>
      </c>
      <c r="AA124" s="44">
        <v>407</v>
      </c>
      <c r="AB124" s="110"/>
      <c r="AC124" s="44">
        <v>0</v>
      </c>
      <c r="AD124" s="44">
        <v>0</v>
      </c>
      <c r="AE124" s="44">
        <v>0</v>
      </c>
      <c r="AF124" s="44">
        <v>0</v>
      </c>
      <c r="AG124" s="44">
        <v>0</v>
      </c>
      <c r="AH124" s="44">
        <v>0</v>
      </c>
      <c r="AI124" s="44">
        <v>0</v>
      </c>
      <c r="AJ124" s="110"/>
      <c r="AK124" s="44">
        <v>6163</v>
      </c>
      <c r="AL124" s="44">
        <v>844</v>
      </c>
      <c r="AM124" s="44">
        <v>0</v>
      </c>
      <c r="AN124" s="44">
        <v>0</v>
      </c>
      <c r="AO124" s="44">
        <v>0</v>
      </c>
      <c r="AP124" s="44">
        <v>4929</v>
      </c>
      <c r="AQ124" s="44">
        <v>11936</v>
      </c>
      <c r="AR124" s="110"/>
      <c r="AS124" s="45">
        <v>21659</v>
      </c>
      <c r="AT124" s="110"/>
      <c r="AU124" s="111">
        <v>60382</v>
      </c>
      <c r="AV124" s="112">
        <v>6017</v>
      </c>
      <c r="AW124" s="111">
        <v>29324</v>
      </c>
      <c r="AX124" s="111">
        <v>12872</v>
      </c>
      <c r="AY124" s="26"/>
    </row>
    <row r="125" spans="1:51" x14ac:dyDescent="0.2">
      <c r="A125" s="13" t="s">
        <v>211</v>
      </c>
      <c r="B125" s="14" t="s">
        <v>94</v>
      </c>
      <c r="C125" s="14" t="s">
        <v>13</v>
      </c>
      <c r="D125" s="15"/>
      <c r="E125" s="44">
        <v>0</v>
      </c>
      <c r="F125" s="44">
        <v>0</v>
      </c>
      <c r="G125" s="44">
        <v>0</v>
      </c>
      <c r="H125" s="44">
        <v>0</v>
      </c>
      <c r="I125" s="44">
        <v>0</v>
      </c>
      <c r="J125" s="44">
        <v>210</v>
      </c>
      <c r="K125" s="44">
        <v>210</v>
      </c>
      <c r="L125" s="110"/>
      <c r="M125" s="44">
        <v>2701</v>
      </c>
      <c r="N125" s="44">
        <v>713</v>
      </c>
      <c r="O125" s="44">
        <v>663</v>
      </c>
      <c r="P125" s="44">
        <v>0</v>
      </c>
      <c r="Q125" s="44">
        <v>0</v>
      </c>
      <c r="R125" s="44">
        <v>2415</v>
      </c>
      <c r="S125" s="44">
        <v>6491</v>
      </c>
      <c r="T125" s="110"/>
      <c r="U125" s="44">
        <v>0</v>
      </c>
      <c r="V125" s="44">
        <v>50</v>
      </c>
      <c r="W125" s="44">
        <v>1355</v>
      </c>
      <c r="X125" s="44">
        <v>0</v>
      </c>
      <c r="Y125" s="44">
        <v>0</v>
      </c>
      <c r="Z125" s="44">
        <v>1889</v>
      </c>
      <c r="AA125" s="44">
        <v>3294</v>
      </c>
      <c r="AB125" s="110"/>
      <c r="AC125" s="44">
        <v>0</v>
      </c>
      <c r="AD125" s="44">
        <v>0</v>
      </c>
      <c r="AE125" s="44">
        <v>0</v>
      </c>
      <c r="AF125" s="44">
        <v>0</v>
      </c>
      <c r="AG125" s="44">
        <v>0</v>
      </c>
      <c r="AH125" s="44">
        <v>0</v>
      </c>
      <c r="AI125" s="44">
        <v>0</v>
      </c>
      <c r="AJ125" s="110"/>
      <c r="AK125" s="44">
        <v>16351</v>
      </c>
      <c r="AL125" s="44">
        <v>1482</v>
      </c>
      <c r="AM125" s="44">
        <v>3240</v>
      </c>
      <c r="AN125" s="44">
        <v>0</v>
      </c>
      <c r="AO125" s="44">
        <v>440</v>
      </c>
      <c r="AP125" s="44">
        <v>8775</v>
      </c>
      <c r="AQ125" s="44">
        <v>30289</v>
      </c>
      <c r="AR125" s="110"/>
      <c r="AS125" s="45">
        <v>40284</v>
      </c>
      <c r="AT125" s="110"/>
      <c r="AU125" s="111">
        <v>118088</v>
      </c>
      <c r="AV125" s="112">
        <v>18510</v>
      </c>
      <c r="AW125" s="111">
        <v>53394</v>
      </c>
      <c r="AX125" s="111">
        <v>26980</v>
      </c>
      <c r="AY125" s="26"/>
    </row>
    <row r="126" spans="1:51" x14ac:dyDescent="0.2">
      <c r="A126" s="13" t="s">
        <v>212</v>
      </c>
      <c r="B126" s="14" t="s">
        <v>14</v>
      </c>
      <c r="C126" s="14" t="s">
        <v>14</v>
      </c>
      <c r="D126" s="15"/>
      <c r="E126" s="44">
        <v>0</v>
      </c>
      <c r="F126" s="44">
        <v>4893</v>
      </c>
      <c r="G126" s="44">
        <v>8052</v>
      </c>
      <c r="H126" s="44">
        <v>0</v>
      </c>
      <c r="I126" s="44">
        <v>0</v>
      </c>
      <c r="J126" s="44">
        <v>11805</v>
      </c>
      <c r="K126" s="44">
        <v>24750</v>
      </c>
      <c r="L126" s="110"/>
      <c r="M126" s="44">
        <v>0</v>
      </c>
      <c r="N126" s="44">
        <v>108487</v>
      </c>
      <c r="O126" s="44">
        <v>154476</v>
      </c>
      <c r="P126" s="44">
        <v>44125</v>
      </c>
      <c r="Q126" s="44">
        <v>0</v>
      </c>
      <c r="R126" s="44">
        <v>1307175</v>
      </c>
      <c r="S126" s="44">
        <v>1614262</v>
      </c>
      <c r="T126" s="110"/>
      <c r="U126" s="44">
        <v>0</v>
      </c>
      <c r="V126" s="44">
        <v>9404</v>
      </c>
      <c r="W126" s="44">
        <v>15656</v>
      </c>
      <c r="X126" s="44">
        <v>1661</v>
      </c>
      <c r="Y126" s="44">
        <v>0</v>
      </c>
      <c r="Z126" s="44">
        <v>49480</v>
      </c>
      <c r="AA126" s="44">
        <v>76200</v>
      </c>
      <c r="AB126" s="110"/>
      <c r="AC126" s="44">
        <v>0</v>
      </c>
      <c r="AD126" s="44">
        <v>1858</v>
      </c>
      <c r="AE126" s="44">
        <v>1483</v>
      </c>
      <c r="AF126" s="44">
        <v>1649</v>
      </c>
      <c r="AG126" s="44">
        <v>0</v>
      </c>
      <c r="AH126" s="44">
        <v>12789</v>
      </c>
      <c r="AI126" s="44">
        <v>17779</v>
      </c>
      <c r="AJ126" s="110"/>
      <c r="AK126" s="44">
        <v>0</v>
      </c>
      <c r="AL126" s="44">
        <v>0</v>
      </c>
      <c r="AM126" s="44">
        <v>0</v>
      </c>
      <c r="AN126" s="44">
        <v>0</v>
      </c>
      <c r="AO126" s="44">
        <v>0</v>
      </c>
      <c r="AP126" s="44">
        <v>91313</v>
      </c>
      <c r="AQ126" s="44">
        <v>91313</v>
      </c>
      <c r="AR126" s="110"/>
      <c r="AS126" s="45">
        <v>1824304</v>
      </c>
      <c r="AT126" s="110"/>
      <c r="AU126" s="111">
        <v>705090</v>
      </c>
      <c r="AV126" s="112">
        <v>87846</v>
      </c>
      <c r="AW126" s="111">
        <v>475848</v>
      </c>
      <c r="AX126" s="111">
        <v>69096</v>
      </c>
      <c r="AY126" s="26"/>
    </row>
    <row r="127" spans="1:51" x14ac:dyDescent="0.2">
      <c r="A127" s="13" t="s">
        <v>213</v>
      </c>
      <c r="B127" s="14" t="s">
        <v>15</v>
      </c>
      <c r="C127" s="14" t="s">
        <v>15</v>
      </c>
      <c r="D127" s="15"/>
      <c r="E127" s="44"/>
      <c r="F127" s="44"/>
      <c r="G127" s="44"/>
      <c r="H127" s="44"/>
      <c r="I127" s="44"/>
      <c r="J127" s="44"/>
      <c r="K127" s="44"/>
      <c r="L127" s="110"/>
      <c r="M127" s="44"/>
      <c r="N127" s="44"/>
      <c r="O127" s="44"/>
      <c r="P127" s="44"/>
      <c r="Q127" s="44"/>
      <c r="R127" s="44"/>
      <c r="S127" s="44"/>
      <c r="T127" s="110"/>
      <c r="U127" s="44"/>
      <c r="V127" s="44"/>
      <c r="W127" s="44"/>
      <c r="X127" s="44"/>
      <c r="Y127" s="44"/>
      <c r="Z127" s="44"/>
      <c r="AA127" s="44"/>
      <c r="AB127" s="110"/>
      <c r="AC127" s="44"/>
      <c r="AD127" s="44"/>
      <c r="AE127" s="44"/>
      <c r="AF127" s="44"/>
      <c r="AG127" s="44"/>
      <c r="AH127" s="44"/>
      <c r="AI127" s="44"/>
      <c r="AJ127" s="110"/>
      <c r="AK127" s="44"/>
      <c r="AL127" s="44"/>
      <c r="AM127" s="44"/>
      <c r="AN127" s="44"/>
      <c r="AO127" s="44"/>
      <c r="AP127" s="44"/>
      <c r="AQ127" s="44"/>
      <c r="AR127" s="110"/>
      <c r="AS127" s="45"/>
      <c r="AT127" s="110"/>
      <c r="AU127" s="111">
        <v>208883</v>
      </c>
      <c r="AV127" s="112">
        <v>23518</v>
      </c>
      <c r="AW127" s="111">
        <v>121141</v>
      </c>
      <c r="AX127" s="111">
        <v>40492</v>
      </c>
      <c r="AY127" s="26"/>
    </row>
    <row r="128" spans="1:51" x14ac:dyDescent="0.2">
      <c r="A128" s="13" t="s">
        <v>214</v>
      </c>
      <c r="B128" s="14" t="s">
        <v>94</v>
      </c>
      <c r="C128" s="14" t="s">
        <v>13</v>
      </c>
      <c r="D128" s="15"/>
      <c r="E128" s="44">
        <v>0</v>
      </c>
      <c r="F128" s="44">
        <v>0</v>
      </c>
      <c r="G128" s="44">
        <v>0</v>
      </c>
      <c r="H128" s="44">
        <v>0</v>
      </c>
      <c r="I128" s="44">
        <v>0</v>
      </c>
      <c r="J128" s="44">
        <v>18</v>
      </c>
      <c r="K128" s="44">
        <v>18</v>
      </c>
      <c r="L128" s="110"/>
      <c r="M128" s="44">
        <v>3893</v>
      </c>
      <c r="N128" s="44">
        <v>2461</v>
      </c>
      <c r="O128" s="44">
        <v>336</v>
      </c>
      <c r="P128" s="44">
        <v>0</v>
      </c>
      <c r="Q128" s="44">
        <v>0</v>
      </c>
      <c r="R128" s="44">
        <v>4273</v>
      </c>
      <c r="S128" s="44">
        <v>10963</v>
      </c>
      <c r="T128" s="110"/>
      <c r="U128" s="44">
        <v>240</v>
      </c>
      <c r="V128" s="44">
        <v>1258</v>
      </c>
      <c r="W128" s="44">
        <v>550</v>
      </c>
      <c r="X128" s="44">
        <v>35</v>
      </c>
      <c r="Y128" s="44">
        <v>0</v>
      </c>
      <c r="Z128" s="44">
        <v>1791</v>
      </c>
      <c r="AA128" s="44">
        <v>3874</v>
      </c>
      <c r="AB128" s="110"/>
      <c r="AC128" s="44">
        <v>0</v>
      </c>
      <c r="AD128" s="44">
        <v>0</v>
      </c>
      <c r="AE128" s="44">
        <v>923</v>
      </c>
      <c r="AF128" s="44">
        <v>0</v>
      </c>
      <c r="AG128" s="44">
        <v>0</v>
      </c>
      <c r="AH128" s="44">
        <v>0</v>
      </c>
      <c r="AI128" s="44">
        <v>923</v>
      </c>
      <c r="AJ128" s="110"/>
      <c r="AK128" s="44">
        <v>8570</v>
      </c>
      <c r="AL128" s="44">
        <v>0</v>
      </c>
      <c r="AM128" s="44">
        <v>890</v>
      </c>
      <c r="AN128" s="44">
        <v>0</v>
      </c>
      <c r="AO128" s="44">
        <v>0</v>
      </c>
      <c r="AP128" s="44">
        <v>6319</v>
      </c>
      <c r="AQ128" s="44">
        <v>15779</v>
      </c>
      <c r="AR128" s="110"/>
      <c r="AS128" s="45">
        <v>31556</v>
      </c>
      <c r="AT128" s="110"/>
      <c r="AU128" s="111">
        <v>65655</v>
      </c>
      <c r="AV128" s="112">
        <v>7959</v>
      </c>
      <c r="AW128" s="111">
        <v>31824</v>
      </c>
      <c r="AX128" s="111">
        <v>15441</v>
      </c>
      <c r="AY128" s="26"/>
    </row>
    <row r="129" spans="1:51" x14ac:dyDescent="0.2">
      <c r="A129" s="13" t="s">
        <v>215</v>
      </c>
      <c r="B129" s="14" t="s">
        <v>105</v>
      </c>
      <c r="C129" s="14" t="s">
        <v>13</v>
      </c>
      <c r="D129" s="15"/>
      <c r="E129" s="44">
        <v>0</v>
      </c>
      <c r="F129" s="44">
        <v>0</v>
      </c>
      <c r="G129" s="44">
        <v>0</v>
      </c>
      <c r="H129" s="44">
        <v>0</v>
      </c>
      <c r="I129" s="44">
        <v>0</v>
      </c>
      <c r="J129" s="44">
        <v>322</v>
      </c>
      <c r="K129" s="44">
        <v>322</v>
      </c>
      <c r="L129" s="110"/>
      <c r="M129" s="44">
        <v>0</v>
      </c>
      <c r="N129" s="44">
        <v>87</v>
      </c>
      <c r="O129" s="44">
        <v>0</v>
      </c>
      <c r="P129" s="44">
        <v>0</v>
      </c>
      <c r="Q129" s="44">
        <v>0</v>
      </c>
      <c r="R129" s="44">
        <v>18140</v>
      </c>
      <c r="S129" s="44">
        <v>18227</v>
      </c>
      <c r="T129" s="110"/>
      <c r="U129" s="44">
        <v>0</v>
      </c>
      <c r="V129" s="44">
        <v>0</v>
      </c>
      <c r="W129" s="44">
        <v>0</v>
      </c>
      <c r="X129" s="44">
        <v>0</v>
      </c>
      <c r="Y129" s="44">
        <v>0</v>
      </c>
      <c r="Z129" s="44">
        <v>2762</v>
      </c>
      <c r="AA129" s="44">
        <v>2762</v>
      </c>
      <c r="AB129" s="110"/>
      <c r="AC129" s="44">
        <v>275</v>
      </c>
      <c r="AD129" s="44">
        <v>5773</v>
      </c>
      <c r="AE129" s="44">
        <v>0</v>
      </c>
      <c r="AF129" s="44">
        <v>206</v>
      </c>
      <c r="AG129" s="44">
        <v>0</v>
      </c>
      <c r="AH129" s="44">
        <v>0</v>
      </c>
      <c r="AI129" s="44">
        <v>6255</v>
      </c>
      <c r="AJ129" s="110"/>
      <c r="AK129" s="44">
        <v>700</v>
      </c>
      <c r="AL129" s="44">
        <v>0</v>
      </c>
      <c r="AM129" s="44">
        <v>0</v>
      </c>
      <c r="AN129" s="44">
        <v>343</v>
      </c>
      <c r="AO129" s="44">
        <v>0</v>
      </c>
      <c r="AP129" s="44">
        <v>692</v>
      </c>
      <c r="AQ129" s="44">
        <v>1735</v>
      </c>
      <c r="AR129" s="110"/>
      <c r="AS129" s="45">
        <v>29300</v>
      </c>
      <c r="AT129" s="110"/>
      <c r="AU129" s="111">
        <v>87579</v>
      </c>
      <c r="AV129" s="112">
        <v>13418</v>
      </c>
      <c r="AW129" s="111">
        <v>44009</v>
      </c>
      <c r="AX129" s="111">
        <v>16268</v>
      </c>
      <c r="AY129" s="26"/>
    </row>
    <row r="130" spans="1:51" x14ac:dyDescent="0.2">
      <c r="A130" s="13" t="s">
        <v>216</v>
      </c>
      <c r="B130" s="14" t="s">
        <v>84</v>
      </c>
      <c r="C130" s="14" t="s">
        <v>13</v>
      </c>
      <c r="D130" s="15"/>
      <c r="E130" s="44">
        <v>0</v>
      </c>
      <c r="F130" s="44">
        <v>0</v>
      </c>
      <c r="G130" s="44">
        <v>0</v>
      </c>
      <c r="H130" s="44">
        <v>0</v>
      </c>
      <c r="I130" s="44">
        <v>0</v>
      </c>
      <c r="J130" s="44">
        <v>0</v>
      </c>
      <c r="K130" s="44">
        <v>0</v>
      </c>
      <c r="L130" s="110"/>
      <c r="M130" s="44">
        <v>0</v>
      </c>
      <c r="N130" s="44">
        <v>0</v>
      </c>
      <c r="O130" s="44">
        <v>0</v>
      </c>
      <c r="P130" s="44">
        <v>0</v>
      </c>
      <c r="Q130" s="44">
        <v>0</v>
      </c>
      <c r="R130" s="44">
        <v>0</v>
      </c>
      <c r="S130" s="44">
        <v>2002</v>
      </c>
      <c r="T130" s="110"/>
      <c r="U130" s="44">
        <v>0</v>
      </c>
      <c r="V130" s="44">
        <v>0</v>
      </c>
      <c r="W130" s="44">
        <v>0</v>
      </c>
      <c r="X130" s="44">
        <v>0</v>
      </c>
      <c r="Y130" s="44">
        <v>0</v>
      </c>
      <c r="Z130" s="44">
        <v>0</v>
      </c>
      <c r="AA130" s="44">
        <v>177</v>
      </c>
      <c r="AB130" s="110"/>
      <c r="AC130" s="44">
        <v>0</v>
      </c>
      <c r="AD130" s="44">
        <v>0</v>
      </c>
      <c r="AE130" s="44">
        <v>0</v>
      </c>
      <c r="AF130" s="44">
        <v>0</v>
      </c>
      <c r="AG130" s="44">
        <v>0</v>
      </c>
      <c r="AH130" s="44">
        <v>0</v>
      </c>
      <c r="AI130" s="44">
        <v>0</v>
      </c>
      <c r="AJ130" s="110"/>
      <c r="AK130" s="44">
        <v>0</v>
      </c>
      <c r="AL130" s="44">
        <v>0</v>
      </c>
      <c r="AM130" s="44">
        <v>0</v>
      </c>
      <c r="AN130" s="44">
        <v>0</v>
      </c>
      <c r="AO130" s="44">
        <v>0</v>
      </c>
      <c r="AP130" s="44">
        <v>0</v>
      </c>
      <c r="AQ130" s="44">
        <v>13312</v>
      </c>
      <c r="AR130" s="110"/>
      <c r="AS130" s="45">
        <v>15490</v>
      </c>
      <c r="AT130" s="110"/>
      <c r="AU130" s="111">
        <v>67102</v>
      </c>
      <c r="AV130" s="112">
        <v>2345</v>
      </c>
      <c r="AW130" s="111">
        <v>24356</v>
      </c>
      <c r="AX130" s="111">
        <v>27931</v>
      </c>
      <c r="AY130" s="26"/>
    </row>
    <row r="131" spans="1:51" x14ac:dyDescent="0.2">
      <c r="A131" s="13" t="s">
        <v>217</v>
      </c>
      <c r="B131" s="14" t="s">
        <v>173</v>
      </c>
      <c r="C131" s="14" t="s">
        <v>13</v>
      </c>
      <c r="D131" s="15"/>
      <c r="E131" s="44">
        <v>0</v>
      </c>
      <c r="F131" s="44">
        <v>0</v>
      </c>
      <c r="G131" s="44">
        <v>0</v>
      </c>
      <c r="H131" s="44">
        <v>433</v>
      </c>
      <c r="I131" s="44">
        <v>0</v>
      </c>
      <c r="J131" s="44">
        <v>0</v>
      </c>
      <c r="K131" s="44">
        <v>433</v>
      </c>
      <c r="L131" s="110"/>
      <c r="M131" s="44">
        <v>0</v>
      </c>
      <c r="N131" s="44">
        <v>0</v>
      </c>
      <c r="O131" s="44">
        <v>0</v>
      </c>
      <c r="P131" s="44">
        <v>0</v>
      </c>
      <c r="Q131" s="44">
        <v>0</v>
      </c>
      <c r="R131" s="44">
        <v>398939</v>
      </c>
      <c r="S131" s="44">
        <v>398939</v>
      </c>
      <c r="T131" s="110"/>
      <c r="U131" s="44">
        <v>0</v>
      </c>
      <c r="V131" s="44">
        <v>0</v>
      </c>
      <c r="W131" s="44">
        <v>0</v>
      </c>
      <c r="X131" s="44">
        <v>0</v>
      </c>
      <c r="Y131" s="44">
        <v>0</v>
      </c>
      <c r="Z131" s="44">
        <v>54554</v>
      </c>
      <c r="AA131" s="44">
        <v>54554</v>
      </c>
      <c r="AB131" s="110"/>
      <c r="AC131" s="44">
        <v>0</v>
      </c>
      <c r="AD131" s="44">
        <v>0</v>
      </c>
      <c r="AE131" s="44">
        <v>0</v>
      </c>
      <c r="AF131" s="44">
        <v>0</v>
      </c>
      <c r="AG131" s="44">
        <v>0</v>
      </c>
      <c r="AH131" s="44">
        <v>242</v>
      </c>
      <c r="AI131" s="44">
        <v>242</v>
      </c>
      <c r="AJ131" s="110"/>
      <c r="AK131" s="44">
        <v>0</v>
      </c>
      <c r="AL131" s="44">
        <v>0</v>
      </c>
      <c r="AM131" s="44">
        <v>0</v>
      </c>
      <c r="AN131" s="44">
        <v>0</v>
      </c>
      <c r="AO131" s="44">
        <v>0</v>
      </c>
      <c r="AP131" s="44">
        <v>15520</v>
      </c>
      <c r="AQ131" s="44">
        <v>15520</v>
      </c>
      <c r="AR131" s="110"/>
      <c r="AS131" s="45">
        <v>469689</v>
      </c>
      <c r="AT131" s="110"/>
      <c r="AU131" s="111">
        <v>426183</v>
      </c>
      <c r="AV131" s="112">
        <v>19749</v>
      </c>
      <c r="AW131" s="111">
        <v>291608</v>
      </c>
      <c r="AX131" s="111">
        <v>61888</v>
      </c>
      <c r="AY131" s="26"/>
    </row>
    <row r="132" spans="1:51" x14ac:dyDescent="0.2">
      <c r="A132" s="13" t="s">
        <v>218</v>
      </c>
      <c r="B132" s="14" t="s">
        <v>86</v>
      </c>
      <c r="C132" s="14" t="s">
        <v>13</v>
      </c>
      <c r="D132" s="15"/>
      <c r="E132" s="44">
        <v>0</v>
      </c>
      <c r="F132" s="44">
        <v>0</v>
      </c>
      <c r="G132" s="44">
        <v>0</v>
      </c>
      <c r="H132" s="44">
        <v>0</v>
      </c>
      <c r="I132" s="44">
        <v>0</v>
      </c>
      <c r="J132" s="44">
        <v>0</v>
      </c>
      <c r="K132" s="44">
        <v>0</v>
      </c>
      <c r="L132" s="110"/>
      <c r="M132" s="44">
        <v>0</v>
      </c>
      <c r="N132" s="44">
        <v>14824</v>
      </c>
      <c r="O132" s="44">
        <v>82</v>
      </c>
      <c r="P132" s="44">
        <v>670</v>
      </c>
      <c r="Q132" s="44">
        <v>0</v>
      </c>
      <c r="R132" s="44">
        <v>0</v>
      </c>
      <c r="S132" s="44">
        <v>15575</v>
      </c>
      <c r="T132" s="110"/>
      <c r="U132" s="44">
        <v>0</v>
      </c>
      <c r="V132" s="44">
        <v>11145</v>
      </c>
      <c r="W132" s="44">
        <v>859</v>
      </c>
      <c r="X132" s="44">
        <v>0</v>
      </c>
      <c r="Y132" s="44">
        <v>0</v>
      </c>
      <c r="Z132" s="44">
        <v>0</v>
      </c>
      <c r="AA132" s="44">
        <v>12004</v>
      </c>
      <c r="AB132" s="110"/>
      <c r="AC132" s="44">
        <v>0</v>
      </c>
      <c r="AD132" s="44">
        <v>0</v>
      </c>
      <c r="AE132" s="44">
        <v>0</v>
      </c>
      <c r="AF132" s="44">
        <v>0</v>
      </c>
      <c r="AG132" s="44">
        <v>0</v>
      </c>
      <c r="AH132" s="44">
        <v>0</v>
      </c>
      <c r="AI132" s="44">
        <v>0</v>
      </c>
      <c r="AJ132" s="110"/>
      <c r="AK132" s="44">
        <v>14877</v>
      </c>
      <c r="AL132" s="44">
        <v>1342</v>
      </c>
      <c r="AM132" s="44">
        <v>4498</v>
      </c>
      <c r="AN132" s="44">
        <v>0</v>
      </c>
      <c r="AO132" s="44">
        <v>0</v>
      </c>
      <c r="AP132" s="44">
        <v>0</v>
      </c>
      <c r="AQ132" s="44">
        <v>20718</v>
      </c>
      <c r="AR132" s="110"/>
      <c r="AS132" s="45">
        <v>48298</v>
      </c>
      <c r="AT132" s="110"/>
      <c r="AU132" s="111">
        <v>101831</v>
      </c>
      <c r="AV132" s="112">
        <v>2073</v>
      </c>
      <c r="AW132" s="111">
        <v>50815</v>
      </c>
      <c r="AX132" s="111">
        <v>32681</v>
      </c>
      <c r="AY132" s="26"/>
    </row>
    <row r="133" spans="1:51" x14ac:dyDescent="0.2">
      <c r="A133" s="13" t="s">
        <v>219</v>
      </c>
      <c r="B133" s="14" t="s">
        <v>14</v>
      </c>
      <c r="C133" s="14" t="s">
        <v>14</v>
      </c>
      <c r="D133" s="15"/>
      <c r="E133" s="44">
        <v>0</v>
      </c>
      <c r="F133" s="44">
        <v>0</v>
      </c>
      <c r="G133" s="44">
        <v>0</v>
      </c>
      <c r="H133" s="44">
        <v>0</v>
      </c>
      <c r="I133" s="44">
        <v>0</v>
      </c>
      <c r="J133" s="44">
        <v>0</v>
      </c>
      <c r="K133" s="44">
        <v>64900</v>
      </c>
      <c r="L133" s="110"/>
      <c r="M133" s="44">
        <v>0</v>
      </c>
      <c r="N133" s="44">
        <v>0</v>
      </c>
      <c r="O133" s="44">
        <v>0</v>
      </c>
      <c r="P133" s="44">
        <v>0</v>
      </c>
      <c r="Q133" s="44">
        <v>0</v>
      </c>
      <c r="R133" s="44">
        <v>0</v>
      </c>
      <c r="S133" s="44">
        <v>4136097</v>
      </c>
      <c r="T133" s="110"/>
      <c r="U133" s="44">
        <v>0</v>
      </c>
      <c r="V133" s="44">
        <v>0</v>
      </c>
      <c r="W133" s="44">
        <v>0</v>
      </c>
      <c r="X133" s="44">
        <v>0</v>
      </c>
      <c r="Y133" s="44">
        <v>0</v>
      </c>
      <c r="Z133" s="44">
        <v>0</v>
      </c>
      <c r="AA133" s="44">
        <v>95305</v>
      </c>
      <c r="AB133" s="110"/>
      <c r="AC133" s="44">
        <v>0</v>
      </c>
      <c r="AD133" s="44">
        <v>0</v>
      </c>
      <c r="AE133" s="44">
        <v>0</v>
      </c>
      <c r="AF133" s="44">
        <v>0</v>
      </c>
      <c r="AG133" s="44">
        <v>0</v>
      </c>
      <c r="AH133" s="44">
        <v>0</v>
      </c>
      <c r="AI133" s="44">
        <v>0</v>
      </c>
      <c r="AJ133" s="110"/>
      <c r="AK133" s="44">
        <v>0</v>
      </c>
      <c r="AL133" s="44">
        <v>0</v>
      </c>
      <c r="AM133" s="44">
        <v>0</v>
      </c>
      <c r="AN133" s="44">
        <v>0</v>
      </c>
      <c r="AO133" s="44">
        <v>0</v>
      </c>
      <c r="AP133" s="44">
        <v>0</v>
      </c>
      <c r="AQ133" s="44">
        <v>139026</v>
      </c>
      <c r="AR133" s="110"/>
      <c r="AS133" s="45">
        <v>4435328</v>
      </c>
      <c r="AT133" s="110"/>
      <c r="AU133" s="111">
        <v>1651754</v>
      </c>
      <c r="AV133" s="112">
        <v>131830</v>
      </c>
      <c r="AW133" s="111">
        <v>1116191</v>
      </c>
      <c r="AX133" s="111">
        <v>185441</v>
      </c>
      <c r="AY133" s="26"/>
    </row>
    <row r="134" spans="1:51" x14ac:dyDescent="0.2">
      <c r="A134" s="13" t="s">
        <v>220</v>
      </c>
      <c r="B134" s="14" t="s">
        <v>105</v>
      </c>
      <c r="C134" s="14" t="s">
        <v>13</v>
      </c>
      <c r="D134" s="15"/>
      <c r="E134" s="44">
        <v>0</v>
      </c>
      <c r="F134" s="44">
        <v>0</v>
      </c>
      <c r="G134" s="44">
        <v>0</v>
      </c>
      <c r="H134" s="44">
        <v>0</v>
      </c>
      <c r="I134" s="44">
        <v>0</v>
      </c>
      <c r="J134" s="44">
        <v>0</v>
      </c>
      <c r="K134" s="44">
        <v>3297</v>
      </c>
      <c r="L134" s="110"/>
      <c r="M134" s="44">
        <v>0</v>
      </c>
      <c r="N134" s="44">
        <v>0</v>
      </c>
      <c r="O134" s="44">
        <v>0</v>
      </c>
      <c r="P134" s="44">
        <v>0</v>
      </c>
      <c r="Q134" s="44">
        <v>0</v>
      </c>
      <c r="R134" s="44">
        <v>0</v>
      </c>
      <c r="S134" s="44">
        <v>48095</v>
      </c>
      <c r="T134" s="110"/>
      <c r="U134" s="44">
        <v>0</v>
      </c>
      <c r="V134" s="44">
        <v>0</v>
      </c>
      <c r="W134" s="44">
        <v>0</v>
      </c>
      <c r="X134" s="44">
        <v>0</v>
      </c>
      <c r="Y134" s="44">
        <v>0</v>
      </c>
      <c r="Z134" s="44">
        <v>0</v>
      </c>
      <c r="AA134" s="44">
        <v>22918</v>
      </c>
      <c r="AB134" s="110"/>
      <c r="AC134" s="44">
        <v>0</v>
      </c>
      <c r="AD134" s="44">
        <v>0</v>
      </c>
      <c r="AE134" s="44">
        <v>0</v>
      </c>
      <c r="AF134" s="44">
        <v>0</v>
      </c>
      <c r="AG134" s="44">
        <v>0</v>
      </c>
      <c r="AH134" s="44">
        <v>0</v>
      </c>
      <c r="AI134" s="44">
        <v>0</v>
      </c>
      <c r="AJ134" s="110"/>
      <c r="AK134" s="44">
        <v>0</v>
      </c>
      <c r="AL134" s="44">
        <v>0</v>
      </c>
      <c r="AM134" s="44">
        <v>0</v>
      </c>
      <c r="AN134" s="44">
        <v>0</v>
      </c>
      <c r="AO134" s="44">
        <v>0</v>
      </c>
      <c r="AP134" s="44">
        <v>0</v>
      </c>
      <c r="AQ134" s="44">
        <v>2758</v>
      </c>
      <c r="AR134" s="110"/>
      <c r="AS134" s="45">
        <v>77068</v>
      </c>
      <c r="AT134" s="110"/>
      <c r="AU134" s="111">
        <v>185753</v>
      </c>
      <c r="AV134" s="112">
        <v>35046</v>
      </c>
      <c r="AW134" s="111">
        <v>74971</v>
      </c>
      <c r="AX134" s="111">
        <v>47557</v>
      </c>
      <c r="AY134" s="26"/>
    </row>
    <row r="135" spans="1:51" x14ac:dyDescent="0.2">
      <c r="A135" s="13" t="s">
        <v>221</v>
      </c>
      <c r="B135" s="14" t="s">
        <v>82</v>
      </c>
      <c r="C135" s="14" t="s">
        <v>13</v>
      </c>
      <c r="D135" s="15"/>
      <c r="E135" s="44">
        <v>0</v>
      </c>
      <c r="F135" s="44">
        <v>0</v>
      </c>
      <c r="G135" s="44">
        <v>0</v>
      </c>
      <c r="H135" s="44">
        <v>0</v>
      </c>
      <c r="I135" s="44">
        <v>0</v>
      </c>
      <c r="J135" s="44">
        <v>0</v>
      </c>
      <c r="K135" s="44">
        <v>419</v>
      </c>
      <c r="L135" s="110"/>
      <c r="M135" s="44">
        <v>0</v>
      </c>
      <c r="N135" s="44">
        <v>0</v>
      </c>
      <c r="O135" s="44">
        <v>0</v>
      </c>
      <c r="P135" s="44">
        <v>0</v>
      </c>
      <c r="Q135" s="44">
        <v>0</v>
      </c>
      <c r="R135" s="44">
        <v>0</v>
      </c>
      <c r="S135" s="44">
        <v>8089</v>
      </c>
      <c r="T135" s="110"/>
      <c r="U135" s="44">
        <v>0</v>
      </c>
      <c r="V135" s="44">
        <v>0</v>
      </c>
      <c r="W135" s="44">
        <v>0</v>
      </c>
      <c r="X135" s="44">
        <v>0</v>
      </c>
      <c r="Y135" s="44">
        <v>0</v>
      </c>
      <c r="Z135" s="44">
        <v>0</v>
      </c>
      <c r="AA135" s="44">
        <v>1476</v>
      </c>
      <c r="AB135" s="110"/>
      <c r="AC135" s="44">
        <v>0</v>
      </c>
      <c r="AD135" s="44">
        <v>0</v>
      </c>
      <c r="AE135" s="44">
        <v>0</v>
      </c>
      <c r="AF135" s="44">
        <v>0</v>
      </c>
      <c r="AG135" s="44">
        <v>0</v>
      </c>
      <c r="AH135" s="44">
        <v>0</v>
      </c>
      <c r="AI135" s="44">
        <v>0</v>
      </c>
      <c r="AJ135" s="110"/>
      <c r="AK135" s="44">
        <v>0</v>
      </c>
      <c r="AL135" s="44">
        <v>0</v>
      </c>
      <c r="AM135" s="44">
        <v>0</v>
      </c>
      <c r="AN135" s="44">
        <v>0</v>
      </c>
      <c r="AO135" s="44">
        <v>0</v>
      </c>
      <c r="AP135" s="44">
        <v>0</v>
      </c>
      <c r="AQ135" s="44">
        <v>28746</v>
      </c>
      <c r="AR135" s="110"/>
      <c r="AS135" s="45">
        <v>38729</v>
      </c>
      <c r="AT135" s="110"/>
      <c r="AU135" s="111">
        <v>107916</v>
      </c>
      <c r="AV135" s="112">
        <v>14016</v>
      </c>
      <c r="AW135" s="111">
        <v>55244</v>
      </c>
      <c r="AX135" s="111">
        <v>19695</v>
      </c>
      <c r="AY135" s="26"/>
    </row>
    <row r="136" spans="1:51" x14ac:dyDescent="0.2">
      <c r="A136" s="13" t="s">
        <v>222</v>
      </c>
      <c r="B136" s="14" t="s">
        <v>82</v>
      </c>
      <c r="C136" s="14" t="s">
        <v>13</v>
      </c>
      <c r="D136" s="15"/>
      <c r="E136" s="44"/>
      <c r="F136" s="44"/>
      <c r="G136" s="44"/>
      <c r="H136" s="44"/>
      <c r="I136" s="44"/>
      <c r="J136" s="44"/>
      <c r="K136" s="44"/>
      <c r="L136" s="110"/>
      <c r="M136" s="44"/>
      <c r="N136" s="44"/>
      <c r="O136" s="44"/>
      <c r="P136" s="44"/>
      <c r="Q136" s="44"/>
      <c r="R136" s="44"/>
      <c r="S136" s="44"/>
      <c r="T136" s="110"/>
      <c r="U136" s="44"/>
      <c r="V136" s="44"/>
      <c r="W136" s="44"/>
      <c r="X136" s="44"/>
      <c r="Y136" s="44"/>
      <c r="Z136" s="44"/>
      <c r="AA136" s="44"/>
      <c r="AB136" s="110"/>
      <c r="AC136" s="44"/>
      <c r="AD136" s="44"/>
      <c r="AE136" s="44"/>
      <c r="AF136" s="44"/>
      <c r="AG136" s="44"/>
      <c r="AH136" s="44"/>
      <c r="AI136" s="44"/>
      <c r="AJ136" s="110"/>
      <c r="AK136" s="44"/>
      <c r="AL136" s="44"/>
      <c r="AM136" s="44"/>
      <c r="AN136" s="44"/>
      <c r="AO136" s="44"/>
      <c r="AP136" s="44"/>
      <c r="AQ136" s="44"/>
      <c r="AR136" s="110"/>
      <c r="AS136" s="45"/>
      <c r="AT136" s="110"/>
      <c r="AU136" s="111">
        <v>176894</v>
      </c>
      <c r="AV136" s="112">
        <v>24178</v>
      </c>
      <c r="AW136" s="111">
        <v>83412</v>
      </c>
      <c r="AX136" s="111">
        <v>45859</v>
      </c>
      <c r="AY136" s="26"/>
    </row>
    <row r="137" spans="1:51" x14ac:dyDescent="0.2">
      <c r="A137" s="13" t="s">
        <v>223</v>
      </c>
      <c r="B137" s="14" t="s">
        <v>94</v>
      </c>
      <c r="C137" s="14" t="s">
        <v>13</v>
      </c>
      <c r="D137" s="15"/>
      <c r="E137" s="44">
        <v>0</v>
      </c>
      <c r="F137" s="44">
        <v>0</v>
      </c>
      <c r="G137" s="44">
        <v>0</v>
      </c>
      <c r="H137" s="44">
        <v>0</v>
      </c>
      <c r="I137" s="44">
        <v>0</v>
      </c>
      <c r="J137" s="44">
        <v>85</v>
      </c>
      <c r="K137" s="44">
        <v>85</v>
      </c>
      <c r="L137" s="110"/>
      <c r="M137" s="44">
        <v>0</v>
      </c>
      <c r="N137" s="44">
        <v>9571</v>
      </c>
      <c r="O137" s="44">
        <v>0</v>
      </c>
      <c r="P137" s="44">
        <v>4401</v>
      </c>
      <c r="Q137" s="44">
        <v>0</v>
      </c>
      <c r="R137" s="44">
        <v>45223</v>
      </c>
      <c r="S137" s="44">
        <v>59195</v>
      </c>
      <c r="T137" s="110"/>
      <c r="U137" s="44">
        <v>0</v>
      </c>
      <c r="V137" s="44">
        <v>1757</v>
      </c>
      <c r="W137" s="44">
        <v>0</v>
      </c>
      <c r="X137" s="44">
        <v>0</v>
      </c>
      <c r="Y137" s="44">
        <v>0</v>
      </c>
      <c r="Z137" s="44">
        <v>8604</v>
      </c>
      <c r="AA137" s="44">
        <v>10361</v>
      </c>
      <c r="AB137" s="110"/>
      <c r="AC137" s="44">
        <v>0</v>
      </c>
      <c r="AD137" s="44">
        <v>0</v>
      </c>
      <c r="AE137" s="44">
        <v>0</v>
      </c>
      <c r="AF137" s="44">
        <v>0</v>
      </c>
      <c r="AG137" s="44">
        <v>0</v>
      </c>
      <c r="AH137" s="44">
        <v>240</v>
      </c>
      <c r="AI137" s="44">
        <v>240</v>
      </c>
      <c r="AJ137" s="110"/>
      <c r="AK137" s="44">
        <v>0</v>
      </c>
      <c r="AL137" s="44">
        <v>5676</v>
      </c>
      <c r="AM137" s="44">
        <v>1207</v>
      </c>
      <c r="AN137" s="44">
        <v>257</v>
      </c>
      <c r="AO137" s="44">
        <v>0</v>
      </c>
      <c r="AP137" s="44">
        <v>22726</v>
      </c>
      <c r="AQ137" s="44">
        <v>29866</v>
      </c>
      <c r="AR137" s="110"/>
      <c r="AS137" s="45">
        <v>99747</v>
      </c>
      <c r="AT137" s="110"/>
      <c r="AU137" s="111">
        <v>172367</v>
      </c>
      <c r="AV137" s="112">
        <v>23176</v>
      </c>
      <c r="AW137" s="111">
        <v>68450</v>
      </c>
      <c r="AX137" s="111">
        <v>54491</v>
      </c>
      <c r="AY137" s="26"/>
    </row>
    <row r="138" spans="1:51" x14ac:dyDescent="0.2">
      <c r="A138" s="13" t="s">
        <v>224</v>
      </c>
      <c r="B138" s="14" t="s">
        <v>138</v>
      </c>
      <c r="C138" s="14" t="s">
        <v>13</v>
      </c>
      <c r="D138" s="15"/>
      <c r="E138" s="44"/>
      <c r="F138" s="44"/>
      <c r="G138" s="44"/>
      <c r="H138" s="44"/>
      <c r="I138" s="44"/>
      <c r="J138" s="44"/>
      <c r="K138" s="44"/>
      <c r="L138" s="110"/>
      <c r="M138" s="44"/>
      <c r="N138" s="44"/>
      <c r="O138" s="44"/>
      <c r="P138" s="44"/>
      <c r="Q138" s="44"/>
      <c r="R138" s="44"/>
      <c r="S138" s="44"/>
      <c r="T138" s="110"/>
      <c r="U138" s="44"/>
      <c r="V138" s="44"/>
      <c r="W138" s="44"/>
      <c r="X138" s="44"/>
      <c r="Y138" s="44"/>
      <c r="Z138" s="44"/>
      <c r="AA138" s="44"/>
      <c r="AB138" s="110"/>
      <c r="AC138" s="44"/>
      <c r="AD138" s="44"/>
      <c r="AE138" s="44"/>
      <c r="AF138" s="44"/>
      <c r="AG138" s="44"/>
      <c r="AH138" s="44"/>
      <c r="AI138" s="44"/>
      <c r="AJ138" s="110"/>
      <c r="AK138" s="44"/>
      <c r="AL138" s="44"/>
      <c r="AM138" s="44"/>
      <c r="AN138" s="44"/>
      <c r="AO138" s="44"/>
      <c r="AP138" s="44"/>
      <c r="AQ138" s="44"/>
      <c r="AR138" s="110"/>
      <c r="AS138" s="45"/>
      <c r="AT138" s="110"/>
      <c r="AU138" s="111">
        <v>729275</v>
      </c>
      <c r="AV138" s="112">
        <v>123702</v>
      </c>
      <c r="AW138" s="111">
        <v>393137</v>
      </c>
      <c r="AX138" s="111">
        <v>111897</v>
      </c>
      <c r="AY138" s="26"/>
    </row>
    <row r="139" spans="1:51" x14ac:dyDescent="0.2">
      <c r="A139" s="13" t="s">
        <v>225</v>
      </c>
      <c r="B139" s="14" t="s">
        <v>82</v>
      </c>
      <c r="C139" s="14" t="s">
        <v>13</v>
      </c>
      <c r="D139" s="15"/>
      <c r="E139" s="44">
        <v>0</v>
      </c>
      <c r="F139" s="44">
        <v>125</v>
      </c>
      <c r="G139" s="44">
        <v>0</v>
      </c>
      <c r="H139" s="44">
        <v>0</v>
      </c>
      <c r="I139" s="44">
        <v>0</v>
      </c>
      <c r="J139" s="44">
        <v>5788</v>
      </c>
      <c r="K139" s="44">
        <v>5913</v>
      </c>
      <c r="L139" s="110"/>
      <c r="M139" s="44">
        <v>0</v>
      </c>
      <c r="N139" s="44">
        <v>12102</v>
      </c>
      <c r="O139" s="44">
        <v>0</v>
      </c>
      <c r="P139" s="44">
        <v>2911</v>
      </c>
      <c r="Q139" s="44">
        <v>0</v>
      </c>
      <c r="R139" s="44">
        <v>8301</v>
      </c>
      <c r="S139" s="44">
        <v>23314</v>
      </c>
      <c r="T139" s="110"/>
      <c r="U139" s="44">
        <v>0</v>
      </c>
      <c r="V139" s="44">
        <v>3091</v>
      </c>
      <c r="W139" s="44">
        <v>0</v>
      </c>
      <c r="X139" s="44">
        <v>0</v>
      </c>
      <c r="Y139" s="44">
        <v>0</v>
      </c>
      <c r="Z139" s="44">
        <v>1460</v>
      </c>
      <c r="AA139" s="44">
        <v>4551</v>
      </c>
      <c r="AB139" s="110"/>
      <c r="AC139" s="44">
        <v>0</v>
      </c>
      <c r="AD139" s="44">
        <v>0</v>
      </c>
      <c r="AE139" s="44">
        <v>0</v>
      </c>
      <c r="AF139" s="44">
        <v>0</v>
      </c>
      <c r="AG139" s="44">
        <v>0</v>
      </c>
      <c r="AH139" s="44">
        <v>1081</v>
      </c>
      <c r="AI139" s="44">
        <v>1081</v>
      </c>
      <c r="AJ139" s="110"/>
      <c r="AK139" s="44">
        <v>10111</v>
      </c>
      <c r="AL139" s="44">
        <v>12378</v>
      </c>
      <c r="AM139" s="44">
        <v>6638</v>
      </c>
      <c r="AN139" s="44">
        <v>0</v>
      </c>
      <c r="AO139" s="44">
        <v>0</v>
      </c>
      <c r="AP139" s="44">
        <v>16300</v>
      </c>
      <c r="AQ139" s="44">
        <v>45427</v>
      </c>
      <c r="AR139" s="110"/>
      <c r="AS139" s="45">
        <v>80286</v>
      </c>
      <c r="AT139" s="110"/>
      <c r="AU139" s="111">
        <v>130900</v>
      </c>
      <c r="AV139" s="112">
        <v>20185</v>
      </c>
      <c r="AW139" s="111">
        <v>57096</v>
      </c>
      <c r="AX139" s="111">
        <v>30633</v>
      </c>
      <c r="AY139" s="26"/>
    </row>
    <row r="140" spans="1:51" x14ac:dyDescent="0.2">
      <c r="A140" s="13" t="s">
        <v>226</v>
      </c>
      <c r="B140" s="14" t="s">
        <v>15</v>
      </c>
      <c r="C140" s="14" t="s">
        <v>15</v>
      </c>
      <c r="D140" s="15"/>
      <c r="E140" s="44">
        <v>0</v>
      </c>
      <c r="F140" s="44">
        <v>0</v>
      </c>
      <c r="G140" s="44">
        <v>0</v>
      </c>
      <c r="H140" s="44">
        <v>0</v>
      </c>
      <c r="I140" s="44">
        <v>0</v>
      </c>
      <c r="J140" s="44">
        <v>819</v>
      </c>
      <c r="K140" s="44">
        <v>819</v>
      </c>
      <c r="L140" s="110"/>
      <c r="M140" s="44">
        <v>1005</v>
      </c>
      <c r="N140" s="44">
        <v>2972</v>
      </c>
      <c r="O140" s="44">
        <v>9836</v>
      </c>
      <c r="P140" s="44">
        <v>3868</v>
      </c>
      <c r="Q140" s="44">
        <v>46</v>
      </c>
      <c r="R140" s="44">
        <v>163421</v>
      </c>
      <c r="S140" s="44">
        <v>181148</v>
      </c>
      <c r="T140" s="110"/>
      <c r="U140" s="44">
        <v>339</v>
      </c>
      <c r="V140" s="44">
        <v>1895</v>
      </c>
      <c r="W140" s="44">
        <v>5220</v>
      </c>
      <c r="X140" s="44">
        <v>0</v>
      </c>
      <c r="Y140" s="44">
        <v>0</v>
      </c>
      <c r="Z140" s="44">
        <v>35098</v>
      </c>
      <c r="AA140" s="44">
        <v>42552</v>
      </c>
      <c r="AB140" s="110"/>
      <c r="AC140" s="44">
        <v>0</v>
      </c>
      <c r="AD140" s="44">
        <v>0</v>
      </c>
      <c r="AE140" s="44">
        <v>0</v>
      </c>
      <c r="AF140" s="44">
        <v>0</v>
      </c>
      <c r="AG140" s="44">
        <v>0</v>
      </c>
      <c r="AH140" s="44">
        <v>757</v>
      </c>
      <c r="AI140" s="44">
        <v>757</v>
      </c>
      <c r="AJ140" s="110"/>
      <c r="AK140" s="44">
        <v>326</v>
      </c>
      <c r="AL140" s="44">
        <v>995</v>
      </c>
      <c r="AM140" s="44">
        <v>156</v>
      </c>
      <c r="AN140" s="44">
        <v>0</v>
      </c>
      <c r="AO140" s="44">
        <v>0</v>
      </c>
      <c r="AP140" s="44">
        <v>7422</v>
      </c>
      <c r="AQ140" s="44">
        <v>8898</v>
      </c>
      <c r="AR140" s="110"/>
      <c r="AS140" s="45">
        <v>234174</v>
      </c>
      <c r="AT140" s="110"/>
      <c r="AU140" s="111">
        <v>620483</v>
      </c>
      <c r="AV140" s="112">
        <v>6592</v>
      </c>
      <c r="AW140" s="111">
        <v>566515</v>
      </c>
      <c r="AX140" s="111">
        <v>29479</v>
      </c>
      <c r="AY140" s="26"/>
    </row>
    <row r="141" spans="1:51" x14ac:dyDescent="0.2">
      <c r="A141" s="13" t="s">
        <v>227</v>
      </c>
      <c r="B141" s="14" t="s">
        <v>138</v>
      </c>
      <c r="C141" s="14" t="s">
        <v>13</v>
      </c>
      <c r="D141" s="15"/>
      <c r="E141" s="44">
        <v>39417</v>
      </c>
      <c r="F141" s="44">
        <v>48850</v>
      </c>
      <c r="G141" s="44">
        <v>117742</v>
      </c>
      <c r="H141" s="44">
        <v>0</v>
      </c>
      <c r="I141" s="44">
        <v>0</v>
      </c>
      <c r="J141" s="44">
        <v>32580</v>
      </c>
      <c r="K141" s="44">
        <v>238589</v>
      </c>
      <c r="L141" s="110"/>
      <c r="M141" s="44">
        <v>0</v>
      </c>
      <c r="N141" s="44">
        <v>63921</v>
      </c>
      <c r="O141" s="44">
        <v>0</v>
      </c>
      <c r="P141" s="44">
        <v>943</v>
      </c>
      <c r="Q141" s="44">
        <v>0</v>
      </c>
      <c r="R141" s="44">
        <v>118600</v>
      </c>
      <c r="S141" s="44">
        <v>183463</v>
      </c>
      <c r="T141" s="110"/>
      <c r="U141" s="44">
        <v>155</v>
      </c>
      <c r="V141" s="44">
        <v>5743</v>
      </c>
      <c r="W141" s="44">
        <v>1434</v>
      </c>
      <c r="X141" s="44">
        <v>1109</v>
      </c>
      <c r="Y141" s="44">
        <v>0</v>
      </c>
      <c r="Z141" s="44">
        <v>11281</v>
      </c>
      <c r="AA141" s="44">
        <v>19722</v>
      </c>
      <c r="AB141" s="110"/>
      <c r="AC141" s="44">
        <v>0</v>
      </c>
      <c r="AD141" s="44">
        <v>0</v>
      </c>
      <c r="AE141" s="44">
        <v>0</v>
      </c>
      <c r="AF141" s="44">
        <v>0</v>
      </c>
      <c r="AG141" s="44">
        <v>0</v>
      </c>
      <c r="AH141" s="44">
        <v>0</v>
      </c>
      <c r="AI141" s="44">
        <v>0</v>
      </c>
      <c r="AJ141" s="110"/>
      <c r="AK141" s="44">
        <v>13830</v>
      </c>
      <c r="AL141" s="44">
        <v>5042</v>
      </c>
      <c r="AM141" s="44">
        <v>0</v>
      </c>
      <c r="AN141" s="44">
        <v>0</v>
      </c>
      <c r="AO141" s="44">
        <v>0</v>
      </c>
      <c r="AP141" s="44">
        <v>189645</v>
      </c>
      <c r="AQ141" s="44">
        <v>208517</v>
      </c>
      <c r="AR141" s="110"/>
      <c r="AS141" s="45">
        <v>650291</v>
      </c>
      <c r="AT141" s="110"/>
      <c r="AU141" s="111">
        <v>1507187</v>
      </c>
      <c r="AV141" s="112">
        <v>372066</v>
      </c>
      <c r="AW141" s="111">
        <v>552623</v>
      </c>
      <c r="AX141" s="111">
        <v>396644</v>
      </c>
      <c r="AY141" s="26"/>
    </row>
    <row r="142" spans="1:51" x14ac:dyDescent="0.2">
      <c r="A142" s="13" t="s">
        <v>228</v>
      </c>
      <c r="B142" s="14" t="s">
        <v>84</v>
      </c>
      <c r="C142" s="14" t="s">
        <v>13</v>
      </c>
      <c r="D142" s="15"/>
      <c r="E142" s="44">
        <v>0</v>
      </c>
      <c r="F142" s="44">
        <v>0</v>
      </c>
      <c r="G142" s="44">
        <v>0</v>
      </c>
      <c r="H142" s="44">
        <v>0</v>
      </c>
      <c r="I142" s="44">
        <v>0</v>
      </c>
      <c r="J142" s="44">
        <v>0</v>
      </c>
      <c r="K142" s="44">
        <v>790</v>
      </c>
      <c r="L142" s="110"/>
      <c r="M142" s="44">
        <v>0</v>
      </c>
      <c r="N142" s="44">
        <v>0</v>
      </c>
      <c r="O142" s="44">
        <v>0</v>
      </c>
      <c r="P142" s="44">
        <v>0</v>
      </c>
      <c r="Q142" s="44">
        <v>0</v>
      </c>
      <c r="R142" s="44">
        <v>0</v>
      </c>
      <c r="S142" s="44">
        <v>154118</v>
      </c>
      <c r="T142" s="110"/>
      <c r="U142" s="44">
        <v>0</v>
      </c>
      <c r="V142" s="44">
        <v>0</v>
      </c>
      <c r="W142" s="44">
        <v>0</v>
      </c>
      <c r="X142" s="44">
        <v>0</v>
      </c>
      <c r="Y142" s="44">
        <v>0</v>
      </c>
      <c r="Z142" s="44">
        <v>0</v>
      </c>
      <c r="AA142" s="44">
        <v>15640</v>
      </c>
      <c r="AB142" s="110"/>
      <c r="AC142" s="44">
        <v>0</v>
      </c>
      <c r="AD142" s="44">
        <v>0</v>
      </c>
      <c r="AE142" s="44">
        <v>0</v>
      </c>
      <c r="AF142" s="44">
        <v>0</v>
      </c>
      <c r="AG142" s="44">
        <v>0</v>
      </c>
      <c r="AH142" s="44">
        <v>0</v>
      </c>
      <c r="AI142" s="44">
        <v>48</v>
      </c>
      <c r="AJ142" s="110"/>
      <c r="AK142" s="44">
        <v>0</v>
      </c>
      <c r="AL142" s="44">
        <v>0</v>
      </c>
      <c r="AM142" s="44">
        <v>0</v>
      </c>
      <c r="AN142" s="44">
        <v>0</v>
      </c>
      <c r="AO142" s="44">
        <v>0</v>
      </c>
      <c r="AP142" s="44">
        <v>0</v>
      </c>
      <c r="AQ142" s="44">
        <v>29979</v>
      </c>
      <c r="AR142" s="110"/>
      <c r="AS142" s="45">
        <v>200575</v>
      </c>
      <c r="AT142" s="110"/>
      <c r="AU142" s="111">
        <v>343725</v>
      </c>
      <c r="AV142" s="112">
        <v>30369</v>
      </c>
      <c r="AW142" s="111">
        <v>243065</v>
      </c>
      <c r="AX142" s="111">
        <v>35767</v>
      </c>
      <c r="AY142" s="26"/>
    </row>
    <row r="143" spans="1:51" x14ac:dyDescent="0.2">
      <c r="A143" s="13" t="s">
        <v>229</v>
      </c>
      <c r="B143" s="14" t="s">
        <v>99</v>
      </c>
      <c r="C143" s="14" t="s">
        <v>13</v>
      </c>
      <c r="D143" s="15"/>
      <c r="E143" s="44">
        <v>0</v>
      </c>
      <c r="F143" s="44">
        <v>0</v>
      </c>
      <c r="G143" s="44">
        <v>0</v>
      </c>
      <c r="H143" s="44">
        <v>0</v>
      </c>
      <c r="I143" s="44">
        <v>0</v>
      </c>
      <c r="J143" s="44">
        <v>0</v>
      </c>
      <c r="K143" s="44">
        <v>0</v>
      </c>
      <c r="L143" s="110"/>
      <c r="M143" s="44">
        <v>0</v>
      </c>
      <c r="N143" s="44">
        <v>6</v>
      </c>
      <c r="O143" s="44">
        <v>0</v>
      </c>
      <c r="P143" s="44">
        <v>0</v>
      </c>
      <c r="Q143" s="44">
        <v>0</v>
      </c>
      <c r="R143" s="44">
        <v>26231</v>
      </c>
      <c r="S143" s="44">
        <v>26237</v>
      </c>
      <c r="T143" s="110"/>
      <c r="U143" s="44">
        <v>632</v>
      </c>
      <c r="V143" s="44">
        <v>839</v>
      </c>
      <c r="W143" s="44">
        <v>0</v>
      </c>
      <c r="X143" s="44">
        <v>0</v>
      </c>
      <c r="Y143" s="44">
        <v>0</v>
      </c>
      <c r="Z143" s="44">
        <v>8786</v>
      </c>
      <c r="AA143" s="44">
        <v>10258</v>
      </c>
      <c r="AB143" s="110"/>
      <c r="AC143" s="44">
        <v>0</v>
      </c>
      <c r="AD143" s="44">
        <v>0</v>
      </c>
      <c r="AE143" s="44">
        <v>0</v>
      </c>
      <c r="AF143" s="44">
        <v>0</v>
      </c>
      <c r="AG143" s="44">
        <v>0</v>
      </c>
      <c r="AH143" s="44">
        <v>1858</v>
      </c>
      <c r="AI143" s="44">
        <v>1858</v>
      </c>
      <c r="AJ143" s="110"/>
      <c r="AK143" s="44">
        <v>0</v>
      </c>
      <c r="AL143" s="44">
        <v>0</v>
      </c>
      <c r="AM143" s="44">
        <v>0</v>
      </c>
      <c r="AN143" s="44">
        <v>0</v>
      </c>
      <c r="AO143" s="44">
        <v>0</v>
      </c>
      <c r="AP143" s="44">
        <v>6076</v>
      </c>
      <c r="AQ143" s="44">
        <v>6076</v>
      </c>
      <c r="AR143" s="110"/>
      <c r="AS143" s="45">
        <v>44428</v>
      </c>
      <c r="AT143" s="110"/>
      <c r="AU143" s="111">
        <v>78920</v>
      </c>
      <c r="AV143" s="112">
        <v>2070</v>
      </c>
      <c r="AW143" s="111">
        <v>54808</v>
      </c>
      <c r="AX143" s="111">
        <v>10553</v>
      </c>
      <c r="AY143" s="26"/>
    </row>
    <row r="144" spans="1:51" x14ac:dyDescent="0.2">
      <c r="A144" s="13" t="s">
        <v>230</v>
      </c>
      <c r="B144" s="14" t="s">
        <v>138</v>
      </c>
      <c r="C144" s="14" t="s">
        <v>13</v>
      </c>
      <c r="D144" s="15"/>
      <c r="E144" s="44">
        <v>0</v>
      </c>
      <c r="F144" s="44">
        <v>79122</v>
      </c>
      <c r="G144" s="44">
        <v>117509</v>
      </c>
      <c r="H144" s="44">
        <v>0</v>
      </c>
      <c r="I144" s="44">
        <v>0</v>
      </c>
      <c r="J144" s="44">
        <v>40854</v>
      </c>
      <c r="K144" s="44">
        <v>237485</v>
      </c>
      <c r="L144" s="110"/>
      <c r="M144" s="44">
        <v>0</v>
      </c>
      <c r="N144" s="44">
        <v>57082</v>
      </c>
      <c r="O144" s="44">
        <v>10044</v>
      </c>
      <c r="P144" s="44">
        <v>1040</v>
      </c>
      <c r="Q144" s="44">
        <v>0</v>
      </c>
      <c r="R144" s="44">
        <v>60021</v>
      </c>
      <c r="S144" s="44">
        <v>128187</v>
      </c>
      <c r="T144" s="110"/>
      <c r="U144" s="44">
        <v>0</v>
      </c>
      <c r="V144" s="44">
        <v>18467</v>
      </c>
      <c r="W144" s="44">
        <v>14546</v>
      </c>
      <c r="X144" s="44">
        <v>28761</v>
      </c>
      <c r="Y144" s="44">
        <v>0</v>
      </c>
      <c r="Z144" s="44">
        <v>33979</v>
      </c>
      <c r="AA144" s="44">
        <v>95754</v>
      </c>
      <c r="AB144" s="110"/>
      <c r="AC144" s="44">
        <v>0</v>
      </c>
      <c r="AD144" s="44">
        <v>0</v>
      </c>
      <c r="AE144" s="44">
        <v>0</v>
      </c>
      <c r="AF144" s="44">
        <v>0</v>
      </c>
      <c r="AG144" s="44">
        <v>0</v>
      </c>
      <c r="AH144" s="44">
        <v>520</v>
      </c>
      <c r="AI144" s="44">
        <v>520</v>
      </c>
      <c r="AJ144" s="110"/>
      <c r="AK144" s="44">
        <v>409</v>
      </c>
      <c r="AL144" s="44">
        <v>9538</v>
      </c>
      <c r="AM144" s="44">
        <v>5325</v>
      </c>
      <c r="AN144" s="44">
        <v>1519</v>
      </c>
      <c r="AO144" s="44">
        <v>0</v>
      </c>
      <c r="AP144" s="44">
        <v>96558</v>
      </c>
      <c r="AQ144" s="44">
        <v>113348</v>
      </c>
      <c r="AR144" s="110"/>
      <c r="AS144" s="45">
        <v>575293</v>
      </c>
      <c r="AT144" s="110"/>
      <c r="AU144" s="111">
        <v>787958</v>
      </c>
      <c r="AV144" s="112">
        <v>304003</v>
      </c>
      <c r="AW144" s="111">
        <v>200602</v>
      </c>
      <c r="AX144" s="111">
        <v>188192</v>
      </c>
      <c r="AY144" s="26"/>
    </row>
    <row r="145" spans="1:51" x14ac:dyDescent="0.2">
      <c r="A145" s="13" t="s">
        <v>231</v>
      </c>
      <c r="B145" s="14" t="s">
        <v>86</v>
      </c>
      <c r="C145" s="14" t="s">
        <v>13</v>
      </c>
      <c r="D145" s="15"/>
      <c r="E145" s="44">
        <v>0</v>
      </c>
      <c r="F145" s="44">
        <v>0</v>
      </c>
      <c r="G145" s="44">
        <v>0</v>
      </c>
      <c r="H145" s="44">
        <v>0</v>
      </c>
      <c r="I145" s="44">
        <v>0</v>
      </c>
      <c r="J145" s="44">
        <v>0</v>
      </c>
      <c r="K145" s="44">
        <v>0</v>
      </c>
      <c r="L145" s="110"/>
      <c r="M145" s="44">
        <v>1506</v>
      </c>
      <c r="N145" s="44">
        <v>82</v>
      </c>
      <c r="O145" s="44">
        <v>30</v>
      </c>
      <c r="P145" s="44">
        <v>2136</v>
      </c>
      <c r="Q145" s="44">
        <v>0</v>
      </c>
      <c r="R145" s="44">
        <v>2521</v>
      </c>
      <c r="S145" s="44">
        <v>6275</v>
      </c>
      <c r="T145" s="110"/>
      <c r="U145" s="44">
        <v>1811</v>
      </c>
      <c r="V145" s="44">
        <v>273</v>
      </c>
      <c r="W145" s="44">
        <v>52</v>
      </c>
      <c r="X145" s="44">
        <v>0</v>
      </c>
      <c r="Y145" s="44">
        <v>0</v>
      </c>
      <c r="Z145" s="44">
        <v>40</v>
      </c>
      <c r="AA145" s="44">
        <v>2177</v>
      </c>
      <c r="AB145" s="110"/>
      <c r="AC145" s="44">
        <v>0</v>
      </c>
      <c r="AD145" s="44">
        <v>0</v>
      </c>
      <c r="AE145" s="44">
        <v>0</v>
      </c>
      <c r="AF145" s="44">
        <v>0</v>
      </c>
      <c r="AG145" s="44">
        <v>0</v>
      </c>
      <c r="AH145" s="44">
        <v>0</v>
      </c>
      <c r="AI145" s="44">
        <v>0</v>
      </c>
      <c r="AJ145" s="110"/>
      <c r="AK145" s="44">
        <v>552</v>
      </c>
      <c r="AL145" s="44">
        <v>699</v>
      </c>
      <c r="AM145" s="44">
        <v>384</v>
      </c>
      <c r="AN145" s="44">
        <v>28</v>
      </c>
      <c r="AO145" s="44">
        <v>0</v>
      </c>
      <c r="AP145" s="44">
        <v>3949</v>
      </c>
      <c r="AQ145" s="44">
        <v>5611</v>
      </c>
      <c r="AR145" s="110"/>
      <c r="AS145" s="45">
        <v>14063</v>
      </c>
      <c r="AT145" s="110"/>
      <c r="AU145" s="111">
        <v>46343</v>
      </c>
      <c r="AV145" s="112">
        <v>6478</v>
      </c>
      <c r="AW145" s="111">
        <v>23714</v>
      </c>
      <c r="AX145" s="111">
        <v>8629</v>
      </c>
      <c r="AY145" s="26"/>
    </row>
    <row r="146" spans="1:51" x14ac:dyDescent="0.2">
      <c r="A146" s="13" t="s">
        <v>232</v>
      </c>
      <c r="B146" s="14" t="s">
        <v>96</v>
      </c>
      <c r="C146" s="14" t="s">
        <v>13</v>
      </c>
      <c r="D146" s="15"/>
      <c r="E146" s="44"/>
      <c r="F146" s="44"/>
      <c r="G146" s="44"/>
      <c r="H146" s="44"/>
      <c r="I146" s="44"/>
      <c r="J146" s="44"/>
      <c r="K146" s="44"/>
      <c r="L146" s="110"/>
      <c r="M146" s="44"/>
      <c r="N146" s="44"/>
      <c r="O146" s="44"/>
      <c r="P146" s="44"/>
      <c r="Q146" s="44"/>
      <c r="R146" s="44"/>
      <c r="S146" s="44"/>
      <c r="T146" s="110"/>
      <c r="U146" s="44"/>
      <c r="V146" s="44"/>
      <c r="W146" s="44"/>
      <c r="X146" s="44"/>
      <c r="Y146" s="44"/>
      <c r="Z146" s="44"/>
      <c r="AA146" s="44"/>
      <c r="AB146" s="110"/>
      <c r="AC146" s="44"/>
      <c r="AD146" s="44"/>
      <c r="AE146" s="44"/>
      <c r="AF146" s="44"/>
      <c r="AG146" s="44"/>
      <c r="AH146" s="44"/>
      <c r="AI146" s="44"/>
      <c r="AJ146" s="110"/>
      <c r="AK146" s="44"/>
      <c r="AL146" s="44"/>
      <c r="AM146" s="44"/>
      <c r="AN146" s="44"/>
      <c r="AO146" s="44"/>
      <c r="AP146" s="44"/>
      <c r="AQ146" s="44"/>
      <c r="AR146" s="110"/>
      <c r="AS146" s="45"/>
      <c r="AT146" s="110"/>
      <c r="AU146" s="111">
        <v>1485882</v>
      </c>
      <c r="AV146" s="112">
        <v>638315</v>
      </c>
      <c r="AW146" s="111">
        <v>306687</v>
      </c>
      <c r="AX146" s="111">
        <v>370935</v>
      </c>
      <c r="AY146" s="26"/>
    </row>
    <row r="147" spans="1:51" x14ac:dyDescent="0.2">
      <c r="A147" s="13" t="s">
        <v>233</v>
      </c>
      <c r="B147" s="14" t="s">
        <v>94</v>
      </c>
      <c r="C147" s="14" t="s">
        <v>13</v>
      </c>
      <c r="D147" s="15"/>
      <c r="E147" s="44"/>
      <c r="F147" s="44"/>
      <c r="G147" s="44"/>
      <c r="H147" s="44"/>
      <c r="I147" s="44"/>
      <c r="J147" s="44"/>
      <c r="K147" s="44"/>
      <c r="L147" s="110"/>
      <c r="M147" s="44"/>
      <c r="N147" s="44"/>
      <c r="O147" s="44"/>
      <c r="P147" s="44"/>
      <c r="Q147" s="44"/>
      <c r="R147" s="44"/>
      <c r="S147" s="44"/>
      <c r="T147" s="110"/>
      <c r="U147" s="44"/>
      <c r="V147" s="44"/>
      <c r="W147" s="44"/>
      <c r="X147" s="44"/>
      <c r="Y147" s="44"/>
      <c r="Z147" s="44"/>
      <c r="AA147" s="44"/>
      <c r="AB147" s="110"/>
      <c r="AC147" s="44"/>
      <c r="AD147" s="44"/>
      <c r="AE147" s="44"/>
      <c r="AF147" s="44"/>
      <c r="AG147" s="44"/>
      <c r="AH147" s="44"/>
      <c r="AI147" s="44"/>
      <c r="AJ147" s="110"/>
      <c r="AK147" s="44"/>
      <c r="AL147" s="44"/>
      <c r="AM147" s="44"/>
      <c r="AN147" s="44"/>
      <c r="AO147" s="44"/>
      <c r="AP147" s="44"/>
      <c r="AQ147" s="44"/>
      <c r="AR147" s="110"/>
      <c r="AS147" s="45"/>
      <c r="AT147" s="110"/>
      <c r="AU147" s="111">
        <v>173789</v>
      </c>
      <c r="AV147" s="112">
        <v>27340</v>
      </c>
      <c r="AW147" s="111">
        <v>93586</v>
      </c>
      <c r="AX147" s="111">
        <v>27797</v>
      </c>
      <c r="AY147" s="26"/>
    </row>
    <row r="148" spans="1:51" x14ac:dyDescent="0.2">
      <c r="A148" s="13" t="s">
        <v>234</v>
      </c>
      <c r="B148" s="14" t="s">
        <v>99</v>
      </c>
      <c r="C148" s="14" t="s">
        <v>13</v>
      </c>
      <c r="D148" s="15"/>
      <c r="E148" s="44">
        <v>0</v>
      </c>
      <c r="F148" s="44">
        <v>0</v>
      </c>
      <c r="G148" s="44">
        <v>0</v>
      </c>
      <c r="H148" s="44">
        <v>0</v>
      </c>
      <c r="I148" s="44">
        <v>0</v>
      </c>
      <c r="J148" s="44">
        <v>164</v>
      </c>
      <c r="K148" s="44">
        <v>164</v>
      </c>
      <c r="L148" s="110"/>
      <c r="M148" s="44">
        <v>1411</v>
      </c>
      <c r="N148" s="44">
        <v>3063</v>
      </c>
      <c r="O148" s="44">
        <v>542</v>
      </c>
      <c r="P148" s="44">
        <v>995</v>
      </c>
      <c r="Q148" s="44">
        <v>77</v>
      </c>
      <c r="R148" s="44">
        <v>18197</v>
      </c>
      <c r="S148" s="44">
        <v>24285</v>
      </c>
      <c r="T148" s="110"/>
      <c r="U148" s="44">
        <v>700</v>
      </c>
      <c r="V148" s="44">
        <v>530</v>
      </c>
      <c r="W148" s="44">
        <v>1989</v>
      </c>
      <c r="X148" s="44">
        <v>0</v>
      </c>
      <c r="Y148" s="44">
        <v>0</v>
      </c>
      <c r="Z148" s="44">
        <v>23556</v>
      </c>
      <c r="AA148" s="44">
        <v>26774</v>
      </c>
      <c r="AB148" s="110"/>
      <c r="AC148" s="44">
        <v>0</v>
      </c>
      <c r="AD148" s="44">
        <v>0</v>
      </c>
      <c r="AE148" s="44">
        <v>1065</v>
      </c>
      <c r="AF148" s="44">
        <v>0</v>
      </c>
      <c r="AG148" s="44">
        <v>0</v>
      </c>
      <c r="AH148" s="44">
        <v>0</v>
      </c>
      <c r="AI148" s="44">
        <v>1065</v>
      </c>
      <c r="AJ148" s="110"/>
      <c r="AK148" s="44">
        <v>450</v>
      </c>
      <c r="AL148" s="44">
        <v>311</v>
      </c>
      <c r="AM148" s="44">
        <v>1289</v>
      </c>
      <c r="AN148" s="44">
        <v>0</v>
      </c>
      <c r="AO148" s="44">
        <v>0</v>
      </c>
      <c r="AP148" s="44">
        <v>12595</v>
      </c>
      <c r="AQ148" s="44">
        <v>14645</v>
      </c>
      <c r="AR148" s="110"/>
      <c r="AS148" s="45">
        <v>66933</v>
      </c>
      <c r="AT148" s="110"/>
      <c r="AU148" s="111">
        <v>109387</v>
      </c>
      <c r="AV148" s="112">
        <v>7579</v>
      </c>
      <c r="AW148" s="111">
        <v>48391</v>
      </c>
      <c r="AX148" s="111">
        <v>32898</v>
      </c>
      <c r="AY148" s="26"/>
    </row>
    <row r="149" spans="1:51" x14ac:dyDescent="0.2">
      <c r="A149" s="13" t="s">
        <v>235</v>
      </c>
      <c r="B149" s="14" t="s">
        <v>96</v>
      </c>
      <c r="C149" s="14" t="s">
        <v>13</v>
      </c>
      <c r="D149" s="15"/>
      <c r="E149" s="44">
        <v>1050</v>
      </c>
      <c r="F149" s="44">
        <v>23672</v>
      </c>
      <c r="G149" s="44">
        <v>18720</v>
      </c>
      <c r="H149" s="44">
        <v>0</v>
      </c>
      <c r="I149" s="44">
        <v>0</v>
      </c>
      <c r="J149" s="44">
        <v>14423</v>
      </c>
      <c r="K149" s="44">
        <v>57865</v>
      </c>
      <c r="L149" s="110"/>
      <c r="M149" s="44">
        <v>0</v>
      </c>
      <c r="N149" s="44">
        <v>8511</v>
      </c>
      <c r="O149" s="44">
        <v>0</v>
      </c>
      <c r="P149" s="44">
        <v>1453</v>
      </c>
      <c r="Q149" s="44">
        <v>0</v>
      </c>
      <c r="R149" s="44">
        <v>2768</v>
      </c>
      <c r="S149" s="44">
        <v>12732</v>
      </c>
      <c r="T149" s="110"/>
      <c r="U149" s="44">
        <v>18733</v>
      </c>
      <c r="V149" s="44">
        <v>5408</v>
      </c>
      <c r="W149" s="44">
        <v>0</v>
      </c>
      <c r="X149" s="44">
        <v>0</v>
      </c>
      <c r="Y149" s="44">
        <v>0</v>
      </c>
      <c r="Z149" s="44">
        <v>22106</v>
      </c>
      <c r="AA149" s="44">
        <v>46247</v>
      </c>
      <c r="AB149" s="110"/>
      <c r="AC149" s="44">
        <v>0</v>
      </c>
      <c r="AD149" s="44">
        <v>0</v>
      </c>
      <c r="AE149" s="44">
        <v>0</v>
      </c>
      <c r="AF149" s="44">
        <v>0</v>
      </c>
      <c r="AG149" s="44">
        <v>0</v>
      </c>
      <c r="AH149" s="44">
        <v>0</v>
      </c>
      <c r="AI149" s="44">
        <v>0</v>
      </c>
      <c r="AJ149" s="110"/>
      <c r="AK149" s="44">
        <v>10677</v>
      </c>
      <c r="AL149" s="44">
        <v>9925</v>
      </c>
      <c r="AM149" s="44">
        <v>0</v>
      </c>
      <c r="AN149" s="44">
        <v>5186</v>
      </c>
      <c r="AO149" s="44">
        <v>0</v>
      </c>
      <c r="AP149" s="44">
        <v>21498</v>
      </c>
      <c r="AQ149" s="44">
        <v>47286</v>
      </c>
      <c r="AR149" s="110"/>
      <c r="AS149" s="45">
        <v>164130</v>
      </c>
      <c r="AT149" s="110"/>
      <c r="AU149" s="111">
        <v>677094</v>
      </c>
      <c r="AV149" s="112">
        <v>337989</v>
      </c>
      <c r="AW149" s="111">
        <v>89447</v>
      </c>
      <c r="AX149" s="111">
        <v>162515</v>
      </c>
      <c r="AY149" s="26"/>
    </row>
    <row r="150" spans="1:51" x14ac:dyDescent="0.2">
      <c r="A150" s="13" t="s">
        <v>236</v>
      </c>
      <c r="B150" s="14" t="s">
        <v>82</v>
      </c>
      <c r="C150" s="14" t="s">
        <v>13</v>
      </c>
      <c r="D150" s="15"/>
      <c r="E150" s="44"/>
      <c r="F150" s="44"/>
      <c r="G150" s="44"/>
      <c r="H150" s="44"/>
      <c r="I150" s="44"/>
      <c r="J150" s="44"/>
      <c r="K150" s="44"/>
      <c r="L150" s="110"/>
      <c r="M150" s="44"/>
      <c r="N150" s="44"/>
      <c r="O150" s="44"/>
      <c r="P150" s="44"/>
      <c r="Q150" s="44"/>
      <c r="R150" s="44"/>
      <c r="S150" s="44"/>
      <c r="T150" s="110"/>
      <c r="U150" s="44"/>
      <c r="V150" s="44"/>
      <c r="W150" s="44"/>
      <c r="X150" s="44"/>
      <c r="Y150" s="44"/>
      <c r="Z150" s="44"/>
      <c r="AA150" s="44"/>
      <c r="AB150" s="110"/>
      <c r="AC150" s="44"/>
      <c r="AD150" s="44"/>
      <c r="AE150" s="44"/>
      <c r="AF150" s="44"/>
      <c r="AG150" s="44"/>
      <c r="AH150" s="44"/>
      <c r="AI150" s="44"/>
      <c r="AJ150" s="110"/>
      <c r="AK150" s="44"/>
      <c r="AL150" s="44"/>
      <c r="AM150" s="44"/>
      <c r="AN150" s="44"/>
      <c r="AO150" s="44"/>
      <c r="AP150" s="44"/>
      <c r="AQ150" s="44"/>
      <c r="AR150" s="110"/>
      <c r="AS150" s="45"/>
      <c r="AT150" s="110"/>
      <c r="AU150" s="111">
        <v>47805</v>
      </c>
      <c r="AV150" s="112">
        <v>1933</v>
      </c>
      <c r="AW150" s="111">
        <v>26519</v>
      </c>
      <c r="AX150" s="111">
        <v>10325</v>
      </c>
      <c r="AY150" s="26"/>
    </row>
    <row r="151" spans="1:51" x14ac:dyDescent="0.2">
      <c r="A151" s="13" t="s">
        <v>237</v>
      </c>
      <c r="B151" s="14" t="s">
        <v>173</v>
      </c>
      <c r="C151" s="14" t="s">
        <v>13</v>
      </c>
      <c r="D151" s="15"/>
      <c r="E151" s="44">
        <v>0</v>
      </c>
      <c r="F151" s="44">
        <v>0</v>
      </c>
      <c r="G151" s="44">
        <v>4492</v>
      </c>
      <c r="H151" s="44">
        <v>0</v>
      </c>
      <c r="I151" s="44">
        <v>0</v>
      </c>
      <c r="J151" s="44">
        <v>0</v>
      </c>
      <c r="K151" s="44">
        <v>4492</v>
      </c>
      <c r="L151" s="110"/>
      <c r="M151" s="44">
        <v>0</v>
      </c>
      <c r="N151" s="44">
        <v>0</v>
      </c>
      <c r="O151" s="44">
        <v>47612</v>
      </c>
      <c r="P151" s="44">
        <v>6904</v>
      </c>
      <c r="Q151" s="44">
        <v>3384</v>
      </c>
      <c r="R151" s="44">
        <v>12416</v>
      </c>
      <c r="S151" s="44">
        <v>70315</v>
      </c>
      <c r="T151" s="110"/>
      <c r="U151" s="44">
        <v>0</v>
      </c>
      <c r="V151" s="44">
        <v>0</v>
      </c>
      <c r="W151" s="44">
        <v>34812</v>
      </c>
      <c r="X151" s="44">
        <v>2728</v>
      </c>
      <c r="Y151" s="44">
        <v>0</v>
      </c>
      <c r="Z151" s="44">
        <v>0</v>
      </c>
      <c r="AA151" s="44">
        <v>37540</v>
      </c>
      <c r="AB151" s="110"/>
      <c r="AC151" s="44">
        <v>0</v>
      </c>
      <c r="AD151" s="44">
        <v>0</v>
      </c>
      <c r="AE151" s="44">
        <v>0</v>
      </c>
      <c r="AF151" s="44">
        <v>0</v>
      </c>
      <c r="AG151" s="44">
        <v>0</v>
      </c>
      <c r="AH151" s="44">
        <v>0</v>
      </c>
      <c r="AI151" s="44">
        <v>0</v>
      </c>
      <c r="AJ151" s="110"/>
      <c r="AK151" s="44">
        <v>1944</v>
      </c>
      <c r="AL151" s="44">
        <v>0</v>
      </c>
      <c r="AM151" s="44">
        <v>18992</v>
      </c>
      <c r="AN151" s="44">
        <v>0</v>
      </c>
      <c r="AO151" s="44">
        <v>0</v>
      </c>
      <c r="AP151" s="44">
        <v>4492</v>
      </c>
      <c r="AQ151" s="44">
        <v>25428</v>
      </c>
      <c r="AR151" s="110"/>
      <c r="AS151" s="45">
        <v>137775</v>
      </c>
      <c r="AT151" s="110"/>
      <c r="AU151" s="111">
        <v>286417</v>
      </c>
      <c r="AV151" s="112">
        <v>40377</v>
      </c>
      <c r="AW151" s="111">
        <v>160647</v>
      </c>
      <c r="AX151" s="111">
        <v>55414</v>
      </c>
      <c r="AY151" s="26"/>
    </row>
    <row r="152" spans="1:51" x14ac:dyDescent="0.2">
      <c r="A152" s="13" t="s">
        <v>238</v>
      </c>
      <c r="B152" s="14" t="s">
        <v>82</v>
      </c>
      <c r="C152" s="14" t="s">
        <v>13</v>
      </c>
      <c r="D152" s="15"/>
      <c r="E152" s="44">
        <v>0</v>
      </c>
      <c r="F152" s="44">
        <v>4509</v>
      </c>
      <c r="G152" s="44">
        <v>6424</v>
      </c>
      <c r="H152" s="44">
        <v>0</v>
      </c>
      <c r="I152" s="44">
        <v>0</v>
      </c>
      <c r="J152" s="44">
        <v>26800</v>
      </c>
      <c r="K152" s="44">
        <v>37733</v>
      </c>
      <c r="L152" s="110"/>
      <c r="M152" s="44">
        <v>0</v>
      </c>
      <c r="N152" s="44">
        <v>24617</v>
      </c>
      <c r="O152" s="44">
        <v>1496</v>
      </c>
      <c r="P152" s="44">
        <v>9798</v>
      </c>
      <c r="Q152" s="44">
        <v>195</v>
      </c>
      <c r="R152" s="44">
        <v>31304</v>
      </c>
      <c r="S152" s="44">
        <v>67410</v>
      </c>
      <c r="T152" s="110"/>
      <c r="U152" s="44">
        <v>0</v>
      </c>
      <c r="V152" s="44">
        <v>1620</v>
      </c>
      <c r="W152" s="44">
        <v>4389</v>
      </c>
      <c r="X152" s="44">
        <v>0</v>
      </c>
      <c r="Y152" s="44">
        <v>0</v>
      </c>
      <c r="Z152" s="44">
        <v>23402</v>
      </c>
      <c r="AA152" s="44">
        <v>29412</v>
      </c>
      <c r="AB152" s="110"/>
      <c r="AC152" s="44">
        <v>0</v>
      </c>
      <c r="AD152" s="44">
        <v>434</v>
      </c>
      <c r="AE152" s="44">
        <v>0</v>
      </c>
      <c r="AF152" s="44">
        <v>0</v>
      </c>
      <c r="AG152" s="44">
        <v>0</v>
      </c>
      <c r="AH152" s="44">
        <v>153</v>
      </c>
      <c r="AI152" s="44">
        <v>587</v>
      </c>
      <c r="AJ152" s="110"/>
      <c r="AK152" s="44">
        <v>0</v>
      </c>
      <c r="AL152" s="44">
        <v>19887</v>
      </c>
      <c r="AM152" s="44">
        <v>3117</v>
      </c>
      <c r="AN152" s="44">
        <v>1477</v>
      </c>
      <c r="AO152" s="44">
        <v>694</v>
      </c>
      <c r="AP152" s="44">
        <v>53282</v>
      </c>
      <c r="AQ152" s="44">
        <v>78457</v>
      </c>
      <c r="AR152" s="110"/>
      <c r="AS152" s="45">
        <v>213599</v>
      </c>
      <c r="AT152" s="110"/>
      <c r="AU152" s="111">
        <v>230368</v>
      </c>
      <c r="AV152" s="112">
        <v>54641</v>
      </c>
      <c r="AW152" s="111">
        <v>79907</v>
      </c>
      <c r="AX152" s="111">
        <v>62272</v>
      </c>
      <c r="AY152" s="26"/>
    </row>
    <row r="153" spans="1:51" x14ac:dyDescent="0.2">
      <c r="A153" s="13" t="s">
        <v>239</v>
      </c>
      <c r="B153" s="14" t="s">
        <v>82</v>
      </c>
      <c r="C153" s="14" t="s">
        <v>13</v>
      </c>
      <c r="D153" s="15"/>
      <c r="E153" s="44"/>
      <c r="F153" s="44"/>
      <c r="G153" s="44"/>
      <c r="H153" s="44"/>
      <c r="I153" s="44"/>
      <c r="J153" s="44"/>
      <c r="K153" s="44"/>
      <c r="L153" s="110"/>
      <c r="M153" s="44"/>
      <c r="N153" s="44"/>
      <c r="O153" s="44"/>
      <c r="P153" s="44"/>
      <c r="Q153" s="44"/>
      <c r="R153" s="44"/>
      <c r="S153" s="44"/>
      <c r="T153" s="110"/>
      <c r="U153" s="44"/>
      <c r="V153" s="44"/>
      <c r="W153" s="44"/>
      <c r="X153" s="44"/>
      <c r="Y153" s="44"/>
      <c r="Z153" s="44"/>
      <c r="AA153" s="44"/>
      <c r="AB153" s="110"/>
      <c r="AC153" s="44"/>
      <c r="AD153" s="44"/>
      <c r="AE153" s="44"/>
      <c r="AF153" s="44"/>
      <c r="AG153" s="44"/>
      <c r="AH153" s="44"/>
      <c r="AI153" s="44"/>
      <c r="AJ153" s="110"/>
      <c r="AK153" s="44"/>
      <c r="AL153" s="44"/>
      <c r="AM153" s="44"/>
      <c r="AN153" s="44"/>
      <c r="AO153" s="44"/>
      <c r="AP153" s="44"/>
      <c r="AQ153" s="44"/>
      <c r="AR153" s="110"/>
      <c r="AS153" s="45"/>
      <c r="AT153" s="110"/>
      <c r="AU153" s="111">
        <v>151713</v>
      </c>
      <c r="AV153" s="112">
        <v>38863</v>
      </c>
      <c r="AW153" s="111">
        <v>64859</v>
      </c>
      <c r="AX153" s="111">
        <v>27392</v>
      </c>
      <c r="AY153" s="26"/>
    </row>
    <row r="154" spans="1:51" x14ac:dyDescent="0.2">
      <c r="A154" s="13" t="s">
        <v>240</v>
      </c>
      <c r="B154" s="14" t="s">
        <v>96</v>
      </c>
      <c r="C154" s="14" t="s">
        <v>13</v>
      </c>
      <c r="D154" s="15"/>
      <c r="E154" s="44">
        <v>0</v>
      </c>
      <c r="F154" s="44">
        <v>850</v>
      </c>
      <c r="G154" s="44">
        <v>10879</v>
      </c>
      <c r="H154" s="44">
        <v>0</v>
      </c>
      <c r="I154" s="44">
        <v>0</v>
      </c>
      <c r="J154" s="44">
        <v>915</v>
      </c>
      <c r="K154" s="44">
        <v>12644</v>
      </c>
      <c r="L154" s="110"/>
      <c r="M154" s="44">
        <v>40092</v>
      </c>
      <c r="N154" s="44">
        <v>22178</v>
      </c>
      <c r="O154" s="44">
        <v>0</v>
      </c>
      <c r="P154" s="44">
        <v>17414</v>
      </c>
      <c r="Q154" s="44">
        <v>0</v>
      </c>
      <c r="R154" s="44">
        <v>4684</v>
      </c>
      <c r="S154" s="44">
        <v>84369</v>
      </c>
      <c r="T154" s="110"/>
      <c r="U154" s="44">
        <v>0</v>
      </c>
      <c r="V154" s="44">
        <v>936</v>
      </c>
      <c r="W154" s="44">
        <v>0</v>
      </c>
      <c r="X154" s="44">
        <v>248</v>
      </c>
      <c r="Y154" s="44">
        <v>0</v>
      </c>
      <c r="Z154" s="44">
        <v>9162</v>
      </c>
      <c r="AA154" s="44">
        <v>10345</v>
      </c>
      <c r="AB154" s="110"/>
      <c r="AC154" s="44">
        <v>0</v>
      </c>
      <c r="AD154" s="44">
        <v>0</v>
      </c>
      <c r="AE154" s="44">
        <v>1000</v>
      </c>
      <c r="AF154" s="44">
        <v>0</v>
      </c>
      <c r="AG154" s="44">
        <v>0</v>
      </c>
      <c r="AH154" s="44">
        <v>0</v>
      </c>
      <c r="AI154" s="44">
        <v>1000</v>
      </c>
      <c r="AJ154" s="110"/>
      <c r="AK154" s="44">
        <v>16143</v>
      </c>
      <c r="AL154" s="44">
        <v>14160</v>
      </c>
      <c r="AM154" s="44">
        <v>1229</v>
      </c>
      <c r="AN154" s="44">
        <v>2249</v>
      </c>
      <c r="AO154" s="44">
        <v>0</v>
      </c>
      <c r="AP154" s="44">
        <v>12679</v>
      </c>
      <c r="AQ154" s="44">
        <v>46460</v>
      </c>
      <c r="AR154" s="110"/>
      <c r="AS154" s="45">
        <v>154817</v>
      </c>
      <c r="AT154" s="110"/>
      <c r="AU154" s="111">
        <v>379580</v>
      </c>
      <c r="AV154" s="112">
        <v>120607</v>
      </c>
      <c r="AW154" s="111">
        <v>117890</v>
      </c>
      <c r="AX154" s="111">
        <v>85442</v>
      </c>
      <c r="AY154" s="26"/>
    </row>
    <row r="155" spans="1:51" x14ac:dyDescent="0.2">
      <c r="A155" s="13" t="s">
        <v>241</v>
      </c>
      <c r="B155" s="14" t="s">
        <v>109</v>
      </c>
      <c r="C155" s="14" t="s">
        <v>13</v>
      </c>
      <c r="D155" s="15"/>
      <c r="E155" s="44">
        <v>0</v>
      </c>
      <c r="F155" s="44">
        <v>56</v>
      </c>
      <c r="G155" s="44">
        <v>0</v>
      </c>
      <c r="H155" s="44">
        <v>0</v>
      </c>
      <c r="I155" s="44">
        <v>0</v>
      </c>
      <c r="J155" s="44">
        <v>0</v>
      </c>
      <c r="K155" s="44">
        <v>56</v>
      </c>
      <c r="L155" s="110"/>
      <c r="M155" s="44">
        <v>968</v>
      </c>
      <c r="N155" s="44">
        <v>7268</v>
      </c>
      <c r="O155" s="44">
        <v>3560</v>
      </c>
      <c r="P155" s="44">
        <v>10121</v>
      </c>
      <c r="Q155" s="44">
        <v>0</v>
      </c>
      <c r="R155" s="44">
        <v>12851</v>
      </c>
      <c r="S155" s="44">
        <v>34769</v>
      </c>
      <c r="T155" s="110"/>
      <c r="U155" s="44">
        <v>2018</v>
      </c>
      <c r="V155" s="44">
        <v>6497</v>
      </c>
      <c r="W155" s="44">
        <v>3769</v>
      </c>
      <c r="X155" s="44">
        <v>4810</v>
      </c>
      <c r="Y155" s="44">
        <v>0</v>
      </c>
      <c r="Z155" s="44">
        <v>5810</v>
      </c>
      <c r="AA155" s="44">
        <v>22904</v>
      </c>
      <c r="AB155" s="110"/>
      <c r="AC155" s="44">
        <v>0</v>
      </c>
      <c r="AD155" s="44">
        <v>0</v>
      </c>
      <c r="AE155" s="44">
        <v>128</v>
      </c>
      <c r="AF155" s="44">
        <v>0</v>
      </c>
      <c r="AG155" s="44">
        <v>0</v>
      </c>
      <c r="AH155" s="44">
        <v>0</v>
      </c>
      <c r="AI155" s="44">
        <v>128</v>
      </c>
      <c r="AJ155" s="110"/>
      <c r="AK155" s="44">
        <v>14446</v>
      </c>
      <c r="AL155" s="44">
        <v>389</v>
      </c>
      <c r="AM155" s="44">
        <v>895</v>
      </c>
      <c r="AN155" s="44">
        <v>891</v>
      </c>
      <c r="AO155" s="44">
        <v>0</v>
      </c>
      <c r="AP155" s="44">
        <v>5962</v>
      </c>
      <c r="AQ155" s="44">
        <v>22583</v>
      </c>
      <c r="AR155" s="110"/>
      <c r="AS155" s="45">
        <v>80440</v>
      </c>
      <c r="AT155" s="110"/>
      <c r="AU155" s="111">
        <v>195709</v>
      </c>
      <c r="AV155" s="112">
        <v>19103</v>
      </c>
      <c r="AW155" s="111">
        <v>117887</v>
      </c>
      <c r="AX155" s="111">
        <v>28351</v>
      </c>
      <c r="AY155" s="26"/>
    </row>
    <row r="156" spans="1:51" x14ac:dyDescent="0.2">
      <c r="A156" s="13" t="s">
        <v>242</v>
      </c>
      <c r="B156" s="14" t="s">
        <v>94</v>
      </c>
      <c r="C156" s="14" t="s">
        <v>13</v>
      </c>
      <c r="D156" s="15"/>
      <c r="E156" s="44">
        <v>0</v>
      </c>
      <c r="F156" s="44">
        <v>0</v>
      </c>
      <c r="G156" s="44">
        <v>0</v>
      </c>
      <c r="H156" s="44">
        <v>0</v>
      </c>
      <c r="I156" s="44">
        <v>0</v>
      </c>
      <c r="J156" s="44">
        <v>0</v>
      </c>
      <c r="K156" s="44">
        <v>364</v>
      </c>
      <c r="L156" s="110"/>
      <c r="M156" s="44">
        <v>0</v>
      </c>
      <c r="N156" s="44">
        <v>0</v>
      </c>
      <c r="O156" s="44">
        <v>0</v>
      </c>
      <c r="P156" s="44">
        <v>0</v>
      </c>
      <c r="Q156" s="44">
        <v>0</v>
      </c>
      <c r="R156" s="44">
        <v>0</v>
      </c>
      <c r="S156" s="44">
        <v>32366</v>
      </c>
      <c r="T156" s="110"/>
      <c r="U156" s="44">
        <v>0</v>
      </c>
      <c r="V156" s="44">
        <v>0</v>
      </c>
      <c r="W156" s="44">
        <v>0</v>
      </c>
      <c r="X156" s="44">
        <v>0</v>
      </c>
      <c r="Y156" s="44">
        <v>0</v>
      </c>
      <c r="Z156" s="44">
        <v>0</v>
      </c>
      <c r="AA156" s="44">
        <v>4817</v>
      </c>
      <c r="AB156" s="110"/>
      <c r="AC156" s="44">
        <v>0</v>
      </c>
      <c r="AD156" s="44">
        <v>0</v>
      </c>
      <c r="AE156" s="44">
        <v>0</v>
      </c>
      <c r="AF156" s="44">
        <v>0</v>
      </c>
      <c r="AG156" s="44">
        <v>0</v>
      </c>
      <c r="AH156" s="44">
        <v>0</v>
      </c>
      <c r="AI156" s="44">
        <v>260</v>
      </c>
      <c r="AJ156" s="110"/>
      <c r="AK156" s="44">
        <v>0</v>
      </c>
      <c r="AL156" s="44">
        <v>0</v>
      </c>
      <c r="AM156" s="44">
        <v>0</v>
      </c>
      <c r="AN156" s="44">
        <v>0</v>
      </c>
      <c r="AO156" s="44">
        <v>0</v>
      </c>
      <c r="AP156" s="44">
        <v>0</v>
      </c>
      <c r="AQ156" s="44">
        <v>12301</v>
      </c>
      <c r="AR156" s="110"/>
      <c r="AS156" s="45">
        <v>50108</v>
      </c>
      <c r="AT156" s="110"/>
      <c r="AU156" s="111">
        <v>170604</v>
      </c>
      <c r="AV156" s="112">
        <v>46070</v>
      </c>
      <c r="AW156" s="111">
        <v>72616</v>
      </c>
      <c r="AX156" s="111">
        <v>27775</v>
      </c>
      <c r="AY156" s="26"/>
    </row>
    <row r="157" spans="1:51" x14ac:dyDescent="0.2">
      <c r="A157" s="13" t="s">
        <v>243</v>
      </c>
      <c r="B157" s="14" t="s">
        <v>86</v>
      </c>
      <c r="C157" s="14" t="s">
        <v>13</v>
      </c>
      <c r="D157" s="15"/>
      <c r="E157" s="44">
        <v>0</v>
      </c>
      <c r="F157" s="44">
        <v>0</v>
      </c>
      <c r="G157" s="44">
        <v>0</v>
      </c>
      <c r="H157" s="44">
        <v>0</v>
      </c>
      <c r="I157" s="44">
        <v>0</v>
      </c>
      <c r="J157" s="44">
        <v>0</v>
      </c>
      <c r="K157" s="44">
        <v>0</v>
      </c>
      <c r="L157" s="110"/>
      <c r="M157" s="44">
        <v>172</v>
      </c>
      <c r="N157" s="44">
        <v>7207</v>
      </c>
      <c r="O157" s="44">
        <v>1875</v>
      </c>
      <c r="P157" s="44">
        <v>1160</v>
      </c>
      <c r="Q157" s="44">
        <v>0</v>
      </c>
      <c r="R157" s="44">
        <v>8612</v>
      </c>
      <c r="S157" s="44">
        <v>19026</v>
      </c>
      <c r="T157" s="110"/>
      <c r="U157" s="44">
        <v>0</v>
      </c>
      <c r="V157" s="44">
        <v>4157</v>
      </c>
      <c r="W157" s="44">
        <v>270</v>
      </c>
      <c r="X157" s="44">
        <v>0</v>
      </c>
      <c r="Y157" s="44">
        <v>0</v>
      </c>
      <c r="Z157" s="44">
        <v>1594</v>
      </c>
      <c r="AA157" s="44">
        <v>6021</v>
      </c>
      <c r="AB157" s="110"/>
      <c r="AC157" s="44">
        <v>0</v>
      </c>
      <c r="AD157" s="44">
        <v>0</v>
      </c>
      <c r="AE157" s="44">
        <v>0</v>
      </c>
      <c r="AF157" s="44">
        <v>0</v>
      </c>
      <c r="AG157" s="44">
        <v>0</v>
      </c>
      <c r="AH157" s="44">
        <v>0</v>
      </c>
      <c r="AI157" s="44">
        <v>0</v>
      </c>
      <c r="AJ157" s="110"/>
      <c r="AK157" s="44">
        <v>0</v>
      </c>
      <c r="AL157" s="44">
        <v>552</v>
      </c>
      <c r="AM157" s="44">
        <v>95</v>
      </c>
      <c r="AN157" s="44">
        <v>79</v>
      </c>
      <c r="AO157" s="44">
        <v>0</v>
      </c>
      <c r="AP157" s="44">
        <v>872</v>
      </c>
      <c r="AQ157" s="44">
        <v>1598</v>
      </c>
      <c r="AR157" s="110"/>
      <c r="AS157" s="45">
        <v>26645</v>
      </c>
      <c r="AT157" s="110"/>
      <c r="AU157" s="111">
        <v>71857</v>
      </c>
      <c r="AV157" s="112">
        <v>1719</v>
      </c>
      <c r="AW157" s="111">
        <v>37645</v>
      </c>
      <c r="AX157" s="111">
        <v>18714</v>
      </c>
      <c r="AY157" s="26"/>
    </row>
    <row r="158" spans="1:51" x14ac:dyDescent="0.2">
      <c r="A158" s="13" t="s">
        <v>244</v>
      </c>
      <c r="B158" s="14" t="s">
        <v>14</v>
      </c>
      <c r="C158" s="14" t="s">
        <v>14</v>
      </c>
      <c r="D158" s="15"/>
      <c r="E158" s="44">
        <v>0</v>
      </c>
      <c r="F158" s="44">
        <v>0</v>
      </c>
      <c r="G158" s="44">
        <v>0</v>
      </c>
      <c r="H158" s="44">
        <v>26</v>
      </c>
      <c r="I158" s="44">
        <v>0</v>
      </c>
      <c r="J158" s="44">
        <v>6322</v>
      </c>
      <c r="K158" s="44">
        <v>6347</v>
      </c>
      <c r="L158" s="110"/>
      <c r="M158" s="44">
        <v>921</v>
      </c>
      <c r="N158" s="44">
        <v>0</v>
      </c>
      <c r="O158" s="44">
        <v>43</v>
      </c>
      <c r="P158" s="44">
        <v>3197</v>
      </c>
      <c r="Q158" s="44">
        <v>41</v>
      </c>
      <c r="R158" s="44">
        <v>820427</v>
      </c>
      <c r="S158" s="44">
        <v>824629</v>
      </c>
      <c r="T158" s="110"/>
      <c r="U158" s="44">
        <v>2349</v>
      </c>
      <c r="V158" s="44">
        <v>1204</v>
      </c>
      <c r="W158" s="44">
        <v>671</v>
      </c>
      <c r="X158" s="44">
        <v>0</v>
      </c>
      <c r="Y158" s="44">
        <v>0</v>
      </c>
      <c r="Z158" s="44">
        <v>96394</v>
      </c>
      <c r="AA158" s="44">
        <v>100618</v>
      </c>
      <c r="AB158" s="110"/>
      <c r="AC158" s="44">
        <v>0</v>
      </c>
      <c r="AD158" s="44">
        <v>149</v>
      </c>
      <c r="AE158" s="44">
        <v>166</v>
      </c>
      <c r="AF158" s="44">
        <v>0</v>
      </c>
      <c r="AG158" s="44">
        <v>0</v>
      </c>
      <c r="AH158" s="44">
        <v>64</v>
      </c>
      <c r="AI158" s="44">
        <v>378</v>
      </c>
      <c r="AJ158" s="110"/>
      <c r="AK158" s="44">
        <v>0</v>
      </c>
      <c r="AL158" s="44">
        <v>0</v>
      </c>
      <c r="AM158" s="44">
        <v>0</v>
      </c>
      <c r="AN158" s="44">
        <v>0</v>
      </c>
      <c r="AO158" s="44">
        <v>0</v>
      </c>
      <c r="AP158" s="44">
        <v>91838</v>
      </c>
      <c r="AQ158" s="44">
        <v>91838</v>
      </c>
      <c r="AR158" s="110"/>
      <c r="AS158" s="45">
        <v>1023810</v>
      </c>
      <c r="AT158" s="110"/>
      <c r="AU158" s="111">
        <v>1189515</v>
      </c>
      <c r="AV158" s="112">
        <v>29987</v>
      </c>
      <c r="AW158" s="111">
        <v>1105855</v>
      </c>
      <c r="AX158" s="111">
        <v>19589</v>
      </c>
      <c r="AY158" s="26"/>
    </row>
    <row r="159" spans="1:51" x14ac:dyDescent="0.2">
      <c r="A159" s="13" t="s">
        <v>245</v>
      </c>
      <c r="B159" s="14" t="s">
        <v>96</v>
      </c>
      <c r="C159" s="14" t="s">
        <v>13</v>
      </c>
      <c r="D159" s="15"/>
      <c r="E159" s="44">
        <v>116</v>
      </c>
      <c r="F159" s="44">
        <v>1927</v>
      </c>
      <c r="G159" s="44">
        <v>18467</v>
      </c>
      <c r="H159" s="44">
        <v>2687</v>
      </c>
      <c r="I159" s="44">
        <v>500</v>
      </c>
      <c r="J159" s="44">
        <v>17060</v>
      </c>
      <c r="K159" s="44">
        <v>40757</v>
      </c>
      <c r="L159" s="110"/>
      <c r="M159" s="44">
        <v>1541</v>
      </c>
      <c r="N159" s="44">
        <v>9600</v>
      </c>
      <c r="O159" s="44">
        <v>1879</v>
      </c>
      <c r="P159" s="44">
        <v>23775</v>
      </c>
      <c r="Q159" s="44">
        <v>782</v>
      </c>
      <c r="R159" s="44">
        <v>21782</v>
      </c>
      <c r="S159" s="44">
        <v>59359</v>
      </c>
      <c r="T159" s="110"/>
      <c r="U159" s="44">
        <v>9353</v>
      </c>
      <c r="V159" s="44">
        <v>4458</v>
      </c>
      <c r="W159" s="44">
        <v>7836</v>
      </c>
      <c r="X159" s="44">
        <v>10695</v>
      </c>
      <c r="Y159" s="44">
        <v>871</v>
      </c>
      <c r="Z159" s="44">
        <v>12875</v>
      </c>
      <c r="AA159" s="44">
        <v>46088</v>
      </c>
      <c r="AB159" s="110"/>
      <c r="AC159" s="44">
        <v>0</v>
      </c>
      <c r="AD159" s="44">
        <v>315</v>
      </c>
      <c r="AE159" s="44">
        <v>0</v>
      </c>
      <c r="AF159" s="44">
        <v>1013</v>
      </c>
      <c r="AG159" s="44">
        <v>0</v>
      </c>
      <c r="AH159" s="44">
        <v>0</v>
      </c>
      <c r="AI159" s="44">
        <v>1328</v>
      </c>
      <c r="AJ159" s="110"/>
      <c r="AK159" s="44">
        <v>69728</v>
      </c>
      <c r="AL159" s="44">
        <v>4908</v>
      </c>
      <c r="AM159" s="44">
        <v>5056</v>
      </c>
      <c r="AN159" s="44">
        <v>6252</v>
      </c>
      <c r="AO159" s="44">
        <v>0</v>
      </c>
      <c r="AP159" s="44">
        <v>46597</v>
      </c>
      <c r="AQ159" s="44">
        <v>132540</v>
      </c>
      <c r="AR159" s="110"/>
      <c r="AS159" s="45">
        <v>280072</v>
      </c>
      <c r="AT159" s="110"/>
      <c r="AU159" s="111">
        <v>673124</v>
      </c>
      <c r="AV159" s="112">
        <v>267946</v>
      </c>
      <c r="AW159" s="111">
        <v>148958</v>
      </c>
      <c r="AX159" s="111">
        <v>163986</v>
      </c>
      <c r="AY159" s="26"/>
    </row>
    <row r="160" spans="1:51" x14ac:dyDescent="0.2">
      <c r="A160" s="13" t="s">
        <v>246</v>
      </c>
      <c r="B160" s="14" t="s">
        <v>86</v>
      </c>
      <c r="C160" s="14" t="s">
        <v>13</v>
      </c>
      <c r="D160" s="15"/>
      <c r="E160" s="44">
        <v>0</v>
      </c>
      <c r="F160" s="44">
        <v>0</v>
      </c>
      <c r="G160" s="44">
        <v>546</v>
      </c>
      <c r="H160" s="44">
        <v>0</v>
      </c>
      <c r="I160" s="44">
        <v>0</v>
      </c>
      <c r="J160" s="44">
        <v>344</v>
      </c>
      <c r="K160" s="44">
        <v>890</v>
      </c>
      <c r="L160" s="110"/>
      <c r="M160" s="44">
        <v>7311</v>
      </c>
      <c r="N160" s="44">
        <v>6733</v>
      </c>
      <c r="O160" s="44">
        <v>5137</v>
      </c>
      <c r="P160" s="44">
        <v>3372</v>
      </c>
      <c r="Q160" s="44">
        <v>318</v>
      </c>
      <c r="R160" s="44">
        <v>9732</v>
      </c>
      <c r="S160" s="44">
        <v>32603</v>
      </c>
      <c r="T160" s="110"/>
      <c r="U160" s="44">
        <v>4057</v>
      </c>
      <c r="V160" s="44">
        <v>456</v>
      </c>
      <c r="W160" s="44">
        <v>238</v>
      </c>
      <c r="X160" s="44">
        <v>14</v>
      </c>
      <c r="Y160" s="44">
        <v>0</v>
      </c>
      <c r="Z160" s="44">
        <v>0</v>
      </c>
      <c r="AA160" s="44">
        <v>4764</v>
      </c>
      <c r="AB160" s="110"/>
      <c r="AC160" s="44">
        <v>0</v>
      </c>
      <c r="AD160" s="44">
        <v>0</v>
      </c>
      <c r="AE160" s="44">
        <v>0</v>
      </c>
      <c r="AF160" s="44">
        <v>0</v>
      </c>
      <c r="AG160" s="44">
        <v>0</v>
      </c>
      <c r="AH160" s="44">
        <v>0</v>
      </c>
      <c r="AI160" s="44">
        <v>0</v>
      </c>
      <c r="AJ160" s="110"/>
      <c r="AK160" s="44">
        <v>7569</v>
      </c>
      <c r="AL160" s="44">
        <v>2506</v>
      </c>
      <c r="AM160" s="44">
        <v>4336</v>
      </c>
      <c r="AN160" s="44">
        <v>1617</v>
      </c>
      <c r="AO160" s="44">
        <v>0</v>
      </c>
      <c r="AP160" s="44">
        <v>5691</v>
      </c>
      <c r="AQ160" s="44">
        <v>21719</v>
      </c>
      <c r="AR160" s="110"/>
      <c r="AS160" s="45">
        <v>59976</v>
      </c>
      <c r="AT160" s="110"/>
      <c r="AU160" s="111">
        <v>78129</v>
      </c>
      <c r="AV160" s="112">
        <v>7996</v>
      </c>
      <c r="AW160" s="111">
        <v>46909</v>
      </c>
      <c r="AX160" s="111">
        <v>11401</v>
      </c>
      <c r="AY160" s="26"/>
    </row>
    <row r="161" spans="1:51" x14ac:dyDescent="0.2">
      <c r="A161" s="13" t="s">
        <v>247</v>
      </c>
      <c r="B161" s="14" t="s">
        <v>82</v>
      </c>
      <c r="C161" s="14" t="s">
        <v>13</v>
      </c>
      <c r="D161" s="15"/>
      <c r="E161" s="44"/>
      <c r="F161" s="44"/>
      <c r="G161" s="44"/>
      <c r="H161" s="44"/>
      <c r="I161" s="44"/>
      <c r="J161" s="44"/>
      <c r="K161" s="44"/>
      <c r="L161" s="110"/>
      <c r="M161" s="44"/>
      <c r="N161" s="44"/>
      <c r="O161" s="44"/>
      <c r="P161" s="44"/>
      <c r="Q161" s="44"/>
      <c r="R161" s="44"/>
      <c r="S161" s="44"/>
      <c r="T161" s="110"/>
      <c r="U161" s="44"/>
      <c r="V161" s="44"/>
      <c r="W161" s="44"/>
      <c r="X161" s="44"/>
      <c r="Y161" s="44"/>
      <c r="Z161" s="44"/>
      <c r="AA161" s="44"/>
      <c r="AB161" s="110"/>
      <c r="AC161" s="44"/>
      <c r="AD161" s="44"/>
      <c r="AE161" s="44"/>
      <c r="AF161" s="44"/>
      <c r="AG161" s="44"/>
      <c r="AH161" s="44"/>
      <c r="AI161" s="44"/>
      <c r="AJ161" s="110"/>
      <c r="AK161" s="44"/>
      <c r="AL161" s="44"/>
      <c r="AM161" s="44"/>
      <c r="AN161" s="44"/>
      <c r="AO161" s="44"/>
      <c r="AP161" s="44"/>
      <c r="AQ161" s="44"/>
      <c r="AR161" s="110"/>
      <c r="AS161" s="45"/>
      <c r="AT161" s="110"/>
      <c r="AU161" s="111">
        <v>102036</v>
      </c>
      <c r="AV161" s="112">
        <v>15148</v>
      </c>
      <c r="AW161" s="111">
        <v>50185</v>
      </c>
      <c r="AX161" s="111">
        <v>17213</v>
      </c>
      <c r="AY161" s="26"/>
    </row>
    <row r="162" spans="1:51" x14ac:dyDescent="0.2">
      <c r="A162" s="13" t="s">
        <v>248</v>
      </c>
      <c r="B162" s="14" t="s">
        <v>96</v>
      </c>
      <c r="C162" s="14" t="s">
        <v>13</v>
      </c>
      <c r="D162" s="15"/>
      <c r="E162" s="44">
        <v>3518</v>
      </c>
      <c r="F162" s="44">
        <v>890</v>
      </c>
      <c r="G162" s="44">
        <v>4114</v>
      </c>
      <c r="H162" s="44">
        <v>0</v>
      </c>
      <c r="I162" s="44">
        <v>0</v>
      </c>
      <c r="J162" s="44">
        <v>36012</v>
      </c>
      <c r="K162" s="44">
        <v>44533</v>
      </c>
      <c r="L162" s="110"/>
      <c r="M162" s="44">
        <v>1846</v>
      </c>
      <c r="N162" s="44">
        <v>32929</v>
      </c>
      <c r="O162" s="44">
        <v>1491</v>
      </c>
      <c r="P162" s="44">
        <v>0</v>
      </c>
      <c r="Q162" s="44">
        <v>0</v>
      </c>
      <c r="R162" s="44">
        <v>47365</v>
      </c>
      <c r="S162" s="44">
        <v>83631</v>
      </c>
      <c r="T162" s="110"/>
      <c r="U162" s="44">
        <v>0</v>
      </c>
      <c r="V162" s="44">
        <v>27674</v>
      </c>
      <c r="W162" s="44">
        <v>4188</v>
      </c>
      <c r="X162" s="44">
        <v>0</v>
      </c>
      <c r="Y162" s="44">
        <v>0</v>
      </c>
      <c r="Z162" s="44">
        <v>48129</v>
      </c>
      <c r="AA162" s="44">
        <v>79991</v>
      </c>
      <c r="AB162" s="110"/>
      <c r="AC162" s="44">
        <v>0</v>
      </c>
      <c r="AD162" s="44">
        <v>0</v>
      </c>
      <c r="AE162" s="44">
        <v>0</v>
      </c>
      <c r="AF162" s="44">
        <v>0</v>
      </c>
      <c r="AG162" s="44">
        <v>0</v>
      </c>
      <c r="AH162" s="44">
        <v>475</v>
      </c>
      <c r="AI162" s="44">
        <v>475</v>
      </c>
      <c r="AJ162" s="110"/>
      <c r="AK162" s="44">
        <v>0</v>
      </c>
      <c r="AL162" s="44">
        <v>0</v>
      </c>
      <c r="AM162" s="44">
        <v>0</v>
      </c>
      <c r="AN162" s="44">
        <v>261</v>
      </c>
      <c r="AO162" s="44">
        <v>0</v>
      </c>
      <c r="AP162" s="44">
        <v>217173</v>
      </c>
      <c r="AQ162" s="44">
        <v>217434</v>
      </c>
      <c r="AR162" s="110"/>
      <c r="AS162" s="45">
        <v>426064</v>
      </c>
      <c r="AT162" s="110"/>
      <c r="AU162" s="111">
        <v>714467</v>
      </c>
      <c r="AV162" s="112">
        <v>274263</v>
      </c>
      <c r="AW162" s="111">
        <v>171551</v>
      </c>
      <c r="AX162" s="111">
        <v>175616</v>
      </c>
      <c r="AY162" s="26"/>
    </row>
    <row r="163" spans="1:51" x14ac:dyDescent="0.2">
      <c r="A163" s="13" t="s">
        <v>249</v>
      </c>
      <c r="B163" s="14" t="s">
        <v>94</v>
      </c>
      <c r="C163" s="14" t="s">
        <v>13</v>
      </c>
      <c r="D163" s="15"/>
      <c r="E163" s="44">
        <v>2420</v>
      </c>
      <c r="F163" s="44">
        <v>1355</v>
      </c>
      <c r="G163" s="44">
        <v>0</v>
      </c>
      <c r="H163" s="44">
        <v>0</v>
      </c>
      <c r="I163" s="44">
        <v>0</v>
      </c>
      <c r="J163" s="44">
        <v>0</v>
      </c>
      <c r="K163" s="44">
        <v>3775</v>
      </c>
      <c r="L163" s="110"/>
      <c r="M163" s="44">
        <v>1130</v>
      </c>
      <c r="N163" s="44">
        <v>17426</v>
      </c>
      <c r="O163" s="44">
        <v>877</v>
      </c>
      <c r="P163" s="44">
        <v>6295</v>
      </c>
      <c r="Q163" s="44">
        <v>95</v>
      </c>
      <c r="R163" s="44">
        <v>16468</v>
      </c>
      <c r="S163" s="44">
        <v>42290</v>
      </c>
      <c r="T163" s="110"/>
      <c r="U163" s="44">
        <v>595</v>
      </c>
      <c r="V163" s="44">
        <v>8463</v>
      </c>
      <c r="W163" s="44">
        <v>2139</v>
      </c>
      <c r="X163" s="44">
        <v>0</v>
      </c>
      <c r="Y163" s="44">
        <v>0</v>
      </c>
      <c r="Z163" s="44">
        <v>6087</v>
      </c>
      <c r="AA163" s="44">
        <v>17284</v>
      </c>
      <c r="AB163" s="110"/>
      <c r="AC163" s="44">
        <v>0</v>
      </c>
      <c r="AD163" s="44">
        <v>90</v>
      </c>
      <c r="AE163" s="44">
        <v>0</v>
      </c>
      <c r="AF163" s="44">
        <v>0</v>
      </c>
      <c r="AG163" s="44">
        <v>0</v>
      </c>
      <c r="AH163" s="44">
        <v>0</v>
      </c>
      <c r="AI163" s="44">
        <v>90</v>
      </c>
      <c r="AJ163" s="110"/>
      <c r="AK163" s="44">
        <v>0</v>
      </c>
      <c r="AL163" s="44">
        <v>1251</v>
      </c>
      <c r="AM163" s="44">
        <v>0</v>
      </c>
      <c r="AN163" s="44">
        <v>0</v>
      </c>
      <c r="AO163" s="44">
        <v>0</v>
      </c>
      <c r="AP163" s="44">
        <v>3662</v>
      </c>
      <c r="AQ163" s="44">
        <v>4914</v>
      </c>
      <c r="AR163" s="110"/>
      <c r="AS163" s="45">
        <v>68353</v>
      </c>
      <c r="AT163" s="110"/>
      <c r="AU163" s="111">
        <v>161238</v>
      </c>
      <c r="AV163" s="112">
        <v>21111</v>
      </c>
      <c r="AW163" s="111">
        <v>99196</v>
      </c>
      <c r="AX163" s="111">
        <v>17635</v>
      </c>
      <c r="AY163" s="26"/>
    </row>
    <row r="164" spans="1:51" x14ac:dyDescent="0.2">
      <c r="A164" s="13" t="s">
        <v>250</v>
      </c>
      <c r="B164" s="14" t="s">
        <v>84</v>
      </c>
      <c r="C164" s="14" t="s">
        <v>13</v>
      </c>
      <c r="D164" s="15"/>
      <c r="E164" s="44">
        <v>0</v>
      </c>
      <c r="F164" s="44">
        <v>0</v>
      </c>
      <c r="G164" s="44">
        <v>0</v>
      </c>
      <c r="H164" s="44">
        <v>0</v>
      </c>
      <c r="I164" s="44">
        <v>0</v>
      </c>
      <c r="J164" s="44">
        <v>0</v>
      </c>
      <c r="K164" s="44">
        <v>0</v>
      </c>
      <c r="L164" s="110"/>
      <c r="M164" s="44">
        <v>0</v>
      </c>
      <c r="N164" s="44">
        <v>0</v>
      </c>
      <c r="O164" s="44">
        <v>0</v>
      </c>
      <c r="P164" s="44">
        <v>0</v>
      </c>
      <c r="Q164" s="44">
        <v>0</v>
      </c>
      <c r="R164" s="44">
        <v>0</v>
      </c>
      <c r="S164" s="44">
        <v>22310</v>
      </c>
      <c r="T164" s="110"/>
      <c r="U164" s="44">
        <v>0</v>
      </c>
      <c r="V164" s="44">
        <v>0</v>
      </c>
      <c r="W164" s="44">
        <v>0</v>
      </c>
      <c r="X164" s="44">
        <v>0</v>
      </c>
      <c r="Y164" s="44">
        <v>0</v>
      </c>
      <c r="Z164" s="44">
        <v>0</v>
      </c>
      <c r="AA164" s="44">
        <v>8859</v>
      </c>
      <c r="AB164" s="110"/>
      <c r="AC164" s="44">
        <v>0</v>
      </c>
      <c r="AD164" s="44">
        <v>0</v>
      </c>
      <c r="AE164" s="44">
        <v>0</v>
      </c>
      <c r="AF164" s="44">
        <v>0</v>
      </c>
      <c r="AG164" s="44">
        <v>0</v>
      </c>
      <c r="AH164" s="44">
        <v>0</v>
      </c>
      <c r="AI164" s="44">
        <v>691</v>
      </c>
      <c r="AJ164" s="110"/>
      <c r="AK164" s="44">
        <v>0</v>
      </c>
      <c r="AL164" s="44">
        <v>0</v>
      </c>
      <c r="AM164" s="44">
        <v>0</v>
      </c>
      <c r="AN164" s="44">
        <v>0</v>
      </c>
      <c r="AO164" s="44">
        <v>0</v>
      </c>
      <c r="AP164" s="44">
        <v>0</v>
      </c>
      <c r="AQ164" s="44">
        <v>24262</v>
      </c>
      <c r="AR164" s="110"/>
      <c r="AS164" s="45">
        <v>56122</v>
      </c>
      <c r="AT164" s="110"/>
      <c r="AU164" s="111">
        <v>118746</v>
      </c>
      <c r="AV164" s="112">
        <v>19869</v>
      </c>
      <c r="AW164" s="111">
        <v>39772</v>
      </c>
      <c r="AX164" s="111">
        <v>40550</v>
      </c>
      <c r="AY164" s="26"/>
    </row>
    <row r="165" spans="1:51" x14ac:dyDescent="0.2">
      <c r="A165" s="13" t="s">
        <v>251</v>
      </c>
      <c r="B165" s="14" t="s">
        <v>14</v>
      </c>
      <c r="C165" s="14" t="s">
        <v>14</v>
      </c>
      <c r="D165" s="15"/>
      <c r="E165" s="44">
        <v>0</v>
      </c>
      <c r="F165" s="44">
        <v>0</v>
      </c>
      <c r="G165" s="44">
        <v>1645</v>
      </c>
      <c r="H165" s="44">
        <v>0</v>
      </c>
      <c r="I165" s="44">
        <v>0</v>
      </c>
      <c r="J165" s="44">
        <v>0</v>
      </c>
      <c r="K165" s="44">
        <v>1645</v>
      </c>
      <c r="L165" s="110"/>
      <c r="M165" s="44">
        <v>0</v>
      </c>
      <c r="N165" s="44">
        <v>884</v>
      </c>
      <c r="O165" s="44">
        <v>43</v>
      </c>
      <c r="P165" s="44">
        <v>16</v>
      </c>
      <c r="Q165" s="44">
        <v>164</v>
      </c>
      <c r="R165" s="44">
        <v>412204</v>
      </c>
      <c r="S165" s="44">
        <v>413311</v>
      </c>
      <c r="T165" s="110"/>
      <c r="U165" s="44">
        <v>0</v>
      </c>
      <c r="V165" s="44">
        <v>2420</v>
      </c>
      <c r="W165" s="44">
        <v>1201</v>
      </c>
      <c r="X165" s="44">
        <v>0</v>
      </c>
      <c r="Y165" s="44">
        <v>0</v>
      </c>
      <c r="Z165" s="44">
        <v>4587</v>
      </c>
      <c r="AA165" s="44">
        <v>8208</v>
      </c>
      <c r="AB165" s="110"/>
      <c r="AC165" s="44">
        <v>0</v>
      </c>
      <c r="AD165" s="44">
        <v>0</v>
      </c>
      <c r="AE165" s="44">
        <v>48</v>
      </c>
      <c r="AF165" s="44">
        <v>0</v>
      </c>
      <c r="AG165" s="44">
        <v>0</v>
      </c>
      <c r="AH165" s="44">
        <v>0</v>
      </c>
      <c r="AI165" s="44">
        <v>48</v>
      </c>
      <c r="AJ165" s="110"/>
      <c r="AK165" s="44">
        <v>0</v>
      </c>
      <c r="AL165" s="44">
        <v>914</v>
      </c>
      <c r="AM165" s="44">
        <v>2125</v>
      </c>
      <c r="AN165" s="44">
        <v>0</v>
      </c>
      <c r="AO165" s="44">
        <v>0</v>
      </c>
      <c r="AP165" s="44">
        <v>113</v>
      </c>
      <c r="AQ165" s="44">
        <v>3152</v>
      </c>
      <c r="AR165" s="110"/>
      <c r="AS165" s="45">
        <v>426364</v>
      </c>
      <c r="AT165" s="110"/>
      <c r="AU165" s="111">
        <v>185910</v>
      </c>
      <c r="AV165" s="112">
        <v>5830</v>
      </c>
      <c r="AW165" s="111">
        <v>138248</v>
      </c>
      <c r="AX165" s="111">
        <v>19008</v>
      </c>
      <c r="AY165" s="26"/>
    </row>
    <row r="166" spans="1:51" x14ac:dyDescent="0.2">
      <c r="A166" s="13" t="s">
        <v>252</v>
      </c>
      <c r="B166" s="14" t="s">
        <v>94</v>
      </c>
      <c r="C166" s="14" t="s">
        <v>13</v>
      </c>
      <c r="D166" s="15"/>
      <c r="E166" s="44">
        <v>0</v>
      </c>
      <c r="F166" s="44">
        <v>0</v>
      </c>
      <c r="G166" s="44">
        <v>0</v>
      </c>
      <c r="H166" s="44">
        <v>0</v>
      </c>
      <c r="I166" s="44">
        <v>0</v>
      </c>
      <c r="J166" s="44">
        <v>0</v>
      </c>
      <c r="K166" s="44">
        <v>573</v>
      </c>
      <c r="L166" s="110"/>
      <c r="M166" s="44">
        <v>0</v>
      </c>
      <c r="N166" s="44">
        <v>0</v>
      </c>
      <c r="O166" s="44">
        <v>0</v>
      </c>
      <c r="P166" s="44">
        <v>0</v>
      </c>
      <c r="Q166" s="44">
        <v>0</v>
      </c>
      <c r="R166" s="44">
        <v>0</v>
      </c>
      <c r="S166" s="44">
        <v>51690</v>
      </c>
      <c r="T166" s="110"/>
      <c r="U166" s="44">
        <v>0</v>
      </c>
      <c r="V166" s="44">
        <v>0</v>
      </c>
      <c r="W166" s="44">
        <v>0</v>
      </c>
      <c r="X166" s="44">
        <v>0</v>
      </c>
      <c r="Y166" s="44">
        <v>0</v>
      </c>
      <c r="Z166" s="44">
        <v>0</v>
      </c>
      <c r="AA166" s="44">
        <v>13447</v>
      </c>
      <c r="AB166" s="110"/>
      <c r="AC166" s="44">
        <v>0</v>
      </c>
      <c r="AD166" s="44">
        <v>0</v>
      </c>
      <c r="AE166" s="44">
        <v>0</v>
      </c>
      <c r="AF166" s="44">
        <v>0</v>
      </c>
      <c r="AG166" s="44">
        <v>0</v>
      </c>
      <c r="AH166" s="44">
        <v>0</v>
      </c>
      <c r="AI166" s="44">
        <v>0</v>
      </c>
      <c r="AJ166" s="110"/>
      <c r="AK166" s="44">
        <v>0</v>
      </c>
      <c r="AL166" s="44">
        <v>0</v>
      </c>
      <c r="AM166" s="44">
        <v>0</v>
      </c>
      <c r="AN166" s="44">
        <v>0</v>
      </c>
      <c r="AO166" s="44">
        <v>0</v>
      </c>
      <c r="AP166" s="44">
        <v>0</v>
      </c>
      <c r="AQ166" s="44">
        <v>45176</v>
      </c>
      <c r="AR166" s="110"/>
      <c r="AS166" s="45">
        <v>110887</v>
      </c>
      <c r="AT166" s="110"/>
      <c r="AU166" s="111">
        <v>246262</v>
      </c>
      <c r="AV166" s="112">
        <v>29387</v>
      </c>
      <c r="AW166" s="111">
        <v>138123</v>
      </c>
      <c r="AX166" s="111">
        <v>44233</v>
      </c>
      <c r="AY166" s="26"/>
    </row>
    <row r="167" spans="1:51" x14ac:dyDescent="0.2">
      <c r="A167" s="13" t="s">
        <v>253</v>
      </c>
      <c r="B167" s="14" t="s">
        <v>15</v>
      </c>
      <c r="C167" s="14" t="s">
        <v>15</v>
      </c>
      <c r="D167" s="15"/>
      <c r="E167" s="44"/>
      <c r="F167" s="44"/>
      <c r="G167" s="44"/>
      <c r="H167" s="44"/>
      <c r="I167" s="44"/>
      <c r="J167" s="44"/>
      <c r="K167" s="44"/>
      <c r="L167" s="110"/>
      <c r="M167" s="44"/>
      <c r="N167" s="44"/>
      <c r="O167" s="44"/>
      <c r="P167" s="44"/>
      <c r="Q167" s="44"/>
      <c r="R167" s="44"/>
      <c r="S167" s="44"/>
      <c r="T167" s="110"/>
      <c r="U167" s="44"/>
      <c r="V167" s="44"/>
      <c r="W167" s="44"/>
      <c r="X167" s="44"/>
      <c r="Y167" s="44"/>
      <c r="Z167" s="44"/>
      <c r="AA167" s="44"/>
      <c r="AB167" s="110"/>
      <c r="AC167" s="44"/>
      <c r="AD167" s="44"/>
      <c r="AE167" s="44"/>
      <c r="AF167" s="44"/>
      <c r="AG167" s="44"/>
      <c r="AH167" s="44"/>
      <c r="AI167" s="44"/>
      <c r="AJ167" s="110"/>
      <c r="AK167" s="44"/>
      <c r="AL167" s="44"/>
      <c r="AM167" s="44"/>
      <c r="AN167" s="44"/>
      <c r="AO167" s="44"/>
      <c r="AP167" s="44"/>
      <c r="AQ167" s="44"/>
      <c r="AR167" s="110"/>
      <c r="AS167" s="45"/>
      <c r="AT167" s="110"/>
      <c r="AU167" s="111">
        <v>118413</v>
      </c>
      <c r="AV167" s="112">
        <v>13781</v>
      </c>
      <c r="AW167" s="111">
        <v>61600</v>
      </c>
      <c r="AX167" s="111">
        <v>31324</v>
      </c>
      <c r="AY167" s="26"/>
    </row>
    <row r="168" spans="1:51" x14ac:dyDescent="0.2">
      <c r="A168" s="13" t="s">
        <v>254</v>
      </c>
      <c r="B168" s="14" t="s">
        <v>82</v>
      </c>
      <c r="C168" s="14" t="s">
        <v>13</v>
      </c>
      <c r="D168" s="15"/>
      <c r="E168" s="44"/>
      <c r="F168" s="44"/>
      <c r="G168" s="44"/>
      <c r="H168" s="44"/>
      <c r="I168" s="44"/>
      <c r="J168" s="44"/>
      <c r="K168" s="44"/>
      <c r="L168" s="110"/>
      <c r="M168" s="44"/>
      <c r="N168" s="44"/>
      <c r="O168" s="44"/>
      <c r="P168" s="44"/>
      <c r="Q168" s="44"/>
      <c r="R168" s="44"/>
      <c r="S168" s="44"/>
      <c r="T168" s="110"/>
      <c r="U168" s="44"/>
      <c r="V168" s="44"/>
      <c r="W168" s="44"/>
      <c r="X168" s="44"/>
      <c r="Y168" s="44"/>
      <c r="Z168" s="44"/>
      <c r="AA168" s="44"/>
      <c r="AB168" s="110"/>
      <c r="AC168" s="44"/>
      <c r="AD168" s="44"/>
      <c r="AE168" s="44"/>
      <c r="AF168" s="44"/>
      <c r="AG168" s="44"/>
      <c r="AH168" s="44"/>
      <c r="AI168" s="44"/>
      <c r="AJ168" s="110"/>
      <c r="AK168" s="44"/>
      <c r="AL168" s="44"/>
      <c r="AM168" s="44"/>
      <c r="AN168" s="44"/>
      <c r="AO168" s="44"/>
      <c r="AP168" s="44"/>
      <c r="AQ168" s="44"/>
      <c r="AR168" s="110"/>
      <c r="AS168" s="45"/>
      <c r="AT168" s="110"/>
      <c r="AU168" s="111">
        <v>185553</v>
      </c>
      <c r="AV168" s="112">
        <v>9729</v>
      </c>
      <c r="AW168" s="111">
        <v>90849</v>
      </c>
      <c r="AX168" s="111">
        <v>50848</v>
      </c>
      <c r="AY168" s="26"/>
    </row>
    <row r="169" spans="1:51" x14ac:dyDescent="0.2">
      <c r="A169" s="13" t="s">
        <v>255</v>
      </c>
      <c r="B169" s="14" t="s">
        <v>105</v>
      </c>
      <c r="C169" s="14" t="s">
        <v>13</v>
      </c>
      <c r="D169" s="15"/>
      <c r="E169" s="44"/>
      <c r="F169" s="44"/>
      <c r="G169" s="44"/>
      <c r="H169" s="44"/>
      <c r="I169" s="44"/>
      <c r="J169" s="44"/>
      <c r="K169" s="44"/>
      <c r="L169" s="110"/>
      <c r="M169" s="44"/>
      <c r="N169" s="44"/>
      <c r="O169" s="44"/>
      <c r="P169" s="44"/>
      <c r="Q169" s="44"/>
      <c r="R169" s="44"/>
      <c r="S169" s="44"/>
      <c r="T169" s="110"/>
      <c r="U169" s="44"/>
      <c r="V169" s="44"/>
      <c r="W169" s="44"/>
      <c r="X169" s="44"/>
      <c r="Y169" s="44"/>
      <c r="Z169" s="44"/>
      <c r="AA169" s="44"/>
      <c r="AB169" s="110"/>
      <c r="AC169" s="44"/>
      <c r="AD169" s="44"/>
      <c r="AE169" s="44"/>
      <c r="AF169" s="44"/>
      <c r="AG169" s="44"/>
      <c r="AH169" s="44"/>
      <c r="AI169" s="44"/>
      <c r="AJ169" s="110"/>
      <c r="AK169" s="44"/>
      <c r="AL169" s="44"/>
      <c r="AM169" s="44"/>
      <c r="AN169" s="44"/>
      <c r="AO169" s="44"/>
      <c r="AP169" s="44"/>
      <c r="AQ169" s="44"/>
      <c r="AR169" s="110"/>
      <c r="AS169" s="45"/>
      <c r="AT169" s="110"/>
      <c r="AU169" s="111">
        <v>169</v>
      </c>
      <c r="AV169" s="112">
        <v>0</v>
      </c>
      <c r="AW169" s="111">
        <v>0</v>
      </c>
      <c r="AX169" s="111">
        <v>0</v>
      </c>
      <c r="AY169" s="26"/>
    </row>
    <row r="170" spans="1:51" x14ac:dyDescent="0.2">
      <c r="A170" s="13" t="s">
        <v>256</v>
      </c>
      <c r="B170" s="14" t="s">
        <v>138</v>
      </c>
      <c r="C170" s="14" t="s">
        <v>13</v>
      </c>
      <c r="D170" s="15"/>
      <c r="E170" s="44">
        <v>16937</v>
      </c>
      <c r="F170" s="44">
        <v>33494</v>
      </c>
      <c r="G170" s="44">
        <v>33739</v>
      </c>
      <c r="H170" s="44">
        <v>2845</v>
      </c>
      <c r="I170" s="44">
        <v>0</v>
      </c>
      <c r="J170" s="44">
        <v>50594</v>
      </c>
      <c r="K170" s="44">
        <v>137609</v>
      </c>
      <c r="L170" s="110"/>
      <c r="M170" s="44">
        <v>40854</v>
      </c>
      <c r="N170" s="44">
        <v>82494</v>
      </c>
      <c r="O170" s="44">
        <v>62745</v>
      </c>
      <c r="P170" s="44">
        <v>7032</v>
      </c>
      <c r="Q170" s="44">
        <v>1004</v>
      </c>
      <c r="R170" s="44">
        <v>139469</v>
      </c>
      <c r="S170" s="44">
        <v>333598</v>
      </c>
      <c r="T170" s="110"/>
      <c r="U170" s="44">
        <v>8086</v>
      </c>
      <c r="V170" s="44">
        <v>21277</v>
      </c>
      <c r="W170" s="44">
        <v>16505</v>
      </c>
      <c r="X170" s="44">
        <v>0</v>
      </c>
      <c r="Y170" s="44">
        <v>0</v>
      </c>
      <c r="Z170" s="44">
        <v>36074</v>
      </c>
      <c r="AA170" s="44">
        <v>81942</v>
      </c>
      <c r="AB170" s="110"/>
      <c r="AC170" s="44">
        <v>1000</v>
      </c>
      <c r="AD170" s="44">
        <v>1035</v>
      </c>
      <c r="AE170" s="44">
        <v>0</v>
      </c>
      <c r="AF170" s="44">
        <v>0</v>
      </c>
      <c r="AG170" s="44">
        <v>0</v>
      </c>
      <c r="AH170" s="44">
        <v>0</v>
      </c>
      <c r="AI170" s="44">
        <v>2035</v>
      </c>
      <c r="AJ170" s="110"/>
      <c r="AK170" s="44">
        <v>30362</v>
      </c>
      <c r="AL170" s="44">
        <v>6362</v>
      </c>
      <c r="AM170" s="44">
        <v>0</v>
      </c>
      <c r="AN170" s="44">
        <v>0</v>
      </c>
      <c r="AO170" s="44">
        <v>0</v>
      </c>
      <c r="AP170" s="44">
        <v>40611</v>
      </c>
      <c r="AQ170" s="44">
        <v>77335</v>
      </c>
      <c r="AR170" s="110"/>
      <c r="AS170" s="45">
        <v>632519</v>
      </c>
      <c r="AT170" s="110"/>
      <c r="AU170" s="111">
        <v>989332</v>
      </c>
      <c r="AV170" s="112">
        <v>253833</v>
      </c>
      <c r="AW170" s="111">
        <v>394265</v>
      </c>
      <c r="AX170" s="111">
        <v>213176</v>
      </c>
      <c r="AY170" s="26"/>
    </row>
    <row r="171" spans="1:51" x14ac:dyDescent="0.2">
      <c r="A171" s="13" t="s">
        <v>257</v>
      </c>
      <c r="B171" s="14" t="s">
        <v>138</v>
      </c>
      <c r="C171" s="14" t="s">
        <v>13</v>
      </c>
      <c r="D171" s="15"/>
      <c r="E171" s="44">
        <v>131</v>
      </c>
      <c r="F171" s="44">
        <v>535336</v>
      </c>
      <c r="G171" s="44">
        <v>0</v>
      </c>
      <c r="H171" s="44">
        <v>0</v>
      </c>
      <c r="I171" s="44">
        <v>0</v>
      </c>
      <c r="J171" s="44">
        <v>278</v>
      </c>
      <c r="K171" s="44">
        <v>535745</v>
      </c>
      <c r="L171" s="110"/>
      <c r="M171" s="44">
        <v>4239</v>
      </c>
      <c r="N171" s="44">
        <v>106046</v>
      </c>
      <c r="O171" s="44">
        <v>0</v>
      </c>
      <c r="P171" s="44">
        <v>0</v>
      </c>
      <c r="Q171" s="44">
        <v>0</v>
      </c>
      <c r="R171" s="44">
        <v>14315</v>
      </c>
      <c r="S171" s="44">
        <v>124600</v>
      </c>
      <c r="T171" s="110"/>
      <c r="U171" s="44">
        <v>0</v>
      </c>
      <c r="V171" s="44">
        <v>46976</v>
      </c>
      <c r="W171" s="44">
        <v>0</v>
      </c>
      <c r="X171" s="44">
        <v>0</v>
      </c>
      <c r="Y171" s="44">
        <v>0</v>
      </c>
      <c r="Z171" s="44">
        <v>9238</v>
      </c>
      <c r="AA171" s="44">
        <v>56213</v>
      </c>
      <c r="AB171" s="110"/>
      <c r="AC171" s="44">
        <v>0</v>
      </c>
      <c r="AD171" s="44">
        <v>0</v>
      </c>
      <c r="AE171" s="44">
        <v>0</v>
      </c>
      <c r="AF171" s="44">
        <v>0</v>
      </c>
      <c r="AG171" s="44">
        <v>0</v>
      </c>
      <c r="AH171" s="44">
        <v>0</v>
      </c>
      <c r="AI171" s="44">
        <v>0</v>
      </c>
      <c r="AJ171" s="110"/>
      <c r="AK171" s="44">
        <v>213</v>
      </c>
      <c r="AL171" s="44">
        <v>3506</v>
      </c>
      <c r="AM171" s="44">
        <v>0</v>
      </c>
      <c r="AN171" s="44">
        <v>0</v>
      </c>
      <c r="AO171" s="44">
        <v>0</v>
      </c>
      <c r="AP171" s="44">
        <v>261</v>
      </c>
      <c r="AQ171" s="44">
        <v>3979</v>
      </c>
      <c r="AR171" s="110"/>
      <c r="AS171" s="45">
        <v>720537</v>
      </c>
      <c r="AT171" s="110"/>
      <c r="AU171" s="111">
        <v>1137021</v>
      </c>
      <c r="AV171" s="112">
        <v>425972</v>
      </c>
      <c r="AW171" s="111">
        <v>141595</v>
      </c>
      <c r="AX171" s="111">
        <v>479010</v>
      </c>
      <c r="AY171" s="26"/>
    </row>
    <row r="172" spans="1:51" x14ac:dyDescent="0.2">
      <c r="A172" s="13" t="s">
        <v>258</v>
      </c>
      <c r="B172" s="14" t="s">
        <v>86</v>
      </c>
      <c r="C172" s="14" t="s">
        <v>13</v>
      </c>
      <c r="D172" s="15"/>
      <c r="E172" s="44">
        <v>0</v>
      </c>
      <c r="F172" s="44">
        <v>0</v>
      </c>
      <c r="G172" s="44">
        <v>0</v>
      </c>
      <c r="H172" s="44">
        <v>0</v>
      </c>
      <c r="I172" s="44">
        <v>0</v>
      </c>
      <c r="J172" s="44">
        <v>887</v>
      </c>
      <c r="K172" s="44">
        <v>887</v>
      </c>
      <c r="L172" s="110"/>
      <c r="M172" s="44">
        <v>0</v>
      </c>
      <c r="N172" s="44">
        <v>0</v>
      </c>
      <c r="O172" s="44">
        <v>226</v>
      </c>
      <c r="P172" s="44">
        <v>751</v>
      </c>
      <c r="Q172" s="44">
        <v>151</v>
      </c>
      <c r="R172" s="44">
        <v>19280</v>
      </c>
      <c r="S172" s="44">
        <v>20408</v>
      </c>
      <c r="T172" s="110"/>
      <c r="U172" s="44">
        <v>54</v>
      </c>
      <c r="V172" s="44">
        <v>548</v>
      </c>
      <c r="W172" s="44">
        <v>108</v>
      </c>
      <c r="X172" s="44">
        <v>0</v>
      </c>
      <c r="Y172" s="44">
        <v>0</v>
      </c>
      <c r="Z172" s="44">
        <v>21382</v>
      </c>
      <c r="AA172" s="44">
        <v>22092</v>
      </c>
      <c r="AB172" s="110"/>
      <c r="AC172" s="44">
        <v>0</v>
      </c>
      <c r="AD172" s="44">
        <v>0</v>
      </c>
      <c r="AE172" s="44">
        <v>0</v>
      </c>
      <c r="AF172" s="44">
        <v>0</v>
      </c>
      <c r="AG172" s="44">
        <v>0</v>
      </c>
      <c r="AH172" s="44">
        <v>0</v>
      </c>
      <c r="AI172" s="44">
        <v>0</v>
      </c>
      <c r="AJ172" s="110"/>
      <c r="AK172" s="44">
        <v>0</v>
      </c>
      <c r="AL172" s="44">
        <v>0</v>
      </c>
      <c r="AM172" s="44">
        <v>0</v>
      </c>
      <c r="AN172" s="44">
        <v>0</v>
      </c>
      <c r="AO172" s="44">
        <v>0</v>
      </c>
      <c r="AP172" s="44">
        <v>8619</v>
      </c>
      <c r="AQ172" s="44">
        <v>8619</v>
      </c>
      <c r="AR172" s="110"/>
      <c r="AS172" s="45">
        <v>52006</v>
      </c>
      <c r="AT172" s="110"/>
      <c r="AU172" s="111">
        <v>113975</v>
      </c>
      <c r="AV172" s="112">
        <v>16078</v>
      </c>
      <c r="AW172" s="111">
        <v>60988</v>
      </c>
      <c r="AX172" s="111">
        <v>21127</v>
      </c>
      <c r="AY172" s="26"/>
    </row>
    <row r="173" spans="1:51" x14ac:dyDescent="0.2">
      <c r="A173" s="13" t="s">
        <v>259</v>
      </c>
      <c r="B173" s="14" t="s">
        <v>94</v>
      </c>
      <c r="C173" s="14" t="s">
        <v>13</v>
      </c>
      <c r="D173" s="15"/>
      <c r="E173" s="44"/>
      <c r="F173" s="44"/>
      <c r="G173" s="44"/>
      <c r="H173" s="44"/>
      <c r="I173" s="44"/>
      <c r="J173" s="44"/>
      <c r="K173" s="44"/>
      <c r="L173" s="110"/>
      <c r="M173" s="44"/>
      <c r="N173" s="44"/>
      <c r="O173" s="44"/>
      <c r="P173" s="44"/>
      <c r="Q173" s="44"/>
      <c r="R173" s="44"/>
      <c r="S173" s="44"/>
      <c r="T173" s="110"/>
      <c r="U173" s="44"/>
      <c r="V173" s="44"/>
      <c r="W173" s="44"/>
      <c r="X173" s="44"/>
      <c r="Y173" s="44"/>
      <c r="Z173" s="44"/>
      <c r="AA173" s="44"/>
      <c r="AB173" s="110"/>
      <c r="AC173" s="44"/>
      <c r="AD173" s="44"/>
      <c r="AE173" s="44"/>
      <c r="AF173" s="44"/>
      <c r="AG173" s="44"/>
      <c r="AH173" s="44"/>
      <c r="AI173" s="44"/>
      <c r="AJ173" s="110"/>
      <c r="AK173" s="44"/>
      <c r="AL173" s="44"/>
      <c r="AM173" s="44"/>
      <c r="AN173" s="44"/>
      <c r="AO173" s="44"/>
      <c r="AP173" s="44"/>
      <c r="AQ173" s="44"/>
      <c r="AR173" s="110"/>
      <c r="AS173" s="45"/>
      <c r="AT173" s="110"/>
      <c r="AU173" s="111">
        <v>182100</v>
      </c>
      <c r="AV173" s="112">
        <v>15451</v>
      </c>
      <c r="AW173" s="111">
        <v>110949</v>
      </c>
      <c r="AX173" s="111">
        <v>30095</v>
      </c>
      <c r="AY173" s="26"/>
    </row>
    <row r="174" spans="1:51" x14ac:dyDescent="0.2">
      <c r="A174" s="13" t="s">
        <v>260</v>
      </c>
      <c r="B174" s="14" t="s">
        <v>99</v>
      </c>
      <c r="C174" s="14" t="s">
        <v>13</v>
      </c>
      <c r="D174" s="15"/>
      <c r="E174" s="44">
        <v>0</v>
      </c>
      <c r="F174" s="44">
        <v>0</v>
      </c>
      <c r="G174" s="44">
        <v>0</v>
      </c>
      <c r="H174" s="44">
        <v>0</v>
      </c>
      <c r="I174" s="44">
        <v>0</v>
      </c>
      <c r="J174" s="44">
        <v>3544</v>
      </c>
      <c r="K174" s="44">
        <v>3544</v>
      </c>
      <c r="L174" s="110"/>
      <c r="M174" s="44">
        <v>0</v>
      </c>
      <c r="N174" s="44">
        <v>0</v>
      </c>
      <c r="O174" s="44">
        <v>0</v>
      </c>
      <c r="P174" s="44">
        <v>29983</v>
      </c>
      <c r="Q174" s="44">
        <v>142</v>
      </c>
      <c r="R174" s="44">
        <v>243958</v>
      </c>
      <c r="S174" s="44">
        <v>274083</v>
      </c>
      <c r="T174" s="110"/>
      <c r="U174" s="44">
        <v>0</v>
      </c>
      <c r="V174" s="44">
        <v>0</v>
      </c>
      <c r="W174" s="44">
        <v>0</v>
      </c>
      <c r="X174" s="44">
        <v>174</v>
      </c>
      <c r="Y174" s="44">
        <v>0</v>
      </c>
      <c r="Z174" s="44">
        <v>19989</v>
      </c>
      <c r="AA174" s="44">
        <v>20163</v>
      </c>
      <c r="AB174" s="110"/>
      <c r="AC174" s="44">
        <v>0</v>
      </c>
      <c r="AD174" s="44">
        <v>0</v>
      </c>
      <c r="AE174" s="44">
        <v>0</v>
      </c>
      <c r="AF174" s="44">
        <v>588</v>
      </c>
      <c r="AG174" s="44">
        <v>0</v>
      </c>
      <c r="AH174" s="44">
        <v>7930</v>
      </c>
      <c r="AI174" s="44">
        <v>8518</v>
      </c>
      <c r="AJ174" s="110"/>
      <c r="AK174" s="44">
        <v>3150</v>
      </c>
      <c r="AL174" s="44">
        <v>0</v>
      </c>
      <c r="AM174" s="44">
        <v>0</v>
      </c>
      <c r="AN174" s="44">
        <v>1071</v>
      </c>
      <c r="AO174" s="44">
        <v>0</v>
      </c>
      <c r="AP174" s="44">
        <v>63958</v>
      </c>
      <c r="AQ174" s="44">
        <v>68178</v>
      </c>
      <c r="AR174" s="110"/>
      <c r="AS174" s="45">
        <v>374487</v>
      </c>
      <c r="AT174" s="110"/>
      <c r="AU174" s="111">
        <v>681189</v>
      </c>
      <c r="AV174" s="112">
        <v>79534</v>
      </c>
      <c r="AW174" s="111">
        <v>434187</v>
      </c>
      <c r="AX174" s="111">
        <v>87929</v>
      </c>
      <c r="AY174" s="26"/>
    </row>
    <row r="175" spans="1:51" x14ac:dyDescent="0.2">
      <c r="A175" s="13" t="s">
        <v>261</v>
      </c>
      <c r="B175" s="14" t="s">
        <v>96</v>
      </c>
      <c r="C175" s="14" t="s">
        <v>13</v>
      </c>
      <c r="D175" s="15"/>
      <c r="E175" s="44">
        <v>0</v>
      </c>
      <c r="F175" s="44">
        <v>17863</v>
      </c>
      <c r="G175" s="44">
        <v>78535</v>
      </c>
      <c r="H175" s="44">
        <v>4819</v>
      </c>
      <c r="I175" s="44">
        <v>0</v>
      </c>
      <c r="J175" s="44">
        <v>3471</v>
      </c>
      <c r="K175" s="44">
        <v>104688</v>
      </c>
      <c r="L175" s="110"/>
      <c r="M175" s="44">
        <v>0</v>
      </c>
      <c r="N175" s="44">
        <v>39583</v>
      </c>
      <c r="O175" s="44">
        <v>4681</v>
      </c>
      <c r="P175" s="44">
        <v>13256</v>
      </c>
      <c r="Q175" s="44">
        <v>0</v>
      </c>
      <c r="R175" s="44">
        <v>3618</v>
      </c>
      <c r="S175" s="44">
        <v>61138</v>
      </c>
      <c r="T175" s="110"/>
      <c r="U175" s="44">
        <v>0</v>
      </c>
      <c r="V175" s="44">
        <v>0</v>
      </c>
      <c r="W175" s="44">
        <v>3058</v>
      </c>
      <c r="X175" s="44">
        <v>660</v>
      </c>
      <c r="Y175" s="44">
        <v>0</v>
      </c>
      <c r="Z175" s="44">
        <v>0</v>
      </c>
      <c r="AA175" s="44">
        <v>3718</v>
      </c>
      <c r="AB175" s="110"/>
      <c r="AC175" s="44">
        <v>0</v>
      </c>
      <c r="AD175" s="44">
        <v>0</v>
      </c>
      <c r="AE175" s="44">
        <v>639</v>
      </c>
      <c r="AF175" s="44">
        <v>0</v>
      </c>
      <c r="AG175" s="44">
        <v>0</v>
      </c>
      <c r="AH175" s="44">
        <v>0</v>
      </c>
      <c r="AI175" s="44">
        <v>639</v>
      </c>
      <c r="AJ175" s="110"/>
      <c r="AK175" s="44">
        <v>360</v>
      </c>
      <c r="AL175" s="44">
        <v>4789</v>
      </c>
      <c r="AM175" s="44">
        <v>260</v>
      </c>
      <c r="AN175" s="44">
        <v>5659</v>
      </c>
      <c r="AO175" s="44">
        <v>0</v>
      </c>
      <c r="AP175" s="44">
        <v>956</v>
      </c>
      <c r="AQ175" s="44">
        <v>12024</v>
      </c>
      <c r="AR175" s="110"/>
      <c r="AS175" s="45">
        <v>182207</v>
      </c>
      <c r="AT175" s="110"/>
      <c r="AU175" s="111">
        <v>308670</v>
      </c>
      <c r="AV175" s="112">
        <v>107988</v>
      </c>
      <c r="AW175" s="111">
        <v>66460</v>
      </c>
      <c r="AX175" s="111">
        <v>90145</v>
      </c>
      <c r="AY175" s="26"/>
    </row>
    <row r="176" spans="1:51" x14ac:dyDescent="0.2">
      <c r="A176" s="13" t="s">
        <v>262</v>
      </c>
      <c r="B176" s="14" t="s">
        <v>99</v>
      </c>
      <c r="C176" s="14" t="s">
        <v>13</v>
      </c>
      <c r="D176" s="15"/>
      <c r="E176" s="44">
        <v>29</v>
      </c>
      <c r="F176" s="44">
        <v>1895</v>
      </c>
      <c r="G176" s="44">
        <v>1263</v>
      </c>
      <c r="H176" s="44">
        <v>0</v>
      </c>
      <c r="I176" s="44">
        <v>0</v>
      </c>
      <c r="J176" s="44">
        <v>338</v>
      </c>
      <c r="K176" s="44">
        <v>3524</v>
      </c>
      <c r="L176" s="110"/>
      <c r="M176" s="44">
        <v>6925</v>
      </c>
      <c r="N176" s="44">
        <v>38999</v>
      </c>
      <c r="O176" s="44">
        <v>8201</v>
      </c>
      <c r="P176" s="44">
        <v>8322</v>
      </c>
      <c r="Q176" s="44">
        <v>1544</v>
      </c>
      <c r="R176" s="44">
        <v>53386</v>
      </c>
      <c r="S176" s="44">
        <v>117378</v>
      </c>
      <c r="T176" s="110"/>
      <c r="U176" s="44">
        <v>4813</v>
      </c>
      <c r="V176" s="44">
        <v>35581</v>
      </c>
      <c r="W176" s="44">
        <v>11561</v>
      </c>
      <c r="X176" s="44">
        <v>3345</v>
      </c>
      <c r="Y176" s="44">
        <v>0</v>
      </c>
      <c r="Z176" s="44">
        <v>24475</v>
      </c>
      <c r="AA176" s="44">
        <v>79775</v>
      </c>
      <c r="AB176" s="110"/>
      <c r="AC176" s="44">
        <v>0</v>
      </c>
      <c r="AD176" s="44">
        <v>0</v>
      </c>
      <c r="AE176" s="44">
        <v>0</v>
      </c>
      <c r="AF176" s="44">
        <v>0</v>
      </c>
      <c r="AG176" s="44">
        <v>0</v>
      </c>
      <c r="AH176" s="44">
        <v>320</v>
      </c>
      <c r="AI176" s="44">
        <v>320</v>
      </c>
      <c r="AJ176" s="110"/>
      <c r="AK176" s="44">
        <v>3687</v>
      </c>
      <c r="AL176" s="44">
        <v>3530</v>
      </c>
      <c r="AM176" s="44">
        <v>11986</v>
      </c>
      <c r="AN176" s="44">
        <v>878</v>
      </c>
      <c r="AO176" s="44">
        <v>0</v>
      </c>
      <c r="AP176" s="44">
        <v>18807</v>
      </c>
      <c r="AQ176" s="44">
        <v>38889</v>
      </c>
      <c r="AR176" s="110"/>
      <c r="AS176" s="45">
        <v>239885</v>
      </c>
      <c r="AT176" s="110"/>
      <c r="AU176" s="111">
        <v>551690</v>
      </c>
      <c r="AV176" s="112">
        <v>71333</v>
      </c>
      <c r="AW176" s="111">
        <v>222631</v>
      </c>
      <c r="AX176" s="111">
        <v>182298</v>
      </c>
      <c r="AY176" s="26"/>
    </row>
    <row r="177" spans="1:51" x14ac:dyDescent="0.2">
      <c r="A177" s="13" t="s">
        <v>263</v>
      </c>
      <c r="B177" s="14" t="s">
        <v>84</v>
      </c>
      <c r="C177" s="14" t="s">
        <v>13</v>
      </c>
      <c r="D177" s="15"/>
      <c r="E177" s="44">
        <v>0</v>
      </c>
      <c r="F177" s="44">
        <v>3265</v>
      </c>
      <c r="G177" s="44">
        <v>1921</v>
      </c>
      <c r="H177" s="44">
        <v>0</v>
      </c>
      <c r="I177" s="44">
        <v>0</v>
      </c>
      <c r="J177" s="44">
        <v>15825</v>
      </c>
      <c r="K177" s="44">
        <v>21011</v>
      </c>
      <c r="L177" s="110"/>
      <c r="M177" s="44">
        <v>2506</v>
      </c>
      <c r="N177" s="44">
        <v>54585</v>
      </c>
      <c r="O177" s="44">
        <v>9386</v>
      </c>
      <c r="P177" s="44">
        <v>7319</v>
      </c>
      <c r="Q177" s="44">
        <v>75</v>
      </c>
      <c r="R177" s="44">
        <v>93492</v>
      </c>
      <c r="S177" s="44">
        <v>167363</v>
      </c>
      <c r="T177" s="110"/>
      <c r="U177" s="44">
        <v>1161</v>
      </c>
      <c r="V177" s="44">
        <v>11894</v>
      </c>
      <c r="W177" s="44">
        <v>2028</v>
      </c>
      <c r="X177" s="44">
        <v>0</v>
      </c>
      <c r="Y177" s="44">
        <v>0</v>
      </c>
      <c r="Z177" s="44">
        <v>7959</v>
      </c>
      <c r="AA177" s="44">
        <v>23042</v>
      </c>
      <c r="AB177" s="110"/>
      <c r="AC177" s="44">
        <v>0</v>
      </c>
      <c r="AD177" s="44">
        <v>0</v>
      </c>
      <c r="AE177" s="44">
        <v>0</v>
      </c>
      <c r="AF177" s="44">
        <v>0</v>
      </c>
      <c r="AG177" s="44">
        <v>0</v>
      </c>
      <c r="AH177" s="44">
        <v>0</v>
      </c>
      <c r="AI177" s="44">
        <v>0</v>
      </c>
      <c r="AJ177" s="110"/>
      <c r="AK177" s="44">
        <v>393</v>
      </c>
      <c r="AL177" s="44">
        <v>7335</v>
      </c>
      <c r="AM177" s="44">
        <v>1519</v>
      </c>
      <c r="AN177" s="44">
        <v>0</v>
      </c>
      <c r="AO177" s="44">
        <v>0</v>
      </c>
      <c r="AP177" s="44">
        <v>22862</v>
      </c>
      <c r="AQ177" s="44">
        <v>32109</v>
      </c>
      <c r="AR177" s="110"/>
      <c r="AS177" s="45">
        <v>243524</v>
      </c>
      <c r="AT177" s="110"/>
      <c r="AU177" s="111">
        <v>563700</v>
      </c>
      <c r="AV177" s="112">
        <v>56359</v>
      </c>
      <c r="AW177" s="111">
        <v>377151</v>
      </c>
      <c r="AX177" s="111">
        <v>81851</v>
      </c>
      <c r="AY177" s="26"/>
    </row>
    <row r="178" spans="1:51" x14ac:dyDescent="0.2">
      <c r="A178" s="13" t="s">
        <v>264</v>
      </c>
      <c r="B178" s="14" t="s">
        <v>138</v>
      </c>
      <c r="C178" s="14" t="s">
        <v>13</v>
      </c>
      <c r="D178" s="15"/>
      <c r="E178" s="44">
        <v>0</v>
      </c>
      <c r="F178" s="44">
        <v>0</v>
      </c>
      <c r="G178" s="44">
        <v>0</v>
      </c>
      <c r="H178" s="44">
        <v>0</v>
      </c>
      <c r="I178" s="44">
        <v>0</v>
      </c>
      <c r="J178" s="44">
        <v>0</v>
      </c>
      <c r="K178" s="44">
        <v>134918</v>
      </c>
      <c r="L178" s="110"/>
      <c r="M178" s="44">
        <v>0</v>
      </c>
      <c r="N178" s="44">
        <v>0</v>
      </c>
      <c r="O178" s="44">
        <v>0</v>
      </c>
      <c r="P178" s="44">
        <v>0</v>
      </c>
      <c r="Q178" s="44">
        <v>0</v>
      </c>
      <c r="R178" s="44">
        <v>0</v>
      </c>
      <c r="S178" s="44">
        <v>306918</v>
      </c>
      <c r="T178" s="110"/>
      <c r="U178" s="44">
        <v>0</v>
      </c>
      <c r="V178" s="44">
        <v>0</v>
      </c>
      <c r="W178" s="44">
        <v>0</v>
      </c>
      <c r="X178" s="44">
        <v>0</v>
      </c>
      <c r="Y178" s="44">
        <v>0</v>
      </c>
      <c r="Z178" s="44">
        <v>0</v>
      </c>
      <c r="AA178" s="44">
        <v>20982</v>
      </c>
      <c r="AB178" s="110"/>
      <c r="AC178" s="44">
        <v>0</v>
      </c>
      <c r="AD178" s="44">
        <v>0</v>
      </c>
      <c r="AE178" s="44">
        <v>0</v>
      </c>
      <c r="AF178" s="44">
        <v>0</v>
      </c>
      <c r="AG178" s="44">
        <v>0</v>
      </c>
      <c r="AH178" s="44">
        <v>0</v>
      </c>
      <c r="AI178" s="44">
        <v>657</v>
      </c>
      <c r="AJ178" s="110"/>
      <c r="AK178" s="44">
        <v>0</v>
      </c>
      <c r="AL178" s="44">
        <v>0</v>
      </c>
      <c r="AM178" s="44">
        <v>0</v>
      </c>
      <c r="AN178" s="44">
        <v>0</v>
      </c>
      <c r="AO178" s="44">
        <v>0</v>
      </c>
      <c r="AP178" s="44">
        <v>0</v>
      </c>
      <c r="AQ178" s="44">
        <v>178826</v>
      </c>
      <c r="AR178" s="110"/>
      <c r="AS178" s="45">
        <v>642301</v>
      </c>
      <c r="AT178" s="110"/>
      <c r="AU178" s="111">
        <v>1277456</v>
      </c>
      <c r="AV178" s="112">
        <v>287220</v>
      </c>
      <c r="AW178" s="111">
        <v>633546</v>
      </c>
      <c r="AX178" s="111">
        <v>189074</v>
      </c>
      <c r="AY178" s="26"/>
    </row>
    <row r="179" spans="1:51" x14ac:dyDescent="0.2">
      <c r="A179" s="13" t="s">
        <v>265</v>
      </c>
      <c r="B179" s="14" t="s">
        <v>84</v>
      </c>
      <c r="C179" s="14" t="s">
        <v>13</v>
      </c>
      <c r="D179" s="15"/>
      <c r="E179" s="44">
        <v>0</v>
      </c>
      <c r="F179" s="44">
        <v>0</v>
      </c>
      <c r="G179" s="44">
        <v>600</v>
      </c>
      <c r="H179" s="44">
        <v>0</v>
      </c>
      <c r="I179" s="44">
        <v>0</v>
      </c>
      <c r="J179" s="44">
        <v>0</v>
      </c>
      <c r="K179" s="44">
        <v>600</v>
      </c>
      <c r="L179" s="110"/>
      <c r="M179" s="44">
        <v>340</v>
      </c>
      <c r="N179" s="44">
        <v>2782</v>
      </c>
      <c r="O179" s="44">
        <v>1484</v>
      </c>
      <c r="P179" s="44">
        <v>0</v>
      </c>
      <c r="Q179" s="44">
        <v>0</v>
      </c>
      <c r="R179" s="44">
        <v>8448</v>
      </c>
      <c r="S179" s="44">
        <v>13055</v>
      </c>
      <c r="T179" s="110"/>
      <c r="U179" s="44">
        <v>0</v>
      </c>
      <c r="V179" s="44">
        <v>4637</v>
      </c>
      <c r="W179" s="44">
        <v>870</v>
      </c>
      <c r="X179" s="44">
        <v>0</v>
      </c>
      <c r="Y179" s="44">
        <v>0</v>
      </c>
      <c r="Z179" s="44">
        <v>10740</v>
      </c>
      <c r="AA179" s="44">
        <v>16247</v>
      </c>
      <c r="AB179" s="110"/>
      <c r="AC179" s="44">
        <v>0</v>
      </c>
      <c r="AD179" s="44">
        <v>0</v>
      </c>
      <c r="AE179" s="44">
        <v>0</v>
      </c>
      <c r="AF179" s="44">
        <v>0</v>
      </c>
      <c r="AG179" s="44">
        <v>0</v>
      </c>
      <c r="AH179" s="44">
        <v>0</v>
      </c>
      <c r="AI179" s="44">
        <v>0</v>
      </c>
      <c r="AJ179" s="110"/>
      <c r="AK179" s="44">
        <v>12396</v>
      </c>
      <c r="AL179" s="44">
        <v>1912</v>
      </c>
      <c r="AM179" s="44">
        <v>0</v>
      </c>
      <c r="AN179" s="44">
        <v>0</v>
      </c>
      <c r="AO179" s="44">
        <v>0</v>
      </c>
      <c r="AP179" s="44">
        <v>3541</v>
      </c>
      <c r="AQ179" s="44">
        <v>17849</v>
      </c>
      <c r="AR179" s="110"/>
      <c r="AS179" s="45">
        <v>47751</v>
      </c>
      <c r="AT179" s="110"/>
      <c r="AU179" s="111">
        <v>162472</v>
      </c>
      <c r="AV179" s="112">
        <v>29532</v>
      </c>
      <c r="AW179" s="111">
        <v>58130</v>
      </c>
      <c r="AX179" s="111">
        <v>48318</v>
      </c>
      <c r="AY179" s="26"/>
    </row>
    <row r="180" spans="1:51" x14ac:dyDescent="0.2">
      <c r="A180" s="13" t="s">
        <v>266</v>
      </c>
      <c r="B180" s="14" t="s">
        <v>99</v>
      </c>
      <c r="C180" s="14" t="s">
        <v>13</v>
      </c>
      <c r="D180" s="15"/>
      <c r="E180" s="44">
        <v>16511</v>
      </c>
      <c r="F180" s="44">
        <v>8046</v>
      </c>
      <c r="G180" s="44">
        <v>963</v>
      </c>
      <c r="H180" s="44">
        <v>0</v>
      </c>
      <c r="I180" s="44">
        <v>0</v>
      </c>
      <c r="J180" s="44">
        <v>23905</v>
      </c>
      <c r="K180" s="44">
        <v>49424</v>
      </c>
      <c r="L180" s="110"/>
      <c r="M180" s="44">
        <v>351194</v>
      </c>
      <c r="N180" s="44">
        <v>18420</v>
      </c>
      <c r="O180" s="44">
        <v>25354</v>
      </c>
      <c r="P180" s="44">
        <v>41720</v>
      </c>
      <c r="Q180" s="44">
        <v>5175</v>
      </c>
      <c r="R180" s="44">
        <v>137489</v>
      </c>
      <c r="S180" s="44">
        <v>579351</v>
      </c>
      <c r="T180" s="110"/>
      <c r="U180" s="44">
        <v>23852</v>
      </c>
      <c r="V180" s="44">
        <v>8242</v>
      </c>
      <c r="W180" s="44">
        <v>12994</v>
      </c>
      <c r="X180" s="44">
        <v>2179</v>
      </c>
      <c r="Y180" s="44">
        <v>557</v>
      </c>
      <c r="Z180" s="44">
        <v>34331</v>
      </c>
      <c r="AA180" s="44">
        <v>82155</v>
      </c>
      <c r="AB180" s="110"/>
      <c r="AC180" s="44">
        <v>0</v>
      </c>
      <c r="AD180" s="44">
        <v>0</v>
      </c>
      <c r="AE180" s="44">
        <v>0</v>
      </c>
      <c r="AF180" s="44">
        <v>0</v>
      </c>
      <c r="AG180" s="44">
        <v>0</v>
      </c>
      <c r="AH180" s="44">
        <v>1105</v>
      </c>
      <c r="AI180" s="44">
        <v>1105</v>
      </c>
      <c r="AJ180" s="110"/>
      <c r="AK180" s="44">
        <v>59883</v>
      </c>
      <c r="AL180" s="44">
        <v>8487</v>
      </c>
      <c r="AM180" s="44">
        <v>26225</v>
      </c>
      <c r="AN180" s="44">
        <v>5088</v>
      </c>
      <c r="AO180" s="44">
        <v>68</v>
      </c>
      <c r="AP180" s="44">
        <v>85065</v>
      </c>
      <c r="AQ180" s="44">
        <v>184816</v>
      </c>
      <c r="AR180" s="110"/>
      <c r="AS180" s="45">
        <v>896851</v>
      </c>
      <c r="AT180" s="110"/>
      <c r="AU180" s="111">
        <v>1531192</v>
      </c>
      <c r="AV180" s="112">
        <v>259259</v>
      </c>
      <c r="AW180" s="111">
        <v>732236</v>
      </c>
      <c r="AX180" s="111">
        <v>364495</v>
      </c>
      <c r="AY180" s="26"/>
    </row>
    <row r="181" spans="1:51" x14ac:dyDescent="0.2">
      <c r="A181" s="13" t="s">
        <v>267</v>
      </c>
      <c r="B181" s="14" t="s">
        <v>86</v>
      </c>
      <c r="C181" s="14" t="s">
        <v>13</v>
      </c>
      <c r="D181" s="15"/>
      <c r="E181" s="44">
        <v>1438</v>
      </c>
      <c r="F181" s="44">
        <v>2604</v>
      </c>
      <c r="G181" s="44">
        <v>0</v>
      </c>
      <c r="H181" s="44">
        <v>0</v>
      </c>
      <c r="I181" s="44">
        <v>490</v>
      </c>
      <c r="J181" s="44">
        <v>35183</v>
      </c>
      <c r="K181" s="44">
        <v>39715</v>
      </c>
      <c r="L181" s="110"/>
      <c r="M181" s="44">
        <v>4775</v>
      </c>
      <c r="N181" s="44">
        <v>35094</v>
      </c>
      <c r="O181" s="44">
        <v>636</v>
      </c>
      <c r="P181" s="44">
        <v>16273</v>
      </c>
      <c r="Q181" s="44">
        <v>300</v>
      </c>
      <c r="R181" s="44">
        <v>122225</v>
      </c>
      <c r="S181" s="44">
        <v>179303</v>
      </c>
      <c r="T181" s="110"/>
      <c r="U181" s="44">
        <v>4949</v>
      </c>
      <c r="V181" s="44">
        <v>20271</v>
      </c>
      <c r="W181" s="44">
        <v>4093</v>
      </c>
      <c r="X181" s="44">
        <v>5419</v>
      </c>
      <c r="Y181" s="44">
        <v>0</v>
      </c>
      <c r="Z181" s="44">
        <v>78441</v>
      </c>
      <c r="AA181" s="44">
        <v>113174</v>
      </c>
      <c r="AB181" s="110"/>
      <c r="AC181" s="44">
        <v>7184</v>
      </c>
      <c r="AD181" s="44">
        <v>136</v>
      </c>
      <c r="AE181" s="44">
        <v>1184</v>
      </c>
      <c r="AF181" s="44">
        <v>877</v>
      </c>
      <c r="AG181" s="44">
        <v>356</v>
      </c>
      <c r="AH181" s="44">
        <v>56612</v>
      </c>
      <c r="AI181" s="44">
        <v>66349</v>
      </c>
      <c r="AJ181" s="110"/>
      <c r="AK181" s="44">
        <v>885</v>
      </c>
      <c r="AL181" s="44">
        <v>0</v>
      </c>
      <c r="AM181" s="44">
        <v>0</v>
      </c>
      <c r="AN181" s="44">
        <v>0</v>
      </c>
      <c r="AO181" s="44">
        <v>0</v>
      </c>
      <c r="AP181" s="44">
        <v>4054</v>
      </c>
      <c r="AQ181" s="44">
        <v>4938</v>
      </c>
      <c r="AR181" s="110"/>
      <c r="AS181" s="45">
        <v>403479</v>
      </c>
      <c r="AT181" s="110"/>
      <c r="AU181" s="111">
        <v>681863</v>
      </c>
      <c r="AV181" s="112">
        <v>205087</v>
      </c>
      <c r="AW181" s="111">
        <v>289684</v>
      </c>
      <c r="AX181" s="111">
        <v>100336</v>
      </c>
      <c r="AY181" s="26"/>
    </row>
    <row r="182" spans="1:51" x14ac:dyDescent="0.2">
      <c r="A182" s="13" t="s">
        <v>268</v>
      </c>
      <c r="B182" s="14" t="s">
        <v>82</v>
      </c>
      <c r="C182" s="14" t="s">
        <v>13</v>
      </c>
      <c r="D182" s="15"/>
      <c r="E182" s="44"/>
      <c r="F182" s="44"/>
      <c r="G182" s="44"/>
      <c r="H182" s="44"/>
      <c r="I182" s="44"/>
      <c r="J182" s="44"/>
      <c r="K182" s="44"/>
      <c r="L182" s="110"/>
      <c r="M182" s="44"/>
      <c r="N182" s="44"/>
      <c r="O182" s="44"/>
      <c r="P182" s="44"/>
      <c r="Q182" s="44"/>
      <c r="R182" s="44"/>
      <c r="S182" s="44"/>
      <c r="T182" s="110"/>
      <c r="U182" s="44"/>
      <c r="V182" s="44"/>
      <c r="W182" s="44"/>
      <c r="X182" s="44"/>
      <c r="Y182" s="44"/>
      <c r="Z182" s="44"/>
      <c r="AA182" s="44"/>
      <c r="AB182" s="110"/>
      <c r="AC182" s="44"/>
      <c r="AD182" s="44"/>
      <c r="AE182" s="44"/>
      <c r="AF182" s="44"/>
      <c r="AG182" s="44"/>
      <c r="AH182" s="44"/>
      <c r="AI182" s="44"/>
      <c r="AJ182" s="110"/>
      <c r="AK182" s="44"/>
      <c r="AL182" s="44"/>
      <c r="AM182" s="44"/>
      <c r="AN182" s="44"/>
      <c r="AO182" s="44"/>
      <c r="AP182" s="44"/>
      <c r="AQ182" s="44"/>
      <c r="AR182" s="110"/>
      <c r="AS182" s="45"/>
      <c r="AT182" s="110"/>
      <c r="AU182" s="111">
        <v>113991</v>
      </c>
      <c r="AV182" s="112">
        <v>28933</v>
      </c>
      <c r="AW182" s="111">
        <v>30104</v>
      </c>
      <c r="AX182" s="111">
        <v>33093</v>
      </c>
      <c r="AY182" s="26"/>
    </row>
    <row r="183" spans="1:51" x14ac:dyDescent="0.2">
      <c r="A183" s="13" t="s">
        <v>269</v>
      </c>
      <c r="B183" s="14" t="s">
        <v>138</v>
      </c>
      <c r="C183" s="14" t="s">
        <v>13</v>
      </c>
      <c r="D183" s="15"/>
      <c r="E183" s="44">
        <v>0</v>
      </c>
      <c r="F183" s="44">
        <v>0</v>
      </c>
      <c r="G183" s="44">
        <v>0</v>
      </c>
      <c r="H183" s="44">
        <v>0</v>
      </c>
      <c r="I183" s="44">
        <v>0</v>
      </c>
      <c r="J183" s="44">
        <v>0</v>
      </c>
      <c r="K183" s="44">
        <v>428877</v>
      </c>
      <c r="L183" s="110"/>
      <c r="M183" s="44">
        <v>0</v>
      </c>
      <c r="N183" s="44">
        <v>0</v>
      </c>
      <c r="O183" s="44">
        <v>0</v>
      </c>
      <c r="P183" s="44">
        <v>0</v>
      </c>
      <c r="Q183" s="44">
        <v>0</v>
      </c>
      <c r="R183" s="44">
        <v>0</v>
      </c>
      <c r="S183" s="44">
        <v>132104</v>
      </c>
      <c r="T183" s="110"/>
      <c r="U183" s="44">
        <v>0</v>
      </c>
      <c r="V183" s="44">
        <v>0</v>
      </c>
      <c r="W183" s="44">
        <v>0</v>
      </c>
      <c r="X183" s="44">
        <v>0</v>
      </c>
      <c r="Y183" s="44">
        <v>0</v>
      </c>
      <c r="Z183" s="44">
        <v>0</v>
      </c>
      <c r="AA183" s="44">
        <v>8775</v>
      </c>
      <c r="AB183" s="110"/>
      <c r="AC183" s="44">
        <v>0</v>
      </c>
      <c r="AD183" s="44">
        <v>0</v>
      </c>
      <c r="AE183" s="44">
        <v>0</v>
      </c>
      <c r="AF183" s="44">
        <v>0</v>
      </c>
      <c r="AG183" s="44">
        <v>0</v>
      </c>
      <c r="AH183" s="44">
        <v>0</v>
      </c>
      <c r="AI183" s="44">
        <v>1766</v>
      </c>
      <c r="AJ183" s="110"/>
      <c r="AK183" s="44">
        <v>0</v>
      </c>
      <c r="AL183" s="44">
        <v>0</v>
      </c>
      <c r="AM183" s="44">
        <v>0</v>
      </c>
      <c r="AN183" s="44">
        <v>0</v>
      </c>
      <c r="AO183" s="44">
        <v>0</v>
      </c>
      <c r="AP183" s="44">
        <v>0</v>
      </c>
      <c r="AQ183" s="44">
        <v>7110</v>
      </c>
      <c r="AR183" s="110"/>
      <c r="AS183" s="45">
        <v>578631</v>
      </c>
      <c r="AT183" s="110"/>
      <c r="AU183" s="111">
        <v>1226063</v>
      </c>
      <c r="AV183" s="112">
        <v>461232</v>
      </c>
      <c r="AW183" s="111">
        <v>373607</v>
      </c>
      <c r="AX183" s="111">
        <v>247137</v>
      </c>
      <c r="AY183" s="26"/>
    </row>
    <row r="184" spans="1:51" x14ac:dyDescent="0.2">
      <c r="A184" s="13" t="s">
        <v>270</v>
      </c>
      <c r="B184" s="14" t="s">
        <v>109</v>
      </c>
      <c r="C184" s="14" t="s">
        <v>13</v>
      </c>
      <c r="D184" s="15"/>
      <c r="E184" s="44">
        <v>0</v>
      </c>
      <c r="F184" s="44">
        <v>0</v>
      </c>
      <c r="G184" s="44">
        <v>0</v>
      </c>
      <c r="H184" s="44">
        <v>0</v>
      </c>
      <c r="I184" s="44">
        <v>0</v>
      </c>
      <c r="J184" s="44">
        <v>0</v>
      </c>
      <c r="K184" s="44">
        <v>0</v>
      </c>
      <c r="L184" s="110"/>
      <c r="M184" s="44">
        <v>2597</v>
      </c>
      <c r="N184" s="44">
        <v>0</v>
      </c>
      <c r="O184" s="44">
        <v>2407</v>
      </c>
      <c r="P184" s="44">
        <v>1404</v>
      </c>
      <c r="Q184" s="44">
        <v>0</v>
      </c>
      <c r="R184" s="44">
        <v>4477</v>
      </c>
      <c r="S184" s="44">
        <v>10886</v>
      </c>
      <c r="T184" s="110"/>
      <c r="U184" s="44">
        <v>0</v>
      </c>
      <c r="V184" s="44">
        <v>0</v>
      </c>
      <c r="W184" s="44">
        <v>3822</v>
      </c>
      <c r="X184" s="44">
        <v>0</v>
      </c>
      <c r="Y184" s="44">
        <v>0</v>
      </c>
      <c r="Z184" s="44">
        <v>3717</v>
      </c>
      <c r="AA184" s="44">
        <v>7539</v>
      </c>
      <c r="AB184" s="110"/>
      <c r="AC184" s="44">
        <v>0</v>
      </c>
      <c r="AD184" s="44">
        <v>0</v>
      </c>
      <c r="AE184" s="44">
        <v>0</v>
      </c>
      <c r="AF184" s="44">
        <v>0</v>
      </c>
      <c r="AG184" s="44">
        <v>0</v>
      </c>
      <c r="AH184" s="44">
        <v>0</v>
      </c>
      <c r="AI184" s="44">
        <v>0</v>
      </c>
      <c r="AJ184" s="110"/>
      <c r="AK184" s="44">
        <v>0</v>
      </c>
      <c r="AL184" s="44">
        <v>0</v>
      </c>
      <c r="AM184" s="44">
        <v>30</v>
      </c>
      <c r="AN184" s="44">
        <v>0</v>
      </c>
      <c r="AO184" s="44">
        <v>0</v>
      </c>
      <c r="AP184" s="44">
        <v>142</v>
      </c>
      <c r="AQ184" s="44">
        <v>172</v>
      </c>
      <c r="AR184" s="110"/>
      <c r="AS184" s="45">
        <v>18596</v>
      </c>
      <c r="AT184" s="110"/>
      <c r="AU184" s="111">
        <v>79039</v>
      </c>
      <c r="AV184" s="112">
        <v>3510</v>
      </c>
      <c r="AW184" s="111">
        <v>53952</v>
      </c>
      <c r="AX184" s="111">
        <v>8856</v>
      </c>
      <c r="AY184" s="26"/>
    </row>
    <row r="185" spans="1:51" x14ac:dyDescent="0.2">
      <c r="A185" s="13" t="s">
        <v>271</v>
      </c>
      <c r="B185" s="14" t="s">
        <v>86</v>
      </c>
      <c r="C185" s="14" t="s">
        <v>13</v>
      </c>
      <c r="D185" s="15"/>
      <c r="E185" s="44">
        <v>0</v>
      </c>
      <c r="F185" s="44">
        <v>0</v>
      </c>
      <c r="G185" s="44">
        <v>0</v>
      </c>
      <c r="H185" s="44">
        <v>0</v>
      </c>
      <c r="I185" s="44">
        <v>0</v>
      </c>
      <c r="J185" s="44">
        <v>0</v>
      </c>
      <c r="K185" s="44">
        <v>0</v>
      </c>
      <c r="L185" s="110"/>
      <c r="M185" s="44">
        <v>0</v>
      </c>
      <c r="N185" s="44">
        <v>459</v>
      </c>
      <c r="O185" s="44">
        <v>3274</v>
      </c>
      <c r="P185" s="44">
        <v>2999</v>
      </c>
      <c r="Q185" s="44">
        <v>827</v>
      </c>
      <c r="R185" s="44">
        <v>63445</v>
      </c>
      <c r="S185" s="44">
        <v>71005</v>
      </c>
      <c r="T185" s="110"/>
      <c r="U185" s="44">
        <v>0</v>
      </c>
      <c r="V185" s="44">
        <v>646</v>
      </c>
      <c r="W185" s="44">
        <v>298</v>
      </c>
      <c r="X185" s="44">
        <v>0</v>
      </c>
      <c r="Y185" s="44">
        <v>0</v>
      </c>
      <c r="Z185" s="44">
        <v>4477</v>
      </c>
      <c r="AA185" s="44">
        <v>5420</v>
      </c>
      <c r="AB185" s="110"/>
      <c r="AC185" s="44">
        <v>0</v>
      </c>
      <c r="AD185" s="44">
        <v>0</v>
      </c>
      <c r="AE185" s="44">
        <v>0</v>
      </c>
      <c r="AF185" s="44">
        <v>0</v>
      </c>
      <c r="AG185" s="44">
        <v>0</v>
      </c>
      <c r="AH185" s="44">
        <v>0</v>
      </c>
      <c r="AI185" s="44">
        <v>0</v>
      </c>
      <c r="AJ185" s="110"/>
      <c r="AK185" s="44">
        <v>7113</v>
      </c>
      <c r="AL185" s="44">
        <v>1435</v>
      </c>
      <c r="AM185" s="44">
        <v>500</v>
      </c>
      <c r="AN185" s="44">
        <v>0</v>
      </c>
      <c r="AO185" s="44">
        <v>0</v>
      </c>
      <c r="AP185" s="44">
        <v>43123</v>
      </c>
      <c r="AQ185" s="44">
        <v>52171</v>
      </c>
      <c r="AR185" s="110"/>
      <c r="AS185" s="45">
        <v>128596</v>
      </c>
      <c r="AT185" s="110"/>
      <c r="AU185" s="111">
        <v>139678</v>
      </c>
      <c r="AV185" s="112">
        <v>16395</v>
      </c>
      <c r="AW185" s="111">
        <v>71658</v>
      </c>
      <c r="AX185" s="111">
        <v>29445</v>
      </c>
      <c r="AY185" s="26"/>
    </row>
    <row r="186" spans="1:51" x14ac:dyDescent="0.2">
      <c r="A186" s="13" t="s">
        <v>272</v>
      </c>
      <c r="B186" s="14" t="s">
        <v>84</v>
      </c>
      <c r="C186" s="14" t="s">
        <v>13</v>
      </c>
      <c r="D186" s="15"/>
      <c r="E186" s="44">
        <v>0</v>
      </c>
      <c r="F186" s="44">
        <v>0</v>
      </c>
      <c r="G186" s="44">
        <v>0</v>
      </c>
      <c r="H186" s="44">
        <v>0</v>
      </c>
      <c r="I186" s="44">
        <v>0</v>
      </c>
      <c r="J186" s="44">
        <v>0</v>
      </c>
      <c r="K186" s="44">
        <v>2660</v>
      </c>
      <c r="L186" s="110"/>
      <c r="M186" s="44">
        <v>0</v>
      </c>
      <c r="N186" s="44">
        <v>0</v>
      </c>
      <c r="O186" s="44">
        <v>0</v>
      </c>
      <c r="P186" s="44">
        <v>0</v>
      </c>
      <c r="Q186" s="44">
        <v>0</v>
      </c>
      <c r="R186" s="44">
        <v>0</v>
      </c>
      <c r="S186" s="44">
        <v>909981</v>
      </c>
      <c r="T186" s="110"/>
      <c r="U186" s="44">
        <v>0</v>
      </c>
      <c r="V186" s="44">
        <v>0</v>
      </c>
      <c r="W186" s="44">
        <v>0</v>
      </c>
      <c r="X186" s="44">
        <v>0</v>
      </c>
      <c r="Y186" s="44">
        <v>0</v>
      </c>
      <c r="Z186" s="44">
        <v>0</v>
      </c>
      <c r="AA186" s="44">
        <v>119975</v>
      </c>
      <c r="AB186" s="110"/>
      <c r="AC186" s="44">
        <v>0</v>
      </c>
      <c r="AD186" s="44">
        <v>0</v>
      </c>
      <c r="AE186" s="44">
        <v>0</v>
      </c>
      <c r="AF186" s="44">
        <v>0</v>
      </c>
      <c r="AG186" s="44">
        <v>0</v>
      </c>
      <c r="AH186" s="44">
        <v>0</v>
      </c>
      <c r="AI186" s="44">
        <v>0</v>
      </c>
      <c r="AJ186" s="110"/>
      <c r="AK186" s="44">
        <v>0</v>
      </c>
      <c r="AL186" s="44">
        <v>0</v>
      </c>
      <c r="AM186" s="44">
        <v>0</v>
      </c>
      <c r="AN186" s="44">
        <v>0</v>
      </c>
      <c r="AO186" s="44">
        <v>0</v>
      </c>
      <c r="AP186" s="44">
        <v>0</v>
      </c>
      <c r="AQ186" s="44">
        <v>39632</v>
      </c>
      <c r="AR186" s="110"/>
      <c r="AS186" s="45">
        <v>1072248</v>
      </c>
      <c r="AT186" s="110"/>
      <c r="AU186" s="111">
        <v>1751657</v>
      </c>
      <c r="AV186" s="112">
        <v>120647</v>
      </c>
      <c r="AW186" s="111">
        <v>1089528</v>
      </c>
      <c r="AX186" s="111">
        <v>363823</v>
      </c>
      <c r="AY186" s="26"/>
    </row>
    <row r="187" spans="1:51" x14ac:dyDescent="0.2">
      <c r="A187" s="13" t="s">
        <v>273</v>
      </c>
      <c r="B187" s="14" t="s">
        <v>94</v>
      </c>
      <c r="C187" s="14" t="s">
        <v>13</v>
      </c>
      <c r="D187" s="15"/>
      <c r="E187" s="44">
        <v>0</v>
      </c>
      <c r="F187" s="44">
        <v>0</v>
      </c>
      <c r="G187" s="44">
        <v>0</v>
      </c>
      <c r="H187" s="44">
        <v>0</v>
      </c>
      <c r="I187" s="44">
        <v>0</v>
      </c>
      <c r="J187" s="44">
        <v>0</v>
      </c>
      <c r="K187" s="44">
        <v>14130</v>
      </c>
      <c r="L187" s="110"/>
      <c r="M187" s="44">
        <v>0</v>
      </c>
      <c r="N187" s="44">
        <v>0</v>
      </c>
      <c r="O187" s="44">
        <v>0</v>
      </c>
      <c r="P187" s="44">
        <v>0</v>
      </c>
      <c r="Q187" s="44">
        <v>0</v>
      </c>
      <c r="R187" s="44">
        <v>0</v>
      </c>
      <c r="S187" s="44">
        <v>28624</v>
      </c>
      <c r="T187" s="110"/>
      <c r="U187" s="44">
        <v>0</v>
      </c>
      <c r="V187" s="44">
        <v>0</v>
      </c>
      <c r="W187" s="44">
        <v>0</v>
      </c>
      <c r="X187" s="44">
        <v>0</v>
      </c>
      <c r="Y187" s="44">
        <v>0</v>
      </c>
      <c r="Z187" s="44">
        <v>0</v>
      </c>
      <c r="AA187" s="44">
        <v>16457</v>
      </c>
      <c r="AB187" s="110"/>
      <c r="AC187" s="44">
        <v>0</v>
      </c>
      <c r="AD187" s="44">
        <v>0</v>
      </c>
      <c r="AE187" s="44">
        <v>0</v>
      </c>
      <c r="AF187" s="44">
        <v>0</v>
      </c>
      <c r="AG187" s="44">
        <v>0</v>
      </c>
      <c r="AH187" s="44">
        <v>0</v>
      </c>
      <c r="AI187" s="44">
        <v>230</v>
      </c>
      <c r="AJ187" s="110"/>
      <c r="AK187" s="44">
        <v>0</v>
      </c>
      <c r="AL187" s="44">
        <v>0</v>
      </c>
      <c r="AM187" s="44">
        <v>0</v>
      </c>
      <c r="AN187" s="44">
        <v>0</v>
      </c>
      <c r="AO187" s="44">
        <v>0</v>
      </c>
      <c r="AP187" s="44">
        <v>0</v>
      </c>
      <c r="AQ187" s="44">
        <v>100883</v>
      </c>
      <c r="AR187" s="110"/>
      <c r="AS187" s="45">
        <v>160324</v>
      </c>
      <c r="AT187" s="110"/>
      <c r="AU187" s="111">
        <v>402467</v>
      </c>
      <c r="AV187" s="112">
        <v>149962</v>
      </c>
      <c r="AW187" s="111">
        <v>113515</v>
      </c>
      <c r="AX187" s="111">
        <v>85368</v>
      </c>
      <c r="AY187" s="26"/>
    </row>
    <row r="188" spans="1:51" x14ac:dyDescent="0.2">
      <c r="A188" s="13" t="s">
        <v>274</v>
      </c>
      <c r="B188" s="14" t="s">
        <v>82</v>
      </c>
      <c r="C188" s="14" t="s">
        <v>13</v>
      </c>
      <c r="D188" s="15"/>
      <c r="E188" s="44"/>
      <c r="F188" s="44"/>
      <c r="G188" s="44"/>
      <c r="H188" s="44"/>
      <c r="I188" s="44"/>
      <c r="J188" s="44"/>
      <c r="K188" s="44"/>
      <c r="L188" s="110"/>
      <c r="M188" s="44"/>
      <c r="N188" s="44"/>
      <c r="O188" s="44"/>
      <c r="P188" s="44"/>
      <c r="Q188" s="44"/>
      <c r="R188" s="44"/>
      <c r="S188" s="44"/>
      <c r="T188" s="110"/>
      <c r="U188" s="44"/>
      <c r="V188" s="44"/>
      <c r="W188" s="44"/>
      <c r="X188" s="44"/>
      <c r="Y188" s="44"/>
      <c r="Z188" s="44"/>
      <c r="AA188" s="44"/>
      <c r="AB188" s="110"/>
      <c r="AC188" s="44"/>
      <c r="AD188" s="44"/>
      <c r="AE188" s="44"/>
      <c r="AF188" s="44"/>
      <c r="AG188" s="44"/>
      <c r="AH188" s="44"/>
      <c r="AI188" s="44"/>
      <c r="AJ188" s="110"/>
      <c r="AK188" s="44"/>
      <c r="AL188" s="44"/>
      <c r="AM188" s="44"/>
      <c r="AN188" s="44"/>
      <c r="AO188" s="44"/>
      <c r="AP188" s="44"/>
      <c r="AQ188" s="44"/>
      <c r="AR188" s="110"/>
      <c r="AS188" s="45"/>
      <c r="AT188" s="110"/>
      <c r="AU188" s="111">
        <v>162344</v>
      </c>
      <c r="AV188" s="112">
        <v>24014</v>
      </c>
      <c r="AW188" s="111">
        <v>78311</v>
      </c>
      <c r="AX188" s="111">
        <v>31692</v>
      </c>
      <c r="AY188" s="26"/>
    </row>
    <row r="189" spans="1:51" x14ac:dyDescent="0.2">
      <c r="A189" s="13" t="s">
        <v>275</v>
      </c>
      <c r="B189" s="14" t="s">
        <v>94</v>
      </c>
      <c r="C189" s="14" t="s">
        <v>13</v>
      </c>
      <c r="D189" s="15"/>
      <c r="E189" s="44">
        <v>0</v>
      </c>
      <c r="F189" s="44">
        <v>0</v>
      </c>
      <c r="G189" s="44">
        <v>0</v>
      </c>
      <c r="H189" s="44">
        <v>0</v>
      </c>
      <c r="I189" s="44">
        <v>0</v>
      </c>
      <c r="J189" s="44">
        <v>0</v>
      </c>
      <c r="K189" s="44">
        <v>0</v>
      </c>
      <c r="L189" s="110"/>
      <c r="M189" s="44">
        <v>23</v>
      </c>
      <c r="N189" s="44">
        <v>207</v>
      </c>
      <c r="O189" s="44">
        <v>0</v>
      </c>
      <c r="P189" s="44">
        <v>0</v>
      </c>
      <c r="Q189" s="44">
        <v>0</v>
      </c>
      <c r="R189" s="44">
        <v>3380</v>
      </c>
      <c r="S189" s="44">
        <v>3610</v>
      </c>
      <c r="T189" s="110"/>
      <c r="U189" s="44">
        <v>0</v>
      </c>
      <c r="V189" s="44">
        <v>0</v>
      </c>
      <c r="W189" s="44">
        <v>0</v>
      </c>
      <c r="X189" s="44">
        <v>0</v>
      </c>
      <c r="Y189" s="44">
        <v>0</v>
      </c>
      <c r="Z189" s="44">
        <v>4851</v>
      </c>
      <c r="AA189" s="44">
        <v>4851</v>
      </c>
      <c r="AB189" s="110"/>
      <c r="AC189" s="44">
        <v>0</v>
      </c>
      <c r="AD189" s="44">
        <v>0</v>
      </c>
      <c r="AE189" s="44">
        <v>0</v>
      </c>
      <c r="AF189" s="44">
        <v>0</v>
      </c>
      <c r="AG189" s="44">
        <v>0</v>
      </c>
      <c r="AH189" s="44">
        <v>0</v>
      </c>
      <c r="AI189" s="44">
        <v>0</v>
      </c>
      <c r="AJ189" s="110"/>
      <c r="AK189" s="44">
        <v>950</v>
      </c>
      <c r="AL189" s="44">
        <v>0</v>
      </c>
      <c r="AM189" s="44">
        <v>0</v>
      </c>
      <c r="AN189" s="44">
        <v>0</v>
      </c>
      <c r="AO189" s="44">
        <v>0</v>
      </c>
      <c r="AP189" s="44">
        <v>14911</v>
      </c>
      <c r="AQ189" s="44">
        <v>15861</v>
      </c>
      <c r="AR189" s="110"/>
      <c r="AS189" s="45">
        <v>24322</v>
      </c>
      <c r="AT189" s="110"/>
      <c r="AU189" s="111">
        <v>52594</v>
      </c>
      <c r="AV189" s="112">
        <v>2951</v>
      </c>
      <c r="AW189" s="111">
        <v>26977</v>
      </c>
      <c r="AX189" s="111">
        <v>12743</v>
      </c>
      <c r="AY189" s="26"/>
    </row>
    <row r="190" spans="1:51" x14ac:dyDescent="0.2">
      <c r="A190" s="13" t="s">
        <v>276</v>
      </c>
      <c r="B190" s="14" t="s">
        <v>109</v>
      </c>
      <c r="C190" s="14" t="s">
        <v>13</v>
      </c>
      <c r="D190" s="15"/>
      <c r="E190" s="44">
        <v>0</v>
      </c>
      <c r="F190" s="44">
        <v>0</v>
      </c>
      <c r="G190" s="44">
        <v>0</v>
      </c>
      <c r="H190" s="44">
        <v>0</v>
      </c>
      <c r="I190" s="44">
        <v>0</v>
      </c>
      <c r="J190" s="44">
        <v>0</v>
      </c>
      <c r="K190" s="44">
        <v>0</v>
      </c>
      <c r="L190" s="110"/>
      <c r="M190" s="44">
        <v>0</v>
      </c>
      <c r="N190" s="44">
        <v>0</v>
      </c>
      <c r="O190" s="44">
        <v>0</v>
      </c>
      <c r="P190" s="44">
        <v>0</v>
      </c>
      <c r="Q190" s="44">
        <v>0</v>
      </c>
      <c r="R190" s="44">
        <v>0</v>
      </c>
      <c r="S190" s="44">
        <v>20989</v>
      </c>
      <c r="T190" s="110"/>
      <c r="U190" s="44">
        <v>0</v>
      </c>
      <c r="V190" s="44">
        <v>0</v>
      </c>
      <c r="W190" s="44">
        <v>0</v>
      </c>
      <c r="X190" s="44">
        <v>0</v>
      </c>
      <c r="Y190" s="44">
        <v>0</v>
      </c>
      <c r="Z190" s="44">
        <v>0</v>
      </c>
      <c r="AA190" s="44">
        <v>5926</v>
      </c>
      <c r="AB190" s="110"/>
      <c r="AC190" s="44">
        <v>0</v>
      </c>
      <c r="AD190" s="44">
        <v>0</v>
      </c>
      <c r="AE190" s="44">
        <v>0</v>
      </c>
      <c r="AF190" s="44">
        <v>0</v>
      </c>
      <c r="AG190" s="44">
        <v>0</v>
      </c>
      <c r="AH190" s="44">
        <v>0</v>
      </c>
      <c r="AI190" s="44">
        <v>0</v>
      </c>
      <c r="AJ190" s="110"/>
      <c r="AK190" s="44">
        <v>0</v>
      </c>
      <c r="AL190" s="44">
        <v>0</v>
      </c>
      <c r="AM190" s="44">
        <v>0</v>
      </c>
      <c r="AN190" s="44">
        <v>0</v>
      </c>
      <c r="AO190" s="44">
        <v>0</v>
      </c>
      <c r="AP190" s="44">
        <v>0</v>
      </c>
      <c r="AQ190" s="44">
        <v>8615</v>
      </c>
      <c r="AR190" s="110"/>
      <c r="AS190" s="45">
        <v>35530</v>
      </c>
      <c r="AT190" s="110"/>
      <c r="AU190" s="111">
        <v>86737</v>
      </c>
      <c r="AV190" s="112">
        <v>6637</v>
      </c>
      <c r="AW190" s="111">
        <v>54402</v>
      </c>
      <c r="AX190" s="111">
        <v>13885</v>
      </c>
      <c r="AY190" s="26"/>
    </row>
    <row r="191" spans="1:51" x14ac:dyDescent="0.2">
      <c r="A191" s="13" t="s">
        <v>277</v>
      </c>
      <c r="B191" s="14" t="s">
        <v>84</v>
      </c>
      <c r="C191" s="14" t="s">
        <v>13</v>
      </c>
      <c r="D191" s="15"/>
      <c r="E191" s="44"/>
      <c r="F191" s="44"/>
      <c r="G191" s="44"/>
      <c r="H191" s="44"/>
      <c r="I191" s="44"/>
      <c r="J191" s="44"/>
      <c r="K191" s="44"/>
      <c r="L191" s="110"/>
      <c r="M191" s="44"/>
      <c r="N191" s="44"/>
      <c r="O191" s="44"/>
      <c r="P191" s="44"/>
      <c r="Q191" s="44"/>
      <c r="R191" s="44"/>
      <c r="S191" s="44"/>
      <c r="T191" s="110"/>
      <c r="U191" s="44"/>
      <c r="V191" s="44"/>
      <c r="W191" s="44"/>
      <c r="X191" s="44"/>
      <c r="Y191" s="44"/>
      <c r="Z191" s="44"/>
      <c r="AA191" s="44"/>
      <c r="AB191" s="110"/>
      <c r="AC191" s="44"/>
      <c r="AD191" s="44"/>
      <c r="AE191" s="44"/>
      <c r="AF191" s="44"/>
      <c r="AG191" s="44"/>
      <c r="AH191" s="44"/>
      <c r="AI191" s="44"/>
      <c r="AJ191" s="110"/>
      <c r="AK191" s="44"/>
      <c r="AL191" s="44"/>
      <c r="AM191" s="44"/>
      <c r="AN191" s="44"/>
      <c r="AO191" s="44"/>
      <c r="AP191" s="44"/>
      <c r="AQ191" s="44"/>
      <c r="AR191" s="110"/>
      <c r="AS191" s="45"/>
      <c r="AT191" s="110"/>
      <c r="AU191" s="111">
        <v>1874257</v>
      </c>
      <c r="AV191" s="112">
        <v>324797</v>
      </c>
      <c r="AW191" s="111">
        <v>1105958</v>
      </c>
      <c r="AX191" s="111">
        <v>270165</v>
      </c>
      <c r="AY191" s="26"/>
    </row>
    <row r="192" spans="1:51" x14ac:dyDescent="0.2">
      <c r="A192" s="13" t="s">
        <v>278</v>
      </c>
      <c r="B192" s="14" t="s">
        <v>86</v>
      </c>
      <c r="C192" s="14" t="s">
        <v>13</v>
      </c>
      <c r="D192" s="15"/>
      <c r="E192" s="44">
        <v>0</v>
      </c>
      <c r="F192" s="44">
        <v>0</v>
      </c>
      <c r="G192" s="44">
        <v>0</v>
      </c>
      <c r="H192" s="44">
        <v>0</v>
      </c>
      <c r="I192" s="44">
        <v>0</v>
      </c>
      <c r="J192" s="44">
        <v>0</v>
      </c>
      <c r="K192" s="44">
        <v>0</v>
      </c>
      <c r="L192" s="110"/>
      <c r="M192" s="44">
        <v>0</v>
      </c>
      <c r="N192" s="44">
        <v>11970</v>
      </c>
      <c r="O192" s="44">
        <v>1034</v>
      </c>
      <c r="P192" s="44">
        <v>0</v>
      </c>
      <c r="Q192" s="44">
        <v>0</v>
      </c>
      <c r="R192" s="44">
        <v>4858</v>
      </c>
      <c r="S192" s="44">
        <v>17862</v>
      </c>
      <c r="T192" s="110"/>
      <c r="U192" s="44">
        <v>0</v>
      </c>
      <c r="V192" s="44">
        <v>6948</v>
      </c>
      <c r="W192" s="44">
        <v>1398</v>
      </c>
      <c r="X192" s="44">
        <v>1394</v>
      </c>
      <c r="Y192" s="44">
        <v>0</v>
      </c>
      <c r="Z192" s="44">
        <v>1041</v>
      </c>
      <c r="AA192" s="44">
        <v>10780</v>
      </c>
      <c r="AB192" s="110"/>
      <c r="AC192" s="44">
        <v>0</v>
      </c>
      <c r="AD192" s="44">
        <v>0</v>
      </c>
      <c r="AE192" s="44">
        <v>0</v>
      </c>
      <c r="AF192" s="44">
        <v>0</v>
      </c>
      <c r="AG192" s="44">
        <v>0</v>
      </c>
      <c r="AH192" s="44">
        <v>0</v>
      </c>
      <c r="AI192" s="44">
        <v>0</v>
      </c>
      <c r="AJ192" s="110"/>
      <c r="AK192" s="44">
        <v>0</v>
      </c>
      <c r="AL192" s="44">
        <v>2486</v>
      </c>
      <c r="AM192" s="44">
        <v>0</v>
      </c>
      <c r="AN192" s="44">
        <v>0</v>
      </c>
      <c r="AO192" s="44">
        <v>0</v>
      </c>
      <c r="AP192" s="44">
        <v>2530</v>
      </c>
      <c r="AQ192" s="44">
        <v>5016</v>
      </c>
      <c r="AR192" s="110"/>
      <c r="AS192" s="45">
        <v>33659</v>
      </c>
      <c r="AT192" s="110"/>
      <c r="AU192" s="111">
        <v>170670</v>
      </c>
      <c r="AV192" s="112">
        <v>14387</v>
      </c>
      <c r="AW192" s="111">
        <v>111265</v>
      </c>
      <c r="AX192" s="111">
        <v>24225</v>
      </c>
      <c r="AY192" s="26"/>
    </row>
    <row r="193" spans="1:51" x14ac:dyDescent="0.2">
      <c r="A193" s="13" t="s">
        <v>279</v>
      </c>
      <c r="B193" s="14" t="s">
        <v>82</v>
      </c>
      <c r="C193" s="14" t="s">
        <v>13</v>
      </c>
      <c r="D193" s="15"/>
      <c r="E193" s="44">
        <v>0</v>
      </c>
      <c r="F193" s="44">
        <v>4068</v>
      </c>
      <c r="G193" s="44">
        <v>0</v>
      </c>
      <c r="H193" s="44">
        <v>0</v>
      </c>
      <c r="I193" s="44">
        <v>0</v>
      </c>
      <c r="J193" s="44">
        <v>1333</v>
      </c>
      <c r="K193" s="44">
        <v>5400</v>
      </c>
      <c r="L193" s="110"/>
      <c r="M193" s="44">
        <v>0</v>
      </c>
      <c r="N193" s="44">
        <v>25035</v>
      </c>
      <c r="O193" s="44">
        <v>3095</v>
      </c>
      <c r="P193" s="44">
        <v>5512</v>
      </c>
      <c r="Q193" s="44">
        <v>0</v>
      </c>
      <c r="R193" s="44">
        <v>7276</v>
      </c>
      <c r="S193" s="44">
        <v>40917</v>
      </c>
      <c r="T193" s="110"/>
      <c r="U193" s="44">
        <v>0</v>
      </c>
      <c r="V193" s="44">
        <v>5154</v>
      </c>
      <c r="W193" s="44">
        <v>3938</v>
      </c>
      <c r="X193" s="44">
        <v>0</v>
      </c>
      <c r="Y193" s="44">
        <v>0</v>
      </c>
      <c r="Z193" s="44">
        <v>7041</v>
      </c>
      <c r="AA193" s="44">
        <v>16134</v>
      </c>
      <c r="AB193" s="110"/>
      <c r="AC193" s="44">
        <v>0</v>
      </c>
      <c r="AD193" s="44">
        <v>0</v>
      </c>
      <c r="AE193" s="44">
        <v>395</v>
      </c>
      <c r="AF193" s="44">
        <v>0</v>
      </c>
      <c r="AG193" s="44">
        <v>0</v>
      </c>
      <c r="AH193" s="44">
        <v>0</v>
      </c>
      <c r="AI193" s="44">
        <v>395</v>
      </c>
      <c r="AJ193" s="110"/>
      <c r="AK193" s="44">
        <v>0</v>
      </c>
      <c r="AL193" s="44">
        <v>15864</v>
      </c>
      <c r="AM193" s="44">
        <v>5728</v>
      </c>
      <c r="AN193" s="44">
        <v>0</v>
      </c>
      <c r="AO193" s="44">
        <v>0</v>
      </c>
      <c r="AP193" s="44">
        <v>58756</v>
      </c>
      <c r="AQ193" s="44">
        <v>80348</v>
      </c>
      <c r="AR193" s="110"/>
      <c r="AS193" s="45">
        <v>143194</v>
      </c>
      <c r="AT193" s="110"/>
      <c r="AU193" s="111">
        <v>372112</v>
      </c>
      <c r="AV193" s="112">
        <v>81862</v>
      </c>
      <c r="AW193" s="111">
        <v>83050</v>
      </c>
      <c r="AX193" s="111">
        <v>141027</v>
      </c>
      <c r="AY193" s="26"/>
    </row>
    <row r="194" spans="1:51" x14ac:dyDescent="0.2">
      <c r="A194" s="13" t="s">
        <v>280</v>
      </c>
      <c r="B194" s="14" t="s">
        <v>86</v>
      </c>
      <c r="C194" s="14" t="s">
        <v>13</v>
      </c>
      <c r="D194" s="15"/>
      <c r="E194" s="44">
        <v>0</v>
      </c>
      <c r="F194" s="44">
        <v>0</v>
      </c>
      <c r="G194" s="44">
        <v>0</v>
      </c>
      <c r="H194" s="44">
        <v>0</v>
      </c>
      <c r="I194" s="44">
        <v>0</v>
      </c>
      <c r="J194" s="44">
        <v>0</v>
      </c>
      <c r="K194" s="44">
        <v>0</v>
      </c>
      <c r="L194" s="110"/>
      <c r="M194" s="44">
        <v>0</v>
      </c>
      <c r="N194" s="44">
        <v>2261</v>
      </c>
      <c r="O194" s="44">
        <v>1645</v>
      </c>
      <c r="P194" s="44">
        <v>0</v>
      </c>
      <c r="Q194" s="44">
        <v>0</v>
      </c>
      <c r="R194" s="44">
        <v>1470</v>
      </c>
      <c r="S194" s="44">
        <v>5376</v>
      </c>
      <c r="T194" s="110"/>
      <c r="U194" s="44">
        <v>0</v>
      </c>
      <c r="V194" s="44">
        <v>2125</v>
      </c>
      <c r="W194" s="44">
        <v>195</v>
      </c>
      <c r="X194" s="44">
        <v>0</v>
      </c>
      <c r="Y194" s="44">
        <v>0</v>
      </c>
      <c r="Z194" s="44">
        <v>888</v>
      </c>
      <c r="AA194" s="44">
        <v>3208</v>
      </c>
      <c r="AB194" s="110"/>
      <c r="AC194" s="44">
        <v>0</v>
      </c>
      <c r="AD194" s="44">
        <v>0</v>
      </c>
      <c r="AE194" s="44">
        <v>0</v>
      </c>
      <c r="AF194" s="44">
        <v>0</v>
      </c>
      <c r="AG194" s="44">
        <v>0</v>
      </c>
      <c r="AH194" s="44">
        <v>0</v>
      </c>
      <c r="AI194" s="44">
        <v>0</v>
      </c>
      <c r="AJ194" s="110"/>
      <c r="AK194" s="44">
        <v>1607</v>
      </c>
      <c r="AL194" s="44">
        <v>0</v>
      </c>
      <c r="AM194" s="44">
        <v>195</v>
      </c>
      <c r="AN194" s="44">
        <v>0</v>
      </c>
      <c r="AO194" s="44">
        <v>0</v>
      </c>
      <c r="AP194" s="44">
        <v>1280</v>
      </c>
      <c r="AQ194" s="44">
        <v>3082</v>
      </c>
      <c r="AR194" s="110"/>
      <c r="AS194" s="45">
        <v>11666</v>
      </c>
      <c r="AT194" s="110"/>
      <c r="AU194" s="111">
        <v>35202</v>
      </c>
      <c r="AV194" s="112">
        <v>4607</v>
      </c>
      <c r="AW194" s="111">
        <v>18983</v>
      </c>
      <c r="AX194" s="111">
        <v>5949</v>
      </c>
      <c r="AY194" s="26"/>
    </row>
    <row r="195" spans="1:51" x14ac:dyDescent="0.2">
      <c r="A195" s="13" t="s">
        <v>281</v>
      </c>
      <c r="B195" s="14" t="s">
        <v>105</v>
      </c>
      <c r="C195" s="14" t="s">
        <v>13</v>
      </c>
      <c r="D195" s="15"/>
      <c r="E195" s="44">
        <v>0</v>
      </c>
      <c r="F195" s="44">
        <v>0</v>
      </c>
      <c r="G195" s="44">
        <v>0</v>
      </c>
      <c r="H195" s="44">
        <v>0</v>
      </c>
      <c r="I195" s="44">
        <v>0</v>
      </c>
      <c r="J195" s="44">
        <v>0</v>
      </c>
      <c r="K195" s="44">
        <v>0</v>
      </c>
      <c r="L195" s="110"/>
      <c r="M195" s="44">
        <v>0</v>
      </c>
      <c r="N195" s="44">
        <v>5821</v>
      </c>
      <c r="O195" s="44">
        <v>743</v>
      </c>
      <c r="P195" s="44">
        <v>5513</v>
      </c>
      <c r="Q195" s="44">
        <v>0</v>
      </c>
      <c r="R195" s="44">
        <v>4561</v>
      </c>
      <c r="S195" s="44">
        <v>16637</v>
      </c>
      <c r="T195" s="110"/>
      <c r="U195" s="44">
        <v>0</v>
      </c>
      <c r="V195" s="44">
        <v>1255</v>
      </c>
      <c r="W195" s="44">
        <v>80</v>
      </c>
      <c r="X195" s="44">
        <v>0</v>
      </c>
      <c r="Y195" s="44">
        <v>0</v>
      </c>
      <c r="Z195" s="44">
        <v>125</v>
      </c>
      <c r="AA195" s="44">
        <v>1461</v>
      </c>
      <c r="AB195" s="110"/>
      <c r="AC195" s="44">
        <v>0</v>
      </c>
      <c r="AD195" s="44">
        <v>0</v>
      </c>
      <c r="AE195" s="44">
        <v>0</v>
      </c>
      <c r="AF195" s="44">
        <v>0</v>
      </c>
      <c r="AG195" s="44">
        <v>0</v>
      </c>
      <c r="AH195" s="44">
        <v>0</v>
      </c>
      <c r="AI195" s="44">
        <v>0</v>
      </c>
      <c r="AJ195" s="110"/>
      <c r="AK195" s="44">
        <v>0</v>
      </c>
      <c r="AL195" s="44">
        <v>5587</v>
      </c>
      <c r="AM195" s="44">
        <v>5487</v>
      </c>
      <c r="AN195" s="44">
        <v>0</v>
      </c>
      <c r="AO195" s="44">
        <v>0</v>
      </c>
      <c r="AP195" s="44">
        <v>15563</v>
      </c>
      <c r="AQ195" s="44">
        <v>26637</v>
      </c>
      <c r="AR195" s="110"/>
      <c r="AS195" s="45">
        <v>44735</v>
      </c>
      <c r="AT195" s="110"/>
      <c r="AU195" s="111">
        <v>114330</v>
      </c>
      <c r="AV195" s="112">
        <v>11282</v>
      </c>
      <c r="AW195" s="111">
        <v>53229</v>
      </c>
      <c r="AX195" s="111">
        <v>30351</v>
      </c>
      <c r="AY195" s="26"/>
    </row>
    <row r="196" spans="1:51" x14ac:dyDescent="0.2">
      <c r="A196" s="13" t="s">
        <v>282</v>
      </c>
      <c r="B196" s="14" t="s">
        <v>15</v>
      </c>
      <c r="C196" s="14" t="s">
        <v>15</v>
      </c>
      <c r="D196" s="15"/>
      <c r="E196" s="44">
        <v>0</v>
      </c>
      <c r="F196" s="44">
        <v>0</v>
      </c>
      <c r="G196" s="44">
        <v>0</v>
      </c>
      <c r="H196" s="44">
        <v>0</v>
      </c>
      <c r="I196" s="44">
        <v>0</v>
      </c>
      <c r="J196" s="44">
        <v>505</v>
      </c>
      <c r="K196" s="44">
        <v>505</v>
      </c>
      <c r="L196" s="110"/>
      <c r="M196" s="44">
        <v>180</v>
      </c>
      <c r="N196" s="44">
        <v>5355</v>
      </c>
      <c r="O196" s="44">
        <v>958</v>
      </c>
      <c r="P196" s="44">
        <v>98</v>
      </c>
      <c r="Q196" s="44">
        <v>0</v>
      </c>
      <c r="R196" s="44">
        <v>9613</v>
      </c>
      <c r="S196" s="44">
        <v>16204</v>
      </c>
      <c r="T196" s="110"/>
      <c r="U196" s="44">
        <v>841</v>
      </c>
      <c r="V196" s="44">
        <v>0</v>
      </c>
      <c r="W196" s="44">
        <v>0</v>
      </c>
      <c r="X196" s="44">
        <v>0</v>
      </c>
      <c r="Y196" s="44">
        <v>0</v>
      </c>
      <c r="Z196" s="44">
        <v>3226</v>
      </c>
      <c r="AA196" s="44">
        <v>4067</v>
      </c>
      <c r="AB196" s="110"/>
      <c r="AC196" s="44">
        <v>0</v>
      </c>
      <c r="AD196" s="44">
        <v>0</v>
      </c>
      <c r="AE196" s="44">
        <v>0</v>
      </c>
      <c r="AF196" s="44">
        <v>0</v>
      </c>
      <c r="AG196" s="44">
        <v>0</v>
      </c>
      <c r="AH196" s="44">
        <v>0</v>
      </c>
      <c r="AI196" s="44">
        <v>0</v>
      </c>
      <c r="AJ196" s="110"/>
      <c r="AK196" s="44">
        <v>1300</v>
      </c>
      <c r="AL196" s="44">
        <v>1436</v>
      </c>
      <c r="AM196" s="44">
        <v>0</v>
      </c>
      <c r="AN196" s="44">
        <v>0</v>
      </c>
      <c r="AO196" s="44">
        <v>0</v>
      </c>
      <c r="AP196" s="44">
        <v>2741</v>
      </c>
      <c r="AQ196" s="44">
        <v>5477</v>
      </c>
      <c r="AR196" s="110"/>
      <c r="AS196" s="45">
        <v>26253</v>
      </c>
      <c r="AT196" s="110"/>
      <c r="AU196" s="111">
        <v>138154</v>
      </c>
      <c r="AV196" s="112">
        <v>8036</v>
      </c>
      <c r="AW196" s="111">
        <v>102320</v>
      </c>
      <c r="AX196" s="111">
        <v>15179</v>
      </c>
      <c r="AY196" s="26"/>
    </row>
    <row r="197" spans="1:51" x14ac:dyDescent="0.2">
      <c r="A197" s="13" t="s">
        <v>283</v>
      </c>
      <c r="B197" s="14" t="s">
        <v>96</v>
      </c>
      <c r="C197" s="14" t="s">
        <v>13</v>
      </c>
      <c r="D197" s="15"/>
      <c r="E197" s="44">
        <v>0</v>
      </c>
      <c r="F197" s="44">
        <v>54172</v>
      </c>
      <c r="G197" s="44">
        <v>0</v>
      </c>
      <c r="H197" s="44">
        <v>0</v>
      </c>
      <c r="I197" s="44">
        <v>0</v>
      </c>
      <c r="J197" s="44">
        <v>2971</v>
      </c>
      <c r="K197" s="44">
        <v>57143</v>
      </c>
      <c r="L197" s="110"/>
      <c r="M197" s="44">
        <v>0</v>
      </c>
      <c r="N197" s="44">
        <v>69109</v>
      </c>
      <c r="O197" s="44">
        <v>0</v>
      </c>
      <c r="P197" s="44">
        <v>0</v>
      </c>
      <c r="Q197" s="44">
        <v>0</v>
      </c>
      <c r="R197" s="44">
        <v>8114</v>
      </c>
      <c r="S197" s="44">
        <v>77223</v>
      </c>
      <c r="T197" s="110"/>
      <c r="U197" s="44">
        <v>0</v>
      </c>
      <c r="V197" s="44">
        <v>0</v>
      </c>
      <c r="W197" s="44">
        <v>0</v>
      </c>
      <c r="X197" s="44">
        <v>0</v>
      </c>
      <c r="Y197" s="44">
        <v>0</v>
      </c>
      <c r="Z197" s="44">
        <v>8407</v>
      </c>
      <c r="AA197" s="44">
        <v>8407</v>
      </c>
      <c r="AB197" s="110"/>
      <c r="AC197" s="44">
        <v>0</v>
      </c>
      <c r="AD197" s="44">
        <v>0</v>
      </c>
      <c r="AE197" s="44">
        <v>0</v>
      </c>
      <c r="AF197" s="44">
        <v>0</v>
      </c>
      <c r="AG197" s="44">
        <v>0</v>
      </c>
      <c r="AH197" s="44">
        <v>326</v>
      </c>
      <c r="AI197" s="44">
        <v>326</v>
      </c>
      <c r="AJ197" s="110"/>
      <c r="AK197" s="44">
        <v>0</v>
      </c>
      <c r="AL197" s="44">
        <v>1373</v>
      </c>
      <c r="AM197" s="44">
        <v>0</v>
      </c>
      <c r="AN197" s="44">
        <v>0</v>
      </c>
      <c r="AO197" s="44">
        <v>0</v>
      </c>
      <c r="AP197" s="44">
        <v>82792</v>
      </c>
      <c r="AQ197" s="44">
        <v>84164</v>
      </c>
      <c r="AR197" s="110"/>
      <c r="AS197" s="45">
        <v>227263</v>
      </c>
      <c r="AT197" s="110"/>
      <c r="AU197" s="111">
        <v>431539</v>
      </c>
      <c r="AV197" s="112">
        <v>154240</v>
      </c>
      <c r="AW197" s="111">
        <v>103564</v>
      </c>
      <c r="AX197" s="111">
        <v>117184</v>
      </c>
      <c r="AY197" s="26"/>
    </row>
    <row r="198" spans="1:51" x14ac:dyDescent="0.2">
      <c r="A198" s="13" t="s">
        <v>284</v>
      </c>
      <c r="B198" s="14" t="s">
        <v>105</v>
      </c>
      <c r="C198" s="14" t="s">
        <v>13</v>
      </c>
      <c r="D198" s="15"/>
      <c r="E198" s="44">
        <v>0</v>
      </c>
      <c r="F198" s="44">
        <v>0</v>
      </c>
      <c r="G198" s="44">
        <v>0</v>
      </c>
      <c r="H198" s="44">
        <v>0</v>
      </c>
      <c r="I198" s="44">
        <v>0</v>
      </c>
      <c r="J198" s="44">
        <v>0</v>
      </c>
      <c r="K198" s="44">
        <v>0</v>
      </c>
      <c r="L198" s="110"/>
      <c r="M198" s="44">
        <v>1471</v>
      </c>
      <c r="N198" s="44">
        <v>5308</v>
      </c>
      <c r="O198" s="44">
        <v>68</v>
      </c>
      <c r="P198" s="44">
        <v>96</v>
      </c>
      <c r="Q198" s="44">
        <v>0</v>
      </c>
      <c r="R198" s="44">
        <v>574</v>
      </c>
      <c r="S198" s="44">
        <v>7518</v>
      </c>
      <c r="T198" s="110"/>
      <c r="U198" s="44">
        <v>0</v>
      </c>
      <c r="V198" s="44">
        <v>183</v>
      </c>
      <c r="W198" s="44">
        <v>1209</v>
      </c>
      <c r="X198" s="44">
        <v>0</v>
      </c>
      <c r="Y198" s="44">
        <v>0</v>
      </c>
      <c r="Z198" s="44">
        <v>452</v>
      </c>
      <c r="AA198" s="44">
        <v>1844</v>
      </c>
      <c r="AB198" s="110"/>
      <c r="AC198" s="44">
        <v>0</v>
      </c>
      <c r="AD198" s="44">
        <v>0</v>
      </c>
      <c r="AE198" s="44">
        <v>0</v>
      </c>
      <c r="AF198" s="44">
        <v>0</v>
      </c>
      <c r="AG198" s="44">
        <v>0</v>
      </c>
      <c r="AH198" s="44">
        <v>0</v>
      </c>
      <c r="AI198" s="44">
        <v>0</v>
      </c>
      <c r="AJ198" s="110"/>
      <c r="AK198" s="44">
        <v>2366</v>
      </c>
      <c r="AL198" s="44">
        <v>275</v>
      </c>
      <c r="AM198" s="44">
        <v>1768</v>
      </c>
      <c r="AN198" s="44">
        <v>0</v>
      </c>
      <c r="AO198" s="44">
        <v>0</v>
      </c>
      <c r="AP198" s="44">
        <v>1697</v>
      </c>
      <c r="AQ198" s="44">
        <v>6106</v>
      </c>
      <c r="AR198" s="110"/>
      <c r="AS198" s="45">
        <v>15468</v>
      </c>
      <c r="AT198" s="110"/>
      <c r="AU198" s="111">
        <v>61358</v>
      </c>
      <c r="AV198" s="112">
        <v>6196</v>
      </c>
      <c r="AW198" s="111">
        <v>29684</v>
      </c>
      <c r="AX198" s="111">
        <v>13528</v>
      </c>
      <c r="AY198" s="26"/>
    </row>
    <row r="199" spans="1:51" x14ac:dyDescent="0.2">
      <c r="A199" s="13" t="s">
        <v>285</v>
      </c>
      <c r="B199" s="14" t="s">
        <v>94</v>
      </c>
      <c r="C199" s="14" t="s">
        <v>13</v>
      </c>
      <c r="D199" s="15"/>
      <c r="E199" s="44">
        <v>0</v>
      </c>
      <c r="F199" s="44">
        <v>0</v>
      </c>
      <c r="G199" s="44">
        <v>0</v>
      </c>
      <c r="H199" s="44">
        <v>0</v>
      </c>
      <c r="I199" s="44">
        <v>0</v>
      </c>
      <c r="J199" s="44">
        <v>0</v>
      </c>
      <c r="K199" s="44">
        <v>2288</v>
      </c>
      <c r="L199" s="110"/>
      <c r="M199" s="44">
        <v>0</v>
      </c>
      <c r="N199" s="44">
        <v>0</v>
      </c>
      <c r="O199" s="44">
        <v>0</v>
      </c>
      <c r="P199" s="44">
        <v>0</v>
      </c>
      <c r="Q199" s="44">
        <v>0</v>
      </c>
      <c r="R199" s="44">
        <v>0</v>
      </c>
      <c r="S199" s="44">
        <v>17131</v>
      </c>
      <c r="T199" s="110"/>
      <c r="U199" s="44">
        <v>0</v>
      </c>
      <c r="V199" s="44">
        <v>0</v>
      </c>
      <c r="W199" s="44">
        <v>0</v>
      </c>
      <c r="X199" s="44">
        <v>0</v>
      </c>
      <c r="Y199" s="44">
        <v>0</v>
      </c>
      <c r="Z199" s="44">
        <v>0</v>
      </c>
      <c r="AA199" s="44">
        <v>6528</v>
      </c>
      <c r="AB199" s="110"/>
      <c r="AC199" s="44">
        <v>0</v>
      </c>
      <c r="AD199" s="44">
        <v>0</v>
      </c>
      <c r="AE199" s="44">
        <v>0</v>
      </c>
      <c r="AF199" s="44">
        <v>0</v>
      </c>
      <c r="AG199" s="44">
        <v>0</v>
      </c>
      <c r="AH199" s="44">
        <v>0</v>
      </c>
      <c r="AI199" s="44">
        <v>0</v>
      </c>
      <c r="AJ199" s="110"/>
      <c r="AK199" s="44">
        <v>0</v>
      </c>
      <c r="AL199" s="44">
        <v>0</v>
      </c>
      <c r="AM199" s="44">
        <v>0</v>
      </c>
      <c r="AN199" s="44">
        <v>0</v>
      </c>
      <c r="AO199" s="44">
        <v>0</v>
      </c>
      <c r="AP199" s="44">
        <v>0</v>
      </c>
      <c r="AQ199" s="44">
        <v>7788</v>
      </c>
      <c r="AR199" s="110"/>
      <c r="AS199" s="45">
        <v>33734</v>
      </c>
      <c r="AT199" s="110"/>
      <c r="AU199" s="111">
        <v>57914</v>
      </c>
      <c r="AV199" s="112">
        <v>5928</v>
      </c>
      <c r="AW199" s="111">
        <v>30190</v>
      </c>
      <c r="AX199" s="111">
        <v>11510</v>
      </c>
      <c r="AY199" s="26"/>
    </row>
    <row r="200" spans="1:51" x14ac:dyDescent="0.2">
      <c r="A200" s="13" t="s">
        <v>286</v>
      </c>
      <c r="B200" s="14" t="s">
        <v>82</v>
      </c>
      <c r="C200" s="14" t="s">
        <v>13</v>
      </c>
      <c r="D200" s="15"/>
      <c r="E200" s="44"/>
      <c r="F200" s="44"/>
      <c r="G200" s="44"/>
      <c r="H200" s="44"/>
      <c r="I200" s="44"/>
      <c r="J200" s="44"/>
      <c r="K200" s="44"/>
      <c r="L200" s="110"/>
      <c r="M200" s="44"/>
      <c r="N200" s="44"/>
      <c r="O200" s="44"/>
      <c r="P200" s="44"/>
      <c r="Q200" s="44"/>
      <c r="R200" s="44"/>
      <c r="S200" s="44"/>
      <c r="T200" s="110"/>
      <c r="U200" s="44"/>
      <c r="V200" s="44"/>
      <c r="W200" s="44"/>
      <c r="X200" s="44"/>
      <c r="Y200" s="44"/>
      <c r="Z200" s="44"/>
      <c r="AA200" s="44"/>
      <c r="AB200" s="110"/>
      <c r="AC200" s="44"/>
      <c r="AD200" s="44"/>
      <c r="AE200" s="44"/>
      <c r="AF200" s="44"/>
      <c r="AG200" s="44"/>
      <c r="AH200" s="44"/>
      <c r="AI200" s="44"/>
      <c r="AJ200" s="110"/>
      <c r="AK200" s="44"/>
      <c r="AL200" s="44"/>
      <c r="AM200" s="44"/>
      <c r="AN200" s="44"/>
      <c r="AO200" s="44"/>
      <c r="AP200" s="44"/>
      <c r="AQ200" s="44"/>
      <c r="AR200" s="110"/>
      <c r="AS200" s="45"/>
      <c r="AT200" s="110"/>
      <c r="AU200" s="111">
        <v>103778</v>
      </c>
      <c r="AV200" s="112">
        <v>20058</v>
      </c>
      <c r="AW200" s="111">
        <v>42928</v>
      </c>
      <c r="AX200" s="111">
        <v>20430</v>
      </c>
      <c r="AY200" s="26"/>
    </row>
    <row r="201" spans="1:51" x14ac:dyDescent="0.2">
      <c r="A201" s="13" t="s">
        <v>287</v>
      </c>
      <c r="B201" s="14" t="s">
        <v>173</v>
      </c>
      <c r="C201" s="14" t="s">
        <v>13</v>
      </c>
      <c r="D201" s="15"/>
      <c r="E201" s="44">
        <v>0</v>
      </c>
      <c r="F201" s="44">
        <v>0</v>
      </c>
      <c r="G201" s="44">
        <v>0</v>
      </c>
      <c r="H201" s="44">
        <v>0</v>
      </c>
      <c r="I201" s="44">
        <v>0</v>
      </c>
      <c r="J201" s="44">
        <v>764</v>
      </c>
      <c r="K201" s="44">
        <v>764</v>
      </c>
      <c r="L201" s="110"/>
      <c r="M201" s="44">
        <v>1232</v>
      </c>
      <c r="N201" s="44">
        <v>3715</v>
      </c>
      <c r="O201" s="44">
        <v>1642</v>
      </c>
      <c r="P201" s="44">
        <v>197</v>
      </c>
      <c r="Q201" s="44">
        <v>330</v>
      </c>
      <c r="R201" s="44">
        <v>154359</v>
      </c>
      <c r="S201" s="44">
        <v>161475</v>
      </c>
      <c r="T201" s="110"/>
      <c r="U201" s="44">
        <v>0</v>
      </c>
      <c r="V201" s="44">
        <v>360</v>
      </c>
      <c r="W201" s="44">
        <v>361</v>
      </c>
      <c r="X201" s="44">
        <v>0</v>
      </c>
      <c r="Y201" s="44">
        <v>0</v>
      </c>
      <c r="Z201" s="44">
        <v>28977</v>
      </c>
      <c r="AA201" s="44">
        <v>29697</v>
      </c>
      <c r="AB201" s="110"/>
      <c r="AC201" s="44">
        <v>0</v>
      </c>
      <c r="AD201" s="44">
        <v>0</v>
      </c>
      <c r="AE201" s="44">
        <v>0</v>
      </c>
      <c r="AF201" s="44">
        <v>0</v>
      </c>
      <c r="AG201" s="44">
        <v>0</v>
      </c>
      <c r="AH201" s="44">
        <v>0</v>
      </c>
      <c r="AI201" s="44">
        <v>0</v>
      </c>
      <c r="AJ201" s="110"/>
      <c r="AK201" s="44">
        <v>1302</v>
      </c>
      <c r="AL201" s="44">
        <v>783</v>
      </c>
      <c r="AM201" s="44">
        <v>615</v>
      </c>
      <c r="AN201" s="44">
        <v>0</v>
      </c>
      <c r="AO201" s="44">
        <v>0</v>
      </c>
      <c r="AP201" s="44">
        <v>29929</v>
      </c>
      <c r="AQ201" s="44">
        <v>32629</v>
      </c>
      <c r="AR201" s="110"/>
      <c r="AS201" s="45">
        <v>224565</v>
      </c>
      <c r="AT201" s="110"/>
      <c r="AU201" s="111">
        <v>504739</v>
      </c>
      <c r="AV201" s="112">
        <v>66075</v>
      </c>
      <c r="AW201" s="111">
        <v>291513</v>
      </c>
      <c r="AX201" s="111">
        <v>99071</v>
      </c>
      <c r="AY201" s="26"/>
    </row>
    <row r="202" spans="1:51" x14ac:dyDescent="0.2">
      <c r="A202" s="13" t="s">
        <v>288</v>
      </c>
      <c r="B202" s="14" t="s">
        <v>14</v>
      </c>
      <c r="C202" s="14" t="s">
        <v>14</v>
      </c>
      <c r="D202" s="15"/>
      <c r="E202" s="44">
        <v>0</v>
      </c>
      <c r="F202" s="44">
        <v>1549</v>
      </c>
      <c r="G202" s="44">
        <v>0</v>
      </c>
      <c r="H202" s="44">
        <v>0</v>
      </c>
      <c r="I202" s="44">
        <v>0</v>
      </c>
      <c r="J202" s="44">
        <v>5153</v>
      </c>
      <c r="K202" s="44">
        <v>6702</v>
      </c>
      <c r="L202" s="110"/>
      <c r="M202" s="44">
        <v>0</v>
      </c>
      <c r="N202" s="44">
        <v>0</v>
      </c>
      <c r="O202" s="44">
        <v>0</v>
      </c>
      <c r="P202" s="44">
        <v>19593</v>
      </c>
      <c r="Q202" s="44">
        <v>0</v>
      </c>
      <c r="R202" s="44">
        <v>334966</v>
      </c>
      <c r="S202" s="44">
        <v>354559</v>
      </c>
      <c r="T202" s="110"/>
      <c r="U202" s="44">
        <v>0</v>
      </c>
      <c r="V202" s="44">
        <v>6166</v>
      </c>
      <c r="W202" s="44">
        <v>0</v>
      </c>
      <c r="X202" s="44">
        <v>0</v>
      </c>
      <c r="Y202" s="44">
        <v>0</v>
      </c>
      <c r="Z202" s="44">
        <v>318</v>
      </c>
      <c r="AA202" s="44">
        <v>6484</v>
      </c>
      <c r="AB202" s="110"/>
      <c r="AC202" s="44">
        <v>0</v>
      </c>
      <c r="AD202" s="44">
        <v>0</v>
      </c>
      <c r="AE202" s="44">
        <v>0</v>
      </c>
      <c r="AF202" s="44">
        <v>0</v>
      </c>
      <c r="AG202" s="44">
        <v>0</v>
      </c>
      <c r="AH202" s="44">
        <v>0</v>
      </c>
      <c r="AI202" s="44">
        <v>0</v>
      </c>
      <c r="AJ202" s="110"/>
      <c r="AK202" s="44">
        <v>1812</v>
      </c>
      <c r="AL202" s="44">
        <v>0</v>
      </c>
      <c r="AM202" s="44">
        <v>0</v>
      </c>
      <c r="AN202" s="44">
        <v>0</v>
      </c>
      <c r="AO202" s="44">
        <v>0</v>
      </c>
      <c r="AP202" s="44">
        <v>5253</v>
      </c>
      <c r="AQ202" s="44">
        <v>7065</v>
      </c>
      <c r="AR202" s="110"/>
      <c r="AS202" s="45">
        <v>374810</v>
      </c>
      <c r="AT202" s="110"/>
      <c r="AU202" s="111">
        <v>156517</v>
      </c>
      <c r="AV202" s="112">
        <v>18022</v>
      </c>
      <c r="AW202" s="111">
        <v>104640</v>
      </c>
      <c r="AX202" s="111">
        <v>16920</v>
      </c>
      <c r="AY202" s="26"/>
    </row>
    <row r="203" spans="1:51" x14ac:dyDescent="0.2">
      <c r="A203" s="13" t="s">
        <v>289</v>
      </c>
      <c r="B203" s="14" t="s">
        <v>82</v>
      </c>
      <c r="C203" s="14" t="s">
        <v>13</v>
      </c>
      <c r="D203" s="15"/>
      <c r="E203" s="44">
        <v>0</v>
      </c>
      <c r="F203" s="44">
        <v>0</v>
      </c>
      <c r="G203" s="44">
        <v>0</v>
      </c>
      <c r="H203" s="44">
        <v>0</v>
      </c>
      <c r="I203" s="44">
        <v>0</v>
      </c>
      <c r="J203" s="44">
        <v>2477</v>
      </c>
      <c r="K203" s="44">
        <v>2477</v>
      </c>
      <c r="L203" s="110"/>
      <c r="M203" s="44">
        <v>1668</v>
      </c>
      <c r="N203" s="44">
        <v>31779</v>
      </c>
      <c r="O203" s="44">
        <v>4699</v>
      </c>
      <c r="P203" s="44">
        <v>6884</v>
      </c>
      <c r="Q203" s="44">
        <v>0</v>
      </c>
      <c r="R203" s="44">
        <v>34557</v>
      </c>
      <c r="S203" s="44">
        <v>79587</v>
      </c>
      <c r="T203" s="110"/>
      <c r="U203" s="44">
        <v>0</v>
      </c>
      <c r="V203" s="44">
        <v>171</v>
      </c>
      <c r="W203" s="44">
        <v>197</v>
      </c>
      <c r="X203" s="44">
        <v>0</v>
      </c>
      <c r="Y203" s="44">
        <v>0</v>
      </c>
      <c r="Z203" s="44">
        <v>2087</v>
      </c>
      <c r="AA203" s="44">
        <v>2454</v>
      </c>
      <c r="AB203" s="110"/>
      <c r="AC203" s="44">
        <v>0</v>
      </c>
      <c r="AD203" s="44">
        <v>0</v>
      </c>
      <c r="AE203" s="44">
        <v>0</v>
      </c>
      <c r="AF203" s="44">
        <v>0</v>
      </c>
      <c r="AG203" s="44">
        <v>0</v>
      </c>
      <c r="AH203" s="44">
        <v>54</v>
      </c>
      <c r="AI203" s="44">
        <v>54</v>
      </c>
      <c r="AJ203" s="110"/>
      <c r="AK203" s="44">
        <v>51219</v>
      </c>
      <c r="AL203" s="44">
        <v>14080</v>
      </c>
      <c r="AM203" s="44">
        <v>9851</v>
      </c>
      <c r="AN203" s="44">
        <v>0</v>
      </c>
      <c r="AO203" s="44">
        <v>0</v>
      </c>
      <c r="AP203" s="44">
        <v>42670</v>
      </c>
      <c r="AQ203" s="44">
        <v>117820</v>
      </c>
      <c r="AR203" s="110"/>
      <c r="AS203" s="45">
        <v>202392</v>
      </c>
      <c r="AT203" s="110"/>
      <c r="AU203" s="111">
        <v>430732</v>
      </c>
      <c r="AV203" s="112">
        <v>88818</v>
      </c>
      <c r="AW203" s="111">
        <v>177573</v>
      </c>
      <c r="AX203" s="111">
        <v>101135</v>
      </c>
      <c r="AY203" s="26"/>
    </row>
    <row r="204" spans="1:51" x14ac:dyDescent="0.2">
      <c r="A204" s="13" t="s">
        <v>290</v>
      </c>
      <c r="B204" s="14" t="s">
        <v>82</v>
      </c>
      <c r="C204" s="14" t="s">
        <v>13</v>
      </c>
      <c r="D204" s="15"/>
      <c r="E204" s="44">
        <v>0</v>
      </c>
      <c r="F204" s="44">
        <v>0</v>
      </c>
      <c r="G204" s="44">
        <v>0</v>
      </c>
      <c r="H204" s="44">
        <v>0</v>
      </c>
      <c r="I204" s="44">
        <v>0</v>
      </c>
      <c r="J204" s="44">
        <v>0</v>
      </c>
      <c r="K204" s="44">
        <v>3037</v>
      </c>
      <c r="L204" s="110"/>
      <c r="M204" s="44">
        <v>0</v>
      </c>
      <c r="N204" s="44">
        <v>0</v>
      </c>
      <c r="O204" s="44">
        <v>0</v>
      </c>
      <c r="P204" s="44">
        <v>0</v>
      </c>
      <c r="Q204" s="44">
        <v>0</v>
      </c>
      <c r="R204" s="44">
        <v>0</v>
      </c>
      <c r="S204" s="44">
        <v>5424</v>
      </c>
      <c r="T204" s="110"/>
      <c r="U204" s="44">
        <v>0</v>
      </c>
      <c r="V204" s="44">
        <v>0</v>
      </c>
      <c r="W204" s="44">
        <v>0</v>
      </c>
      <c r="X204" s="44">
        <v>0</v>
      </c>
      <c r="Y204" s="44">
        <v>0</v>
      </c>
      <c r="Z204" s="44">
        <v>0</v>
      </c>
      <c r="AA204" s="44">
        <v>4284</v>
      </c>
      <c r="AB204" s="110"/>
      <c r="AC204" s="44">
        <v>0</v>
      </c>
      <c r="AD204" s="44">
        <v>0</v>
      </c>
      <c r="AE204" s="44">
        <v>0</v>
      </c>
      <c r="AF204" s="44">
        <v>0</v>
      </c>
      <c r="AG204" s="44">
        <v>0</v>
      </c>
      <c r="AH204" s="44">
        <v>0</v>
      </c>
      <c r="AI204" s="44">
        <v>0</v>
      </c>
      <c r="AJ204" s="110"/>
      <c r="AK204" s="44">
        <v>0</v>
      </c>
      <c r="AL204" s="44">
        <v>0</v>
      </c>
      <c r="AM204" s="44">
        <v>0</v>
      </c>
      <c r="AN204" s="44">
        <v>0</v>
      </c>
      <c r="AO204" s="44">
        <v>0</v>
      </c>
      <c r="AP204" s="44">
        <v>0</v>
      </c>
      <c r="AQ204" s="44">
        <v>5189</v>
      </c>
      <c r="AR204" s="110"/>
      <c r="AS204" s="45">
        <v>17934</v>
      </c>
      <c r="AT204" s="110"/>
      <c r="AU204" s="111">
        <v>56935</v>
      </c>
      <c r="AV204" s="112">
        <v>13971</v>
      </c>
      <c r="AW204" s="111">
        <v>18583</v>
      </c>
      <c r="AX204" s="111">
        <v>11767</v>
      </c>
      <c r="AY204" s="26"/>
    </row>
    <row r="205" spans="1:51" x14ac:dyDescent="0.2">
      <c r="A205" s="13" t="s">
        <v>291</v>
      </c>
      <c r="B205" s="14" t="s">
        <v>15</v>
      </c>
      <c r="C205" s="14" t="s">
        <v>15</v>
      </c>
      <c r="D205" s="15"/>
      <c r="E205" s="44">
        <v>0</v>
      </c>
      <c r="F205" s="44">
        <v>0</v>
      </c>
      <c r="G205" s="44">
        <v>0</v>
      </c>
      <c r="H205" s="44">
        <v>0</v>
      </c>
      <c r="I205" s="44">
        <v>0</v>
      </c>
      <c r="J205" s="44">
        <v>4042</v>
      </c>
      <c r="K205" s="44">
        <v>4042</v>
      </c>
      <c r="L205" s="110"/>
      <c r="M205" s="44">
        <v>3512</v>
      </c>
      <c r="N205" s="44">
        <v>4433</v>
      </c>
      <c r="O205" s="44">
        <v>4915</v>
      </c>
      <c r="P205" s="44">
        <v>1960</v>
      </c>
      <c r="Q205" s="44">
        <v>166</v>
      </c>
      <c r="R205" s="44">
        <v>35492</v>
      </c>
      <c r="S205" s="44">
        <v>50478</v>
      </c>
      <c r="T205" s="110"/>
      <c r="U205" s="44">
        <v>3047</v>
      </c>
      <c r="V205" s="44">
        <v>1271</v>
      </c>
      <c r="W205" s="44">
        <v>875</v>
      </c>
      <c r="X205" s="44">
        <v>0</v>
      </c>
      <c r="Y205" s="44">
        <v>0</v>
      </c>
      <c r="Z205" s="44">
        <v>5677</v>
      </c>
      <c r="AA205" s="44">
        <v>10870</v>
      </c>
      <c r="AB205" s="110"/>
      <c r="AC205" s="44">
        <v>0</v>
      </c>
      <c r="AD205" s="44">
        <v>0</v>
      </c>
      <c r="AE205" s="44">
        <v>0</v>
      </c>
      <c r="AF205" s="44">
        <v>0</v>
      </c>
      <c r="AG205" s="44">
        <v>0</v>
      </c>
      <c r="AH205" s="44">
        <v>0</v>
      </c>
      <c r="AI205" s="44">
        <v>0</v>
      </c>
      <c r="AJ205" s="110"/>
      <c r="AK205" s="44">
        <v>554</v>
      </c>
      <c r="AL205" s="44">
        <v>0</v>
      </c>
      <c r="AM205" s="44">
        <v>0</v>
      </c>
      <c r="AN205" s="44">
        <v>0</v>
      </c>
      <c r="AO205" s="44">
        <v>0</v>
      </c>
      <c r="AP205" s="44">
        <v>20757</v>
      </c>
      <c r="AQ205" s="44">
        <v>21311</v>
      </c>
      <c r="AR205" s="110"/>
      <c r="AS205" s="45">
        <v>86701</v>
      </c>
      <c r="AT205" s="110"/>
      <c r="AU205" s="111">
        <v>116197</v>
      </c>
      <c r="AV205" s="112">
        <v>29868</v>
      </c>
      <c r="AW205" s="111">
        <v>60653</v>
      </c>
      <c r="AX205" s="111">
        <v>11802</v>
      </c>
      <c r="AY205" s="26"/>
    </row>
    <row r="206" spans="1:51" x14ac:dyDescent="0.2">
      <c r="A206" s="13" t="s">
        <v>292</v>
      </c>
      <c r="B206" s="14" t="s">
        <v>14</v>
      </c>
      <c r="C206" s="14" t="s">
        <v>14</v>
      </c>
      <c r="D206" s="15"/>
      <c r="E206" s="44">
        <v>0</v>
      </c>
      <c r="F206" s="44">
        <v>0</v>
      </c>
      <c r="G206" s="44">
        <v>0</v>
      </c>
      <c r="H206" s="44">
        <v>0</v>
      </c>
      <c r="I206" s="44">
        <v>0</v>
      </c>
      <c r="J206" s="44">
        <v>6669</v>
      </c>
      <c r="K206" s="44">
        <v>6669</v>
      </c>
      <c r="L206" s="110"/>
      <c r="M206" s="44">
        <v>0</v>
      </c>
      <c r="N206" s="44">
        <v>0</v>
      </c>
      <c r="O206" s="44">
        <v>0</v>
      </c>
      <c r="P206" s="44">
        <v>0</v>
      </c>
      <c r="Q206" s="44">
        <v>0</v>
      </c>
      <c r="R206" s="44">
        <v>155773</v>
      </c>
      <c r="S206" s="44">
        <v>155773</v>
      </c>
      <c r="T206" s="110"/>
      <c r="U206" s="44">
        <v>0</v>
      </c>
      <c r="V206" s="44">
        <v>3223</v>
      </c>
      <c r="W206" s="44">
        <v>0</v>
      </c>
      <c r="X206" s="44">
        <v>0</v>
      </c>
      <c r="Y206" s="44">
        <v>0</v>
      </c>
      <c r="Z206" s="44">
        <v>19304</v>
      </c>
      <c r="AA206" s="44">
        <v>22527</v>
      </c>
      <c r="AB206" s="110"/>
      <c r="AC206" s="44">
        <v>0</v>
      </c>
      <c r="AD206" s="44">
        <v>0</v>
      </c>
      <c r="AE206" s="44">
        <v>0</v>
      </c>
      <c r="AF206" s="44">
        <v>0</v>
      </c>
      <c r="AG206" s="44">
        <v>0</v>
      </c>
      <c r="AH206" s="44">
        <v>60</v>
      </c>
      <c r="AI206" s="44">
        <v>60</v>
      </c>
      <c r="AJ206" s="110"/>
      <c r="AK206" s="44">
        <v>2112</v>
      </c>
      <c r="AL206" s="44">
        <v>673</v>
      </c>
      <c r="AM206" s="44">
        <v>0</v>
      </c>
      <c r="AN206" s="44">
        <v>0</v>
      </c>
      <c r="AO206" s="44">
        <v>0</v>
      </c>
      <c r="AP206" s="44">
        <v>7078</v>
      </c>
      <c r="AQ206" s="44">
        <v>9863</v>
      </c>
      <c r="AR206" s="110"/>
      <c r="AS206" s="45">
        <v>194892</v>
      </c>
      <c r="AT206" s="110"/>
      <c r="AU206" s="111">
        <v>223762</v>
      </c>
      <c r="AV206" s="112">
        <v>3546</v>
      </c>
      <c r="AW206" s="111">
        <v>203073</v>
      </c>
      <c r="AX206" s="111">
        <v>6874</v>
      </c>
      <c r="AY206" s="26"/>
    </row>
    <row r="207" spans="1:51" x14ac:dyDescent="0.2">
      <c r="A207" s="13" t="s">
        <v>293</v>
      </c>
      <c r="B207" s="14" t="s">
        <v>15</v>
      </c>
      <c r="C207" s="14" t="s">
        <v>15</v>
      </c>
      <c r="D207" s="15"/>
      <c r="E207" s="44"/>
      <c r="F207" s="44"/>
      <c r="G207" s="44"/>
      <c r="H207" s="44"/>
      <c r="I207" s="44"/>
      <c r="J207" s="44"/>
      <c r="K207" s="44"/>
      <c r="L207" s="110"/>
      <c r="M207" s="44"/>
      <c r="N207" s="44"/>
      <c r="O207" s="44"/>
      <c r="P207" s="44"/>
      <c r="Q207" s="44"/>
      <c r="R207" s="44"/>
      <c r="S207" s="44"/>
      <c r="T207" s="110"/>
      <c r="U207" s="44"/>
      <c r="V207" s="44"/>
      <c r="W207" s="44"/>
      <c r="X207" s="44"/>
      <c r="Y207" s="44"/>
      <c r="Z207" s="44"/>
      <c r="AA207" s="44"/>
      <c r="AB207" s="110"/>
      <c r="AC207" s="44"/>
      <c r="AD207" s="44"/>
      <c r="AE207" s="44"/>
      <c r="AF207" s="44"/>
      <c r="AG207" s="44"/>
      <c r="AH207" s="44"/>
      <c r="AI207" s="44"/>
      <c r="AJ207" s="110"/>
      <c r="AK207" s="44"/>
      <c r="AL207" s="44"/>
      <c r="AM207" s="44"/>
      <c r="AN207" s="44"/>
      <c r="AO207" s="44"/>
      <c r="AP207" s="44"/>
      <c r="AQ207" s="44"/>
      <c r="AR207" s="110"/>
      <c r="AS207" s="45"/>
      <c r="AT207" s="110"/>
      <c r="AU207" s="111">
        <v>355637</v>
      </c>
      <c r="AV207" s="112">
        <v>26427</v>
      </c>
      <c r="AW207" s="111">
        <v>224143</v>
      </c>
      <c r="AX207" s="111">
        <v>73178</v>
      </c>
      <c r="AY207" s="26"/>
    </row>
    <row r="208" spans="1:51" x14ac:dyDescent="0.2">
      <c r="A208" s="13" t="s">
        <v>294</v>
      </c>
      <c r="B208" s="14" t="s">
        <v>82</v>
      </c>
      <c r="C208" s="14" t="s">
        <v>13</v>
      </c>
      <c r="D208" s="15"/>
      <c r="E208" s="44">
        <v>0</v>
      </c>
      <c r="F208" s="44">
        <v>0</v>
      </c>
      <c r="G208" s="44">
        <v>0</v>
      </c>
      <c r="H208" s="44">
        <v>0</v>
      </c>
      <c r="I208" s="44">
        <v>0</v>
      </c>
      <c r="J208" s="44">
        <v>0</v>
      </c>
      <c r="K208" s="44">
        <v>0</v>
      </c>
      <c r="L208" s="110"/>
      <c r="M208" s="44">
        <v>185</v>
      </c>
      <c r="N208" s="44">
        <v>13230</v>
      </c>
      <c r="O208" s="44">
        <v>3198</v>
      </c>
      <c r="P208" s="44">
        <v>3062</v>
      </c>
      <c r="Q208" s="44">
        <v>0</v>
      </c>
      <c r="R208" s="44">
        <v>14582</v>
      </c>
      <c r="S208" s="44">
        <v>34257</v>
      </c>
      <c r="T208" s="110"/>
      <c r="U208" s="44">
        <v>568</v>
      </c>
      <c r="V208" s="44">
        <v>2542</v>
      </c>
      <c r="W208" s="44">
        <v>1365</v>
      </c>
      <c r="X208" s="44">
        <v>0</v>
      </c>
      <c r="Y208" s="44">
        <v>0</v>
      </c>
      <c r="Z208" s="44">
        <v>2929</v>
      </c>
      <c r="AA208" s="44">
        <v>7404</v>
      </c>
      <c r="AB208" s="110"/>
      <c r="AC208" s="44">
        <v>0</v>
      </c>
      <c r="AD208" s="44">
        <v>0</v>
      </c>
      <c r="AE208" s="44">
        <v>0</v>
      </c>
      <c r="AF208" s="44">
        <v>0</v>
      </c>
      <c r="AG208" s="44">
        <v>0</v>
      </c>
      <c r="AH208" s="44">
        <v>0</v>
      </c>
      <c r="AI208" s="44">
        <v>0</v>
      </c>
      <c r="AJ208" s="110"/>
      <c r="AK208" s="44">
        <v>560</v>
      </c>
      <c r="AL208" s="44">
        <v>18961</v>
      </c>
      <c r="AM208" s="44">
        <v>7730</v>
      </c>
      <c r="AN208" s="44">
        <v>0</v>
      </c>
      <c r="AO208" s="44">
        <v>0</v>
      </c>
      <c r="AP208" s="44">
        <v>13108</v>
      </c>
      <c r="AQ208" s="44">
        <v>40359</v>
      </c>
      <c r="AR208" s="110"/>
      <c r="AS208" s="45">
        <v>82020</v>
      </c>
      <c r="AT208" s="110"/>
      <c r="AU208" s="111">
        <v>159517</v>
      </c>
      <c r="AV208" s="112">
        <v>18236</v>
      </c>
      <c r="AW208" s="111">
        <v>82054</v>
      </c>
      <c r="AX208" s="111">
        <v>31766</v>
      </c>
      <c r="AY208" s="26"/>
    </row>
    <row r="209" spans="1:51" x14ac:dyDescent="0.2">
      <c r="A209" s="13" t="s">
        <v>295</v>
      </c>
      <c r="B209" s="14" t="s">
        <v>86</v>
      </c>
      <c r="C209" s="14" t="s">
        <v>13</v>
      </c>
      <c r="D209" s="15"/>
      <c r="E209" s="44">
        <v>0</v>
      </c>
      <c r="F209" s="44">
        <v>0</v>
      </c>
      <c r="G209" s="44">
        <v>0</v>
      </c>
      <c r="H209" s="44">
        <v>0</v>
      </c>
      <c r="I209" s="44">
        <v>0</v>
      </c>
      <c r="J209" s="44">
        <v>0</v>
      </c>
      <c r="K209" s="44">
        <v>0</v>
      </c>
      <c r="L209" s="110"/>
      <c r="M209" s="44">
        <v>0</v>
      </c>
      <c r="N209" s="44">
        <v>0</v>
      </c>
      <c r="O209" s="44">
        <v>0</v>
      </c>
      <c r="P209" s="44">
        <v>0</v>
      </c>
      <c r="Q209" s="44">
        <v>0</v>
      </c>
      <c r="R209" s="44">
        <v>0</v>
      </c>
      <c r="S209" s="44">
        <v>49217</v>
      </c>
      <c r="T209" s="110"/>
      <c r="U209" s="44">
        <v>0</v>
      </c>
      <c r="V209" s="44">
        <v>0</v>
      </c>
      <c r="W209" s="44">
        <v>0</v>
      </c>
      <c r="X209" s="44">
        <v>0</v>
      </c>
      <c r="Y209" s="44">
        <v>0</v>
      </c>
      <c r="Z209" s="44">
        <v>0</v>
      </c>
      <c r="AA209" s="44">
        <v>449</v>
      </c>
      <c r="AB209" s="110"/>
      <c r="AC209" s="44">
        <v>0</v>
      </c>
      <c r="AD209" s="44">
        <v>0</v>
      </c>
      <c r="AE209" s="44">
        <v>0</v>
      </c>
      <c r="AF209" s="44">
        <v>0</v>
      </c>
      <c r="AG209" s="44">
        <v>0</v>
      </c>
      <c r="AH209" s="44">
        <v>0</v>
      </c>
      <c r="AI209" s="44">
        <v>0</v>
      </c>
      <c r="AJ209" s="110"/>
      <c r="AK209" s="44">
        <v>0</v>
      </c>
      <c r="AL209" s="44">
        <v>0</v>
      </c>
      <c r="AM209" s="44">
        <v>0</v>
      </c>
      <c r="AN209" s="44">
        <v>0</v>
      </c>
      <c r="AO209" s="44">
        <v>0</v>
      </c>
      <c r="AP209" s="44">
        <v>0</v>
      </c>
      <c r="AQ209" s="44">
        <v>15118</v>
      </c>
      <c r="AR209" s="110"/>
      <c r="AS209" s="45">
        <v>64784</v>
      </c>
      <c r="AT209" s="110"/>
      <c r="AU209" s="111">
        <v>131976</v>
      </c>
      <c r="AV209" s="112">
        <v>7050</v>
      </c>
      <c r="AW209" s="111">
        <v>86927</v>
      </c>
      <c r="AX209" s="111">
        <v>21128</v>
      </c>
      <c r="AY209" s="26"/>
    </row>
    <row r="210" spans="1:51" x14ac:dyDescent="0.2">
      <c r="A210" s="13" t="s">
        <v>296</v>
      </c>
      <c r="B210" s="14" t="s">
        <v>109</v>
      </c>
      <c r="C210" s="14" t="s">
        <v>13</v>
      </c>
      <c r="D210" s="15"/>
      <c r="E210" s="44">
        <v>0</v>
      </c>
      <c r="F210" s="44">
        <v>0</v>
      </c>
      <c r="G210" s="44">
        <v>0</v>
      </c>
      <c r="H210" s="44">
        <v>0</v>
      </c>
      <c r="I210" s="44">
        <v>0</v>
      </c>
      <c r="J210" s="44">
        <v>3068</v>
      </c>
      <c r="K210" s="44">
        <v>3068</v>
      </c>
      <c r="L210" s="110"/>
      <c r="M210" s="44">
        <v>132</v>
      </c>
      <c r="N210" s="44">
        <v>10627</v>
      </c>
      <c r="O210" s="44">
        <v>2947</v>
      </c>
      <c r="P210" s="44">
        <v>11968</v>
      </c>
      <c r="Q210" s="44">
        <v>0</v>
      </c>
      <c r="R210" s="44">
        <v>11871</v>
      </c>
      <c r="S210" s="44">
        <v>37545</v>
      </c>
      <c r="T210" s="110"/>
      <c r="U210" s="44">
        <v>0</v>
      </c>
      <c r="V210" s="44">
        <v>5665</v>
      </c>
      <c r="W210" s="44">
        <v>2055</v>
      </c>
      <c r="X210" s="44">
        <v>510</v>
      </c>
      <c r="Y210" s="44">
        <v>0</v>
      </c>
      <c r="Z210" s="44">
        <v>3159</v>
      </c>
      <c r="AA210" s="44">
        <v>11388</v>
      </c>
      <c r="AB210" s="110"/>
      <c r="AC210" s="44">
        <v>0</v>
      </c>
      <c r="AD210" s="44">
        <v>140</v>
      </c>
      <c r="AE210" s="44">
        <v>0</v>
      </c>
      <c r="AF210" s="44">
        <v>0</v>
      </c>
      <c r="AG210" s="44">
        <v>0</v>
      </c>
      <c r="AH210" s="44">
        <v>0</v>
      </c>
      <c r="AI210" s="44">
        <v>140</v>
      </c>
      <c r="AJ210" s="110"/>
      <c r="AK210" s="44">
        <v>374</v>
      </c>
      <c r="AL210" s="44">
        <v>0</v>
      </c>
      <c r="AM210" s="44">
        <v>0</v>
      </c>
      <c r="AN210" s="44">
        <v>0</v>
      </c>
      <c r="AO210" s="44">
        <v>0</v>
      </c>
      <c r="AP210" s="44">
        <v>1071</v>
      </c>
      <c r="AQ210" s="44">
        <v>1445</v>
      </c>
      <c r="AR210" s="110"/>
      <c r="AS210" s="45">
        <v>53586</v>
      </c>
      <c r="AT210" s="110"/>
      <c r="AU210" s="111">
        <v>159189</v>
      </c>
      <c r="AV210" s="112">
        <v>31450</v>
      </c>
      <c r="AW210" s="111">
        <v>90366</v>
      </c>
      <c r="AX210" s="111">
        <v>17407</v>
      </c>
      <c r="AY210" s="26"/>
    </row>
    <row r="211" spans="1:51" x14ac:dyDescent="0.2">
      <c r="A211" s="13" t="s">
        <v>297</v>
      </c>
      <c r="B211" s="14" t="s">
        <v>173</v>
      </c>
      <c r="C211" s="14" t="s">
        <v>13</v>
      </c>
      <c r="D211" s="15"/>
      <c r="E211" s="44">
        <v>0</v>
      </c>
      <c r="F211" s="44">
        <v>454</v>
      </c>
      <c r="G211" s="44">
        <v>0</v>
      </c>
      <c r="H211" s="44">
        <v>469</v>
      </c>
      <c r="I211" s="44">
        <v>0</v>
      </c>
      <c r="J211" s="44">
        <v>5096</v>
      </c>
      <c r="K211" s="44">
        <v>6019</v>
      </c>
      <c r="L211" s="110"/>
      <c r="M211" s="44">
        <v>9732</v>
      </c>
      <c r="N211" s="44">
        <v>49112</v>
      </c>
      <c r="O211" s="44">
        <v>18947</v>
      </c>
      <c r="P211" s="44">
        <v>7514</v>
      </c>
      <c r="Q211" s="44">
        <v>0</v>
      </c>
      <c r="R211" s="44">
        <v>145678</v>
      </c>
      <c r="S211" s="44">
        <v>230983</v>
      </c>
      <c r="T211" s="110"/>
      <c r="U211" s="44">
        <v>358</v>
      </c>
      <c r="V211" s="44">
        <v>5459</v>
      </c>
      <c r="W211" s="44">
        <v>1208</v>
      </c>
      <c r="X211" s="44">
        <v>654</v>
      </c>
      <c r="Y211" s="44">
        <v>0</v>
      </c>
      <c r="Z211" s="44">
        <v>8574</v>
      </c>
      <c r="AA211" s="44">
        <v>16252</v>
      </c>
      <c r="AB211" s="110"/>
      <c r="AC211" s="44">
        <v>0</v>
      </c>
      <c r="AD211" s="44">
        <v>0</v>
      </c>
      <c r="AE211" s="44">
        <v>0</v>
      </c>
      <c r="AF211" s="44">
        <v>0</v>
      </c>
      <c r="AG211" s="44">
        <v>0</v>
      </c>
      <c r="AH211" s="44">
        <v>0</v>
      </c>
      <c r="AI211" s="44">
        <v>0</v>
      </c>
      <c r="AJ211" s="110"/>
      <c r="AK211" s="44">
        <v>358</v>
      </c>
      <c r="AL211" s="44">
        <v>4259</v>
      </c>
      <c r="AM211" s="44">
        <v>835</v>
      </c>
      <c r="AN211" s="44">
        <v>0</v>
      </c>
      <c r="AO211" s="44">
        <v>0</v>
      </c>
      <c r="AP211" s="44">
        <v>20602</v>
      </c>
      <c r="AQ211" s="44">
        <v>26053</v>
      </c>
      <c r="AR211" s="110"/>
      <c r="AS211" s="45">
        <v>279307</v>
      </c>
      <c r="AT211" s="110"/>
      <c r="AU211" s="111">
        <v>786300</v>
      </c>
      <c r="AV211" s="112">
        <v>60092</v>
      </c>
      <c r="AW211" s="111">
        <v>562265</v>
      </c>
      <c r="AX211" s="111">
        <v>80534</v>
      </c>
      <c r="AY211" s="26"/>
    </row>
    <row r="212" spans="1:51" x14ac:dyDescent="0.2">
      <c r="A212" s="13" t="s">
        <v>298</v>
      </c>
      <c r="B212" s="14" t="s">
        <v>96</v>
      </c>
      <c r="C212" s="14" t="s">
        <v>13</v>
      </c>
      <c r="D212" s="15"/>
      <c r="E212" s="44">
        <v>202</v>
      </c>
      <c r="F212" s="44">
        <v>10673</v>
      </c>
      <c r="G212" s="44">
        <v>383163</v>
      </c>
      <c r="H212" s="44">
        <v>2891</v>
      </c>
      <c r="I212" s="44">
        <v>0</v>
      </c>
      <c r="J212" s="44">
        <v>28286</v>
      </c>
      <c r="K212" s="44">
        <v>425215</v>
      </c>
      <c r="L212" s="110"/>
      <c r="M212" s="44">
        <v>1587</v>
      </c>
      <c r="N212" s="44">
        <v>136748</v>
      </c>
      <c r="O212" s="44">
        <v>1440</v>
      </c>
      <c r="P212" s="44">
        <v>32517</v>
      </c>
      <c r="Q212" s="44">
        <v>422</v>
      </c>
      <c r="R212" s="44">
        <v>30528</v>
      </c>
      <c r="S212" s="44">
        <v>203241</v>
      </c>
      <c r="T212" s="110"/>
      <c r="U212" s="44">
        <v>650</v>
      </c>
      <c r="V212" s="44">
        <v>0</v>
      </c>
      <c r="W212" s="44">
        <v>0</v>
      </c>
      <c r="X212" s="44">
        <v>0</v>
      </c>
      <c r="Y212" s="44">
        <v>0</v>
      </c>
      <c r="Z212" s="44">
        <v>8586</v>
      </c>
      <c r="AA212" s="44">
        <v>9236</v>
      </c>
      <c r="AB212" s="110"/>
      <c r="AC212" s="44">
        <v>0</v>
      </c>
      <c r="AD212" s="44">
        <v>0</v>
      </c>
      <c r="AE212" s="44">
        <v>0</v>
      </c>
      <c r="AF212" s="44">
        <v>0</v>
      </c>
      <c r="AG212" s="44">
        <v>0</v>
      </c>
      <c r="AH212" s="44">
        <v>520</v>
      </c>
      <c r="AI212" s="44">
        <v>520</v>
      </c>
      <c r="AJ212" s="110"/>
      <c r="AK212" s="44">
        <v>0</v>
      </c>
      <c r="AL212" s="44">
        <v>550</v>
      </c>
      <c r="AM212" s="44">
        <v>698</v>
      </c>
      <c r="AN212" s="44">
        <v>0</v>
      </c>
      <c r="AO212" s="44">
        <v>0</v>
      </c>
      <c r="AP212" s="44">
        <v>28428</v>
      </c>
      <c r="AQ212" s="44">
        <v>29676</v>
      </c>
      <c r="AR212" s="110"/>
      <c r="AS212" s="45">
        <v>667888</v>
      </c>
      <c r="AT212" s="110"/>
      <c r="AU212" s="111">
        <v>1214264</v>
      </c>
      <c r="AV212" s="112">
        <v>497582</v>
      </c>
      <c r="AW212" s="111">
        <v>296677</v>
      </c>
      <c r="AX212" s="111">
        <v>250254</v>
      </c>
      <c r="AY212" s="26"/>
    </row>
    <row r="213" spans="1:51" x14ac:dyDescent="0.2">
      <c r="A213" s="13" t="s">
        <v>299</v>
      </c>
      <c r="B213" s="14" t="s">
        <v>15</v>
      </c>
      <c r="C213" s="14" t="s">
        <v>15</v>
      </c>
      <c r="D213" s="15"/>
      <c r="E213" s="44">
        <v>0</v>
      </c>
      <c r="F213" s="44">
        <v>0</v>
      </c>
      <c r="G213" s="44">
        <v>0</v>
      </c>
      <c r="H213" s="44">
        <v>0</v>
      </c>
      <c r="I213" s="44">
        <v>0</v>
      </c>
      <c r="J213" s="44">
        <v>0</v>
      </c>
      <c r="K213" s="44">
        <v>939</v>
      </c>
      <c r="L213" s="110"/>
      <c r="M213" s="44">
        <v>0</v>
      </c>
      <c r="N213" s="44">
        <v>0</v>
      </c>
      <c r="O213" s="44">
        <v>0</v>
      </c>
      <c r="P213" s="44">
        <v>0</v>
      </c>
      <c r="Q213" s="44">
        <v>0</v>
      </c>
      <c r="R213" s="44">
        <v>0</v>
      </c>
      <c r="S213" s="44">
        <v>63846</v>
      </c>
      <c r="T213" s="110"/>
      <c r="U213" s="44">
        <v>0</v>
      </c>
      <c r="V213" s="44">
        <v>0</v>
      </c>
      <c r="W213" s="44">
        <v>0</v>
      </c>
      <c r="X213" s="44">
        <v>0</v>
      </c>
      <c r="Y213" s="44">
        <v>0</v>
      </c>
      <c r="Z213" s="44">
        <v>0</v>
      </c>
      <c r="AA213" s="44">
        <v>21830</v>
      </c>
      <c r="AB213" s="110"/>
      <c r="AC213" s="44">
        <v>0</v>
      </c>
      <c r="AD213" s="44">
        <v>0</v>
      </c>
      <c r="AE213" s="44">
        <v>0</v>
      </c>
      <c r="AF213" s="44">
        <v>0</v>
      </c>
      <c r="AG213" s="44">
        <v>0</v>
      </c>
      <c r="AH213" s="44">
        <v>0</v>
      </c>
      <c r="AI213" s="44">
        <v>0</v>
      </c>
      <c r="AJ213" s="110"/>
      <c r="AK213" s="44">
        <v>0</v>
      </c>
      <c r="AL213" s="44">
        <v>0</v>
      </c>
      <c r="AM213" s="44">
        <v>0</v>
      </c>
      <c r="AN213" s="44">
        <v>0</v>
      </c>
      <c r="AO213" s="44">
        <v>0</v>
      </c>
      <c r="AP213" s="44">
        <v>0</v>
      </c>
      <c r="AQ213" s="44">
        <v>19584</v>
      </c>
      <c r="AR213" s="110"/>
      <c r="AS213" s="45">
        <v>106199</v>
      </c>
      <c r="AT213" s="110"/>
      <c r="AU213" s="111">
        <v>378485</v>
      </c>
      <c r="AV213" s="112">
        <v>68541</v>
      </c>
      <c r="AW213" s="111">
        <v>218075</v>
      </c>
      <c r="AX213" s="111">
        <v>56057</v>
      </c>
      <c r="AY213" s="26"/>
    </row>
    <row r="214" spans="1:51" x14ac:dyDescent="0.2">
      <c r="A214" s="13" t="s">
        <v>300</v>
      </c>
      <c r="B214" s="14" t="s">
        <v>14</v>
      </c>
      <c r="C214" s="14" t="s">
        <v>14</v>
      </c>
      <c r="D214" s="15"/>
      <c r="E214" s="44">
        <v>0</v>
      </c>
      <c r="F214" s="44">
        <v>71</v>
      </c>
      <c r="G214" s="44">
        <v>0</v>
      </c>
      <c r="H214" s="44">
        <v>0</v>
      </c>
      <c r="I214" s="44">
        <v>371</v>
      </c>
      <c r="J214" s="44">
        <v>403</v>
      </c>
      <c r="K214" s="44">
        <v>845</v>
      </c>
      <c r="L214" s="110"/>
      <c r="M214" s="44">
        <v>0</v>
      </c>
      <c r="N214" s="44">
        <v>31307</v>
      </c>
      <c r="O214" s="44">
        <v>41724</v>
      </c>
      <c r="P214" s="44">
        <v>5335</v>
      </c>
      <c r="Q214" s="44">
        <v>1747</v>
      </c>
      <c r="R214" s="44">
        <v>865608</v>
      </c>
      <c r="S214" s="44">
        <v>945722</v>
      </c>
      <c r="T214" s="110"/>
      <c r="U214" s="44">
        <v>0</v>
      </c>
      <c r="V214" s="44">
        <v>1052</v>
      </c>
      <c r="W214" s="44">
        <v>145</v>
      </c>
      <c r="X214" s="44">
        <v>0</v>
      </c>
      <c r="Y214" s="44">
        <v>0</v>
      </c>
      <c r="Z214" s="44">
        <v>4246</v>
      </c>
      <c r="AA214" s="44">
        <v>5444</v>
      </c>
      <c r="AB214" s="110"/>
      <c r="AC214" s="44">
        <v>0</v>
      </c>
      <c r="AD214" s="44">
        <v>0</v>
      </c>
      <c r="AE214" s="44">
        <v>0</v>
      </c>
      <c r="AF214" s="44">
        <v>0</v>
      </c>
      <c r="AG214" s="44">
        <v>0</v>
      </c>
      <c r="AH214" s="44">
        <v>0</v>
      </c>
      <c r="AI214" s="44">
        <v>0</v>
      </c>
      <c r="AJ214" s="110"/>
      <c r="AK214" s="44">
        <v>0</v>
      </c>
      <c r="AL214" s="44">
        <v>1660</v>
      </c>
      <c r="AM214" s="44">
        <v>19</v>
      </c>
      <c r="AN214" s="44">
        <v>0</v>
      </c>
      <c r="AO214" s="44">
        <v>0</v>
      </c>
      <c r="AP214" s="44">
        <v>18568</v>
      </c>
      <c r="AQ214" s="44">
        <v>20248</v>
      </c>
      <c r="AR214" s="110"/>
      <c r="AS214" s="45">
        <v>972259</v>
      </c>
      <c r="AT214" s="110"/>
      <c r="AU214" s="111">
        <v>374063</v>
      </c>
      <c r="AV214" s="112">
        <v>14107</v>
      </c>
      <c r="AW214" s="111">
        <v>285112</v>
      </c>
      <c r="AX214" s="111">
        <v>39235</v>
      </c>
      <c r="AY214" s="26"/>
    </row>
    <row r="215" spans="1:51" x14ac:dyDescent="0.2">
      <c r="A215" s="13" t="s">
        <v>301</v>
      </c>
      <c r="B215" s="14" t="s">
        <v>105</v>
      </c>
      <c r="C215" s="14" t="s">
        <v>13</v>
      </c>
      <c r="D215" s="15"/>
      <c r="E215" s="44">
        <v>0</v>
      </c>
      <c r="F215" s="44">
        <v>0</v>
      </c>
      <c r="G215" s="44">
        <v>0</v>
      </c>
      <c r="H215" s="44">
        <v>0</v>
      </c>
      <c r="I215" s="44">
        <v>0</v>
      </c>
      <c r="J215" s="44">
        <v>0</v>
      </c>
      <c r="K215" s="44">
        <v>0</v>
      </c>
      <c r="L215" s="110"/>
      <c r="M215" s="44">
        <v>0</v>
      </c>
      <c r="N215" s="44">
        <v>520</v>
      </c>
      <c r="O215" s="44">
        <v>0</v>
      </c>
      <c r="P215" s="44">
        <v>588</v>
      </c>
      <c r="Q215" s="44">
        <v>0</v>
      </c>
      <c r="R215" s="44">
        <v>538</v>
      </c>
      <c r="S215" s="44">
        <v>1646</v>
      </c>
      <c r="T215" s="110"/>
      <c r="U215" s="44">
        <v>0</v>
      </c>
      <c r="V215" s="44">
        <v>44</v>
      </c>
      <c r="W215" s="44">
        <v>0</v>
      </c>
      <c r="X215" s="44">
        <v>0</v>
      </c>
      <c r="Y215" s="44">
        <v>0</v>
      </c>
      <c r="Z215" s="44">
        <v>0</v>
      </c>
      <c r="AA215" s="44">
        <v>44</v>
      </c>
      <c r="AB215" s="110"/>
      <c r="AC215" s="44">
        <v>0</v>
      </c>
      <c r="AD215" s="44">
        <v>0</v>
      </c>
      <c r="AE215" s="44">
        <v>0</v>
      </c>
      <c r="AF215" s="44">
        <v>0</v>
      </c>
      <c r="AG215" s="44">
        <v>0</v>
      </c>
      <c r="AH215" s="44">
        <v>309</v>
      </c>
      <c r="AI215" s="44">
        <v>309</v>
      </c>
      <c r="AJ215" s="110"/>
      <c r="AK215" s="44">
        <v>8305</v>
      </c>
      <c r="AL215" s="44">
        <v>69</v>
      </c>
      <c r="AM215" s="44">
        <v>0</v>
      </c>
      <c r="AN215" s="44">
        <v>2630</v>
      </c>
      <c r="AO215" s="44">
        <v>0</v>
      </c>
      <c r="AP215" s="44">
        <v>16183</v>
      </c>
      <c r="AQ215" s="44">
        <v>27186</v>
      </c>
      <c r="AR215" s="110"/>
      <c r="AS215" s="45">
        <v>29185</v>
      </c>
      <c r="AT215" s="110"/>
      <c r="AU215" s="111">
        <v>96580</v>
      </c>
      <c r="AV215" s="112">
        <v>5538</v>
      </c>
      <c r="AW215" s="111">
        <v>40572</v>
      </c>
      <c r="AX215" s="111">
        <v>32963</v>
      </c>
      <c r="AY215" s="26"/>
    </row>
    <row r="216" spans="1:51" x14ac:dyDescent="0.2">
      <c r="A216" s="13" t="s">
        <v>302</v>
      </c>
      <c r="B216" s="14" t="s">
        <v>105</v>
      </c>
      <c r="C216" s="14" t="s">
        <v>13</v>
      </c>
      <c r="D216" s="15"/>
      <c r="E216" s="44">
        <v>0</v>
      </c>
      <c r="F216" s="44">
        <v>0</v>
      </c>
      <c r="G216" s="44">
        <v>0</v>
      </c>
      <c r="H216" s="44">
        <v>0</v>
      </c>
      <c r="I216" s="44">
        <v>0</v>
      </c>
      <c r="J216" s="44">
        <v>0</v>
      </c>
      <c r="K216" s="44">
        <v>211</v>
      </c>
      <c r="L216" s="110"/>
      <c r="M216" s="44">
        <v>0</v>
      </c>
      <c r="N216" s="44">
        <v>0</v>
      </c>
      <c r="O216" s="44">
        <v>0</v>
      </c>
      <c r="P216" s="44">
        <v>0</v>
      </c>
      <c r="Q216" s="44">
        <v>0</v>
      </c>
      <c r="R216" s="44">
        <v>0</v>
      </c>
      <c r="S216" s="44">
        <v>9327</v>
      </c>
      <c r="T216" s="110"/>
      <c r="U216" s="44">
        <v>0</v>
      </c>
      <c r="V216" s="44">
        <v>0</v>
      </c>
      <c r="W216" s="44">
        <v>0</v>
      </c>
      <c r="X216" s="44">
        <v>0</v>
      </c>
      <c r="Y216" s="44">
        <v>0</v>
      </c>
      <c r="Z216" s="44">
        <v>0</v>
      </c>
      <c r="AA216" s="44">
        <v>200</v>
      </c>
      <c r="AB216" s="110"/>
      <c r="AC216" s="44">
        <v>0</v>
      </c>
      <c r="AD216" s="44">
        <v>0</v>
      </c>
      <c r="AE216" s="44">
        <v>0</v>
      </c>
      <c r="AF216" s="44">
        <v>0</v>
      </c>
      <c r="AG216" s="44">
        <v>0</v>
      </c>
      <c r="AH216" s="44">
        <v>0</v>
      </c>
      <c r="AI216" s="44">
        <v>0</v>
      </c>
      <c r="AJ216" s="110"/>
      <c r="AK216" s="44">
        <v>0</v>
      </c>
      <c r="AL216" s="44">
        <v>0</v>
      </c>
      <c r="AM216" s="44">
        <v>0</v>
      </c>
      <c r="AN216" s="44">
        <v>0</v>
      </c>
      <c r="AO216" s="44">
        <v>0</v>
      </c>
      <c r="AP216" s="44">
        <v>0</v>
      </c>
      <c r="AQ216" s="44">
        <v>4258</v>
      </c>
      <c r="AR216" s="110"/>
      <c r="AS216" s="45">
        <v>13996</v>
      </c>
      <c r="AT216" s="110"/>
      <c r="AU216" s="111">
        <v>63419</v>
      </c>
      <c r="AV216" s="112">
        <v>6274</v>
      </c>
      <c r="AW216" s="111">
        <v>38422</v>
      </c>
      <c r="AX216" s="111">
        <v>8614</v>
      </c>
      <c r="AY216" s="26"/>
    </row>
    <row r="217" spans="1:51" x14ac:dyDescent="0.2">
      <c r="A217" s="13" t="s">
        <v>303</v>
      </c>
      <c r="B217" s="14" t="s">
        <v>86</v>
      </c>
      <c r="C217" s="14" t="s">
        <v>13</v>
      </c>
      <c r="D217" s="15"/>
      <c r="E217" s="44">
        <v>0</v>
      </c>
      <c r="F217" s="44">
        <v>0</v>
      </c>
      <c r="G217" s="44">
        <v>1233</v>
      </c>
      <c r="H217" s="44">
        <v>0</v>
      </c>
      <c r="I217" s="44">
        <v>0</v>
      </c>
      <c r="J217" s="44">
        <v>0</v>
      </c>
      <c r="K217" s="44">
        <v>1233</v>
      </c>
      <c r="L217" s="110"/>
      <c r="M217" s="44">
        <v>41058</v>
      </c>
      <c r="N217" s="44">
        <v>0</v>
      </c>
      <c r="O217" s="44">
        <v>0</v>
      </c>
      <c r="P217" s="44">
        <v>0</v>
      </c>
      <c r="Q217" s="44">
        <v>0</v>
      </c>
      <c r="R217" s="44">
        <v>0</v>
      </c>
      <c r="S217" s="44">
        <v>41058</v>
      </c>
      <c r="T217" s="110"/>
      <c r="U217" s="44">
        <v>2876</v>
      </c>
      <c r="V217" s="44">
        <v>0</v>
      </c>
      <c r="W217" s="44">
        <v>0</v>
      </c>
      <c r="X217" s="44">
        <v>0</v>
      </c>
      <c r="Y217" s="44">
        <v>0</v>
      </c>
      <c r="Z217" s="44">
        <v>0</v>
      </c>
      <c r="AA217" s="44">
        <v>2876</v>
      </c>
      <c r="AB217" s="110"/>
      <c r="AC217" s="44">
        <v>0</v>
      </c>
      <c r="AD217" s="44">
        <v>0</v>
      </c>
      <c r="AE217" s="44">
        <v>0</v>
      </c>
      <c r="AF217" s="44">
        <v>0</v>
      </c>
      <c r="AG217" s="44">
        <v>0</v>
      </c>
      <c r="AH217" s="44">
        <v>0</v>
      </c>
      <c r="AI217" s="44">
        <v>0</v>
      </c>
      <c r="AJ217" s="110"/>
      <c r="AK217" s="44">
        <v>0</v>
      </c>
      <c r="AL217" s="44">
        <v>0</v>
      </c>
      <c r="AM217" s="44">
        <v>0</v>
      </c>
      <c r="AN217" s="44">
        <v>0</v>
      </c>
      <c r="AO217" s="44">
        <v>0</v>
      </c>
      <c r="AP217" s="44">
        <v>3384</v>
      </c>
      <c r="AQ217" s="44">
        <v>3384</v>
      </c>
      <c r="AR217" s="110"/>
      <c r="AS217" s="45">
        <v>48551</v>
      </c>
      <c r="AT217" s="110"/>
      <c r="AU217" s="111">
        <v>153521</v>
      </c>
      <c r="AV217" s="112">
        <v>15774</v>
      </c>
      <c r="AW217" s="111">
        <v>111545</v>
      </c>
      <c r="AX217" s="111">
        <v>11596</v>
      </c>
      <c r="AY217" s="26"/>
    </row>
    <row r="218" spans="1:51" x14ac:dyDescent="0.2">
      <c r="A218" s="13" t="s">
        <v>304</v>
      </c>
      <c r="B218" s="14" t="s">
        <v>99</v>
      </c>
      <c r="C218" s="14" t="s">
        <v>13</v>
      </c>
      <c r="D218" s="15"/>
      <c r="E218" s="44">
        <v>0</v>
      </c>
      <c r="F218" s="44">
        <v>0</v>
      </c>
      <c r="G218" s="44">
        <v>0</v>
      </c>
      <c r="H218" s="44">
        <v>0</v>
      </c>
      <c r="I218" s="44">
        <v>0</v>
      </c>
      <c r="J218" s="44">
        <v>0</v>
      </c>
      <c r="K218" s="44">
        <v>0</v>
      </c>
      <c r="L218" s="110"/>
      <c r="M218" s="44">
        <v>4483</v>
      </c>
      <c r="N218" s="44">
        <v>3181</v>
      </c>
      <c r="O218" s="44">
        <v>1195</v>
      </c>
      <c r="P218" s="44">
        <v>0</v>
      </c>
      <c r="Q218" s="44">
        <v>0</v>
      </c>
      <c r="R218" s="44">
        <v>6182</v>
      </c>
      <c r="S218" s="44">
        <v>15041</v>
      </c>
      <c r="T218" s="110"/>
      <c r="U218" s="44">
        <v>5348</v>
      </c>
      <c r="V218" s="44">
        <v>4919</v>
      </c>
      <c r="W218" s="44">
        <v>1600</v>
      </c>
      <c r="X218" s="44">
        <v>0</v>
      </c>
      <c r="Y218" s="44">
        <v>0</v>
      </c>
      <c r="Z218" s="44">
        <v>2561</v>
      </c>
      <c r="AA218" s="44">
        <v>14428</v>
      </c>
      <c r="AB218" s="110"/>
      <c r="AC218" s="44">
        <v>0</v>
      </c>
      <c r="AD218" s="44">
        <v>0</v>
      </c>
      <c r="AE218" s="44">
        <v>0</v>
      </c>
      <c r="AF218" s="44">
        <v>0</v>
      </c>
      <c r="AG218" s="44">
        <v>0</v>
      </c>
      <c r="AH218" s="44">
        <v>464</v>
      </c>
      <c r="AI218" s="44">
        <v>464</v>
      </c>
      <c r="AJ218" s="110"/>
      <c r="AK218" s="44">
        <v>4417</v>
      </c>
      <c r="AL218" s="44">
        <v>3982</v>
      </c>
      <c r="AM218" s="44">
        <v>3243</v>
      </c>
      <c r="AN218" s="44">
        <v>0</v>
      </c>
      <c r="AO218" s="44">
        <v>155</v>
      </c>
      <c r="AP218" s="44">
        <v>20334</v>
      </c>
      <c r="AQ218" s="44">
        <v>32131</v>
      </c>
      <c r="AR218" s="110"/>
      <c r="AS218" s="45">
        <v>62064</v>
      </c>
      <c r="AT218" s="110"/>
      <c r="AU218" s="111">
        <v>271668</v>
      </c>
      <c r="AV218" s="112">
        <v>51670</v>
      </c>
      <c r="AW218" s="111">
        <v>127481</v>
      </c>
      <c r="AX218" s="111">
        <v>55035</v>
      </c>
      <c r="AY218" s="26"/>
    </row>
    <row r="219" spans="1:51" x14ac:dyDescent="0.2">
      <c r="A219" s="13" t="s">
        <v>305</v>
      </c>
      <c r="B219" s="14" t="s">
        <v>94</v>
      </c>
      <c r="C219" s="14" t="s">
        <v>13</v>
      </c>
      <c r="D219" s="15"/>
      <c r="E219" s="44">
        <v>0</v>
      </c>
      <c r="F219" s="44">
        <v>0</v>
      </c>
      <c r="G219" s="44">
        <v>0</v>
      </c>
      <c r="H219" s="44">
        <v>0</v>
      </c>
      <c r="I219" s="44">
        <v>0</v>
      </c>
      <c r="J219" s="44">
        <v>0</v>
      </c>
      <c r="K219" s="44">
        <v>0</v>
      </c>
      <c r="L219" s="110"/>
      <c r="M219" s="44">
        <v>1847</v>
      </c>
      <c r="N219" s="44">
        <v>8330</v>
      </c>
      <c r="O219" s="44">
        <v>2449</v>
      </c>
      <c r="P219" s="44">
        <v>4872</v>
      </c>
      <c r="Q219" s="44">
        <v>0</v>
      </c>
      <c r="R219" s="44">
        <v>23882</v>
      </c>
      <c r="S219" s="44">
        <v>41380</v>
      </c>
      <c r="T219" s="110"/>
      <c r="U219" s="44">
        <v>3498</v>
      </c>
      <c r="V219" s="44">
        <v>0</v>
      </c>
      <c r="W219" s="44">
        <v>134</v>
      </c>
      <c r="X219" s="44">
        <v>0</v>
      </c>
      <c r="Y219" s="44">
        <v>0</v>
      </c>
      <c r="Z219" s="44">
        <v>2656</v>
      </c>
      <c r="AA219" s="44">
        <v>6287</v>
      </c>
      <c r="AB219" s="110"/>
      <c r="AC219" s="44">
        <v>1500</v>
      </c>
      <c r="AD219" s="44">
        <v>58</v>
      </c>
      <c r="AE219" s="44">
        <v>0</v>
      </c>
      <c r="AF219" s="44">
        <v>0</v>
      </c>
      <c r="AG219" s="44">
        <v>0</v>
      </c>
      <c r="AH219" s="44">
        <v>0</v>
      </c>
      <c r="AI219" s="44">
        <v>1558</v>
      </c>
      <c r="AJ219" s="110"/>
      <c r="AK219" s="44">
        <v>3858</v>
      </c>
      <c r="AL219" s="44">
        <v>3050</v>
      </c>
      <c r="AM219" s="44">
        <v>0</v>
      </c>
      <c r="AN219" s="44">
        <v>0</v>
      </c>
      <c r="AO219" s="44">
        <v>0</v>
      </c>
      <c r="AP219" s="44">
        <v>6270</v>
      </c>
      <c r="AQ219" s="44">
        <v>13177</v>
      </c>
      <c r="AR219" s="110"/>
      <c r="AS219" s="45">
        <v>62402</v>
      </c>
      <c r="AT219" s="110"/>
      <c r="AU219" s="111">
        <v>181385</v>
      </c>
      <c r="AV219" s="112">
        <v>16993</v>
      </c>
      <c r="AW219" s="111">
        <v>124708</v>
      </c>
      <c r="AX219" s="111">
        <v>15763</v>
      </c>
      <c r="AY219" s="26"/>
    </row>
    <row r="220" spans="1:51" x14ac:dyDescent="0.2">
      <c r="A220" s="13" t="s">
        <v>306</v>
      </c>
      <c r="B220" s="14" t="s">
        <v>86</v>
      </c>
      <c r="C220" s="14" t="s">
        <v>13</v>
      </c>
      <c r="D220" s="15"/>
      <c r="E220" s="44">
        <v>0</v>
      </c>
      <c r="F220" s="44">
        <v>0</v>
      </c>
      <c r="G220" s="44">
        <v>0</v>
      </c>
      <c r="H220" s="44">
        <v>0</v>
      </c>
      <c r="I220" s="44">
        <v>0</v>
      </c>
      <c r="J220" s="44">
        <v>0</v>
      </c>
      <c r="K220" s="44">
        <v>0</v>
      </c>
      <c r="L220" s="110"/>
      <c r="M220" s="44">
        <v>0</v>
      </c>
      <c r="N220" s="44">
        <v>987</v>
      </c>
      <c r="O220" s="44">
        <v>2658</v>
      </c>
      <c r="P220" s="44">
        <v>0</v>
      </c>
      <c r="Q220" s="44">
        <v>0</v>
      </c>
      <c r="R220" s="44">
        <v>22493</v>
      </c>
      <c r="S220" s="44">
        <v>26138</v>
      </c>
      <c r="T220" s="110"/>
      <c r="U220" s="44">
        <v>0</v>
      </c>
      <c r="V220" s="44">
        <v>0</v>
      </c>
      <c r="W220" s="44">
        <v>0</v>
      </c>
      <c r="X220" s="44">
        <v>0</v>
      </c>
      <c r="Y220" s="44">
        <v>0</v>
      </c>
      <c r="Z220" s="44">
        <v>5557</v>
      </c>
      <c r="AA220" s="44">
        <v>5557</v>
      </c>
      <c r="AB220" s="110"/>
      <c r="AC220" s="44">
        <v>0</v>
      </c>
      <c r="AD220" s="44">
        <v>0</v>
      </c>
      <c r="AE220" s="44">
        <v>0</v>
      </c>
      <c r="AF220" s="44">
        <v>0</v>
      </c>
      <c r="AG220" s="44">
        <v>0</v>
      </c>
      <c r="AH220" s="44">
        <v>0</v>
      </c>
      <c r="AI220" s="44">
        <v>0</v>
      </c>
      <c r="AJ220" s="110"/>
      <c r="AK220" s="44">
        <v>75</v>
      </c>
      <c r="AL220" s="44">
        <v>0</v>
      </c>
      <c r="AM220" s="44">
        <v>0</v>
      </c>
      <c r="AN220" s="44">
        <v>0</v>
      </c>
      <c r="AO220" s="44">
        <v>0</v>
      </c>
      <c r="AP220" s="44">
        <v>25779</v>
      </c>
      <c r="AQ220" s="44">
        <v>25854</v>
      </c>
      <c r="AR220" s="110"/>
      <c r="AS220" s="45">
        <v>57549</v>
      </c>
      <c r="AT220" s="110"/>
      <c r="AU220" s="111">
        <v>99977</v>
      </c>
      <c r="AV220" s="112">
        <v>10455</v>
      </c>
      <c r="AW220" s="111">
        <v>56774</v>
      </c>
      <c r="AX220" s="111">
        <v>20873</v>
      </c>
      <c r="AY220" s="26"/>
    </row>
    <row r="221" spans="1:51" x14ac:dyDescent="0.2">
      <c r="A221" s="13" t="s">
        <v>307</v>
      </c>
      <c r="B221" s="14" t="s">
        <v>14</v>
      </c>
      <c r="C221" s="14" t="s">
        <v>14</v>
      </c>
      <c r="D221" s="15"/>
      <c r="E221" s="44">
        <v>0</v>
      </c>
      <c r="F221" s="44">
        <v>0</v>
      </c>
      <c r="G221" s="44">
        <v>0</v>
      </c>
      <c r="H221" s="44">
        <v>0</v>
      </c>
      <c r="I221" s="44">
        <v>0</v>
      </c>
      <c r="J221" s="44">
        <v>29647</v>
      </c>
      <c r="K221" s="44">
        <v>29647</v>
      </c>
      <c r="L221" s="110"/>
      <c r="M221" s="44">
        <v>0</v>
      </c>
      <c r="N221" s="44">
        <v>0</v>
      </c>
      <c r="O221" s="44">
        <v>0</v>
      </c>
      <c r="P221" s="44">
        <v>22524</v>
      </c>
      <c r="Q221" s="44">
        <v>0</v>
      </c>
      <c r="R221" s="44">
        <v>1559638</v>
      </c>
      <c r="S221" s="44">
        <v>1582161</v>
      </c>
      <c r="T221" s="110"/>
      <c r="U221" s="44">
        <v>0</v>
      </c>
      <c r="V221" s="44">
        <v>54102</v>
      </c>
      <c r="W221" s="44">
        <v>0</v>
      </c>
      <c r="X221" s="44">
        <v>0</v>
      </c>
      <c r="Y221" s="44">
        <v>0</v>
      </c>
      <c r="Z221" s="44">
        <v>0</v>
      </c>
      <c r="AA221" s="44">
        <v>54102</v>
      </c>
      <c r="AB221" s="110"/>
      <c r="AC221" s="44">
        <v>0</v>
      </c>
      <c r="AD221" s="44">
        <v>0</v>
      </c>
      <c r="AE221" s="44">
        <v>0</v>
      </c>
      <c r="AF221" s="44">
        <v>0</v>
      </c>
      <c r="AG221" s="44">
        <v>0</v>
      </c>
      <c r="AH221" s="44">
        <v>21559</v>
      </c>
      <c r="AI221" s="44">
        <v>21559</v>
      </c>
      <c r="AJ221" s="110"/>
      <c r="AK221" s="44">
        <v>0</v>
      </c>
      <c r="AL221" s="44">
        <v>0</v>
      </c>
      <c r="AM221" s="44">
        <v>0</v>
      </c>
      <c r="AN221" s="44">
        <v>0</v>
      </c>
      <c r="AO221" s="44">
        <v>0</v>
      </c>
      <c r="AP221" s="44">
        <v>64733</v>
      </c>
      <c r="AQ221" s="44">
        <v>64733</v>
      </c>
      <c r="AR221" s="110"/>
      <c r="AS221" s="45">
        <v>1752202</v>
      </c>
      <c r="AT221" s="110"/>
      <c r="AU221" s="111">
        <v>618509</v>
      </c>
      <c r="AV221" s="112">
        <v>31884</v>
      </c>
      <c r="AW221" s="111">
        <v>449773</v>
      </c>
      <c r="AX221" s="111">
        <v>65221</v>
      </c>
      <c r="AY221" s="26"/>
    </row>
    <row r="222" spans="1:51" x14ac:dyDescent="0.2">
      <c r="A222" s="13" t="s">
        <v>308</v>
      </c>
      <c r="B222" s="14" t="s">
        <v>99</v>
      </c>
      <c r="C222" s="14" t="s">
        <v>13</v>
      </c>
      <c r="D222" s="15"/>
      <c r="E222" s="44">
        <v>0</v>
      </c>
      <c r="F222" s="44">
        <v>0</v>
      </c>
      <c r="G222" s="44">
        <v>0</v>
      </c>
      <c r="H222" s="44">
        <v>0</v>
      </c>
      <c r="I222" s="44">
        <v>0</v>
      </c>
      <c r="J222" s="44">
        <v>639</v>
      </c>
      <c r="K222" s="44">
        <v>639</v>
      </c>
      <c r="L222" s="110"/>
      <c r="M222" s="44">
        <v>252</v>
      </c>
      <c r="N222" s="44">
        <v>4289</v>
      </c>
      <c r="O222" s="44">
        <v>118</v>
      </c>
      <c r="P222" s="44">
        <v>276</v>
      </c>
      <c r="Q222" s="44">
        <v>0</v>
      </c>
      <c r="R222" s="44">
        <v>5861</v>
      </c>
      <c r="S222" s="44">
        <v>10796</v>
      </c>
      <c r="T222" s="110"/>
      <c r="U222" s="44">
        <v>316</v>
      </c>
      <c r="V222" s="44">
        <v>2718</v>
      </c>
      <c r="W222" s="44">
        <v>343</v>
      </c>
      <c r="X222" s="44">
        <v>0</v>
      </c>
      <c r="Y222" s="44">
        <v>0</v>
      </c>
      <c r="Z222" s="44">
        <v>2848</v>
      </c>
      <c r="AA222" s="44">
        <v>6225</v>
      </c>
      <c r="AB222" s="110"/>
      <c r="AC222" s="44">
        <v>0</v>
      </c>
      <c r="AD222" s="44">
        <v>0</v>
      </c>
      <c r="AE222" s="44">
        <v>0</v>
      </c>
      <c r="AF222" s="44">
        <v>0</v>
      </c>
      <c r="AG222" s="44">
        <v>0</v>
      </c>
      <c r="AH222" s="44">
        <v>0</v>
      </c>
      <c r="AI222" s="44">
        <v>0</v>
      </c>
      <c r="AJ222" s="110"/>
      <c r="AK222" s="44">
        <v>0</v>
      </c>
      <c r="AL222" s="44">
        <v>0</v>
      </c>
      <c r="AM222" s="44">
        <v>190</v>
      </c>
      <c r="AN222" s="44">
        <v>0</v>
      </c>
      <c r="AO222" s="44">
        <v>0</v>
      </c>
      <c r="AP222" s="44">
        <v>5717</v>
      </c>
      <c r="AQ222" s="44">
        <v>5907</v>
      </c>
      <c r="AR222" s="110"/>
      <c r="AS222" s="45">
        <v>23567</v>
      </c>
      <c r="AT222" s="110"/>
      <c r="AU222" s="111">
        <v>240930</v>
      </c>
      <c r="AV222" s="112">
        <v>27068</v>
      </c>
      <c r="AW222" s="111">
        <v>156286</v>
      </c>
      <c r="AX222" s="111">
        <v>29505</v>
      </c>
      <c r="AY222" s="26"/>
    </row>
    <row r="223" spans="1:51" x14ac:dyDescent="0.2">
      <c r="A223" s="13" t="s">
        <v>309</v>
      </c>
      <c r="B223" s="14" t="s">
        <v>94</v>
      </c>
      <c r="C223" s="14" t="s">
        <v>13</v>
      </c>
      <c r="D223" s="15"/>
      <c r="E223" s="44">
        <v>0</v>
      </c>
      <c r="F223" s="44">
        <v>0</v>
      </c>
      <c r="G223" s="44">
        <v>0</v>
      </c>
      <c r="H223" s="44">
        <v>0</v>
      </c>
      <c r="I223" s="44">
        <v>0</v>
      </c>
      <c r="J223" s="44">
        <v>831</v>
      </c>
      <c r="K223" s="44">
        <v>831</v>
      </c>
      <c r="L223" s="110"/>
      <c r="M223" s="44">
        <v>0</v>
      </c>
      <c r="N223" s="44">
        <v>629</v>
      </c>
      <c r="O223" s="44">
        <v>1739</v>
      </c>
      <c r="P223" s="44">
        <v>0</v>
      </c>
      <c r="Q223" s="44">
        <v>0</v>
      </c>
      <c r="R223" s="44">
        <v>16440</v>
      </c>
      <c r="S223" s="44">
        <v>18808</v>
      </c>
      <c r="T223" s="110"/>
      <c r="U223" s="44">
        <v>0</v>
      </c>
      <c r="V223" s="44">
        <v>530</v>
      </c>
      <c r="W223" s="44">
        <v>358</v>
      </c>
      <c r="X223" s="44">
        <v>0</v>
      </c>
      <c r="Y223" s="44">
        <v>0</v>
      </c>
      <c r="Z223" s="44">
        <v>7691</v>
      </c>
      <c r="AA223" s="44">
        <v>8579</v>
      </c>
      <c r="AB223" s="110"/>
      <c r="AC223" s="44">
        <v>0</v>
      </c>
      <c r="AD223" s="44">
        <v>0</v>
      </c>
      <c r="AE223" s="44">
        <v>0</v>
      </c>
      <c r="AF223" s="44">
        <v>0</v>
      </c>
      <c r="AG223" s="44">
        <v>0</v>
      </c>
      <c r="AH223" s="44">
        <v>2319</v>
      </c>
      <c r="AI223" s="44">
        <v>2319</v>
      </c>
      <c r="AJ223" s="110"/>
      <c r="AK223" s="44">
        <v>0</v>
      </c>
      <c r="AL223" s="44">
        <v>1034</v>
      </c>
      <c r="AM223" s="44">
        <v>0</v>
      </c>
      <c r="AN223" s="44">
        <v>0</v>
      </c>
      <c r="AO223" s="44">
        <v>0</v>
      </c>
      <c r="AP223" s="44">
        <v>9041</v>
      </c>
      <c r="AQ223" s="44">
        <v>10075</v>
      </c>
      <c r="AR223" s="110"/>
      <c r="AS223" s="45">
        <v>40612</v>
      </c>
      <c r="AT223" s="110"/>
      <c r="AU223" s="111">
        <v>104892</v>
      </c>
      <c r="AV223" s="112">
        <v>3729</v>
      </c>
      <c r="AW223" s="111">
        <v>63506</v>
      </c>
      <c r="AX223" s="111">
        <v>20137</v>
      </c>
      <c r="AY223" s="26"/>
    </row>
    <row r="224" spans="1:51" x14ac:dyDescent="0.2">
      <c r="A224" s="13" t="s">
        <v>310</v>
      </c>
      <c r="B224" s="14" t="s">
        <v>105</v>
      </c>
      <c r="C224" s="14" t="s">
        <v>13</v>
      </c>
      <c r="D224" s="15"/>
      <c r="E224" s="44">
        <v>0</v>
      </c>
      <c r="F224" s="44">
        <v>0</v>
      </c>
      <c r="G224" s="44">
        <v>2417</v>
      </c>
      <c r="H224" s="44">
        <v>0</v>
      </c>
      <c r="I224" s="44">
        <v>0</v>
      </c>
      <c r="J224" s="44">
        <v>250</v>
      </c>
      <c r="K224" s="44">
        <v>2667</v>
      </c>
      <c r="L224" s="110"/>
      <c r="M224" s="44">
        <v>305</v>
      </c>
      <c r="N224" s="44">
        <v>25364</v>
      </c>
      <c r="O224" s="44">
        <v>6769</v>
      </c>
      <c r="P224" s="44">
        <v>1477</v>
      </c>
      <c r="Q224" s="44">
        <v>0</v>
      </c>
      <c r="R224" s="44">
        <v>28398</v>
      </c>
      <c r="S224" s="44">
        <v>62313</v>
      </c>
      <c r="T224" s="110"/>
      <c r="U224" s="44">
        <v>1726</v>
      </c>
      <c r="V224" s="44">
        <v>548</v>
      </c>
      <c r="W224" s="44">
        <v>1604</v>
      </c>
      <c r="X224" s="44">
        <v>0</v>
      </c>
      <c r="Y224" s="44">
        <v>0</v>
      </c>
      <c r="Z224" s="44">
        <v>5038</v>
      </c>
      <c r="AA224" s="44">
        <v>8915</v>
      </c>
      <c r="AB224" s="110"/>
      <c r="AC224" s="44">
        <v>0</v>
      </c>
      <c r="AD224" s="44">
        <v>0</v>
      </c>
      <c r="AE224" s="44">
        <v>0</v>
      </c>
      <c r="AF224" s="44">
        <v>0</v>
      </c>
      <c r="AG224" s="44">
        <v>0</v>
      </c>
      <c r="AH224" s="44">
        <v>0</v>
      </c>
      <c r="AI224" s="44">
        <v>0</v>
      </c>
      <c r="AJ224" s="110"/>
      <c r="AK224" s="44">
        <v>9232</v>
      </c>
      <c r="AL224" s="44">
        <v>8575</v>
      </c>
      <c r="AM224" s="44">
        <v>7333</v>
      </c>
      <c r="AN224" s="44">
        <v>481</v>
      </c>
      <c r="AO224" s="44">
        <v>0</v>
      </c>
      <c r="AP224" s="44">
        <v>28569</v>
      </c>
      <c r="AQ224" s="44">
        <v>54190</v>
      </c>
      <c r="AR224" s="110"/>
      <c r="AS224" s="45">
        <v>128086</v>
      </c>
      <c r="AT224" s="110"/>
      <c r="AU224" s="111">
        <v>252239</v>
      </c>
      <c r="AV224" s="112">
        <v>20384</v>
      </c>
      <c r="AW224" s="111">
        <v>118208</v>
      </c>
      <c r="AX224" s="111">
        <v>72537</v>
      </c>
      <c r="AY224" s="26"/>
    </row>
    <row r="225" spans="1:51" x14ac:dyDescent="0.2">
      <c r="A225" s="13" t="s">
        <v>311</v>
      </c>
      <c r="B225" s="14" t="s">
        <v>173</v>
      </c>
      <c r="C225" s="14" t="s">
        <v>13</v>
      </c>
      <c r="D225" s="15"/>
      <c r="E225" s="44"/>
      <c r="F225" s="44"/>
      <c r="G225" s="44"/>
      <c r="H225" s="44"/>
      <c r="I225" s="44"/>
      <c r="J225" s="44"/>
      <c r="K225" s="44"/>
      <c r="L225" s="110"/>
      <c r="M225" s="44"/>
      <c r="N225" s="44"/>
      <c r="O225" s="44"/>
      <c r="P225" s="44"/>
      <c r="Q225" s="44"/>
      <c r="R225" s="44"/>
      <c r="S225" s="44"/>
      <c r="T225" s="110"/>
      <c r="U225" s="44"/>
      <c r="V225" s="44"/>
      <c r="W225" s="44"/>
      <c r="X225" s="44"/>
      <c r="Y225" s="44"/>
      <c r="Z225" s="44"/>
      <c r="AA225" s="44"/>
      <c r="AB225" s="110"/>
      <c r="AC225" s="44"/>
      <c r="AD225" s="44"/>
      <c r="AE225" s="44"/>
      <c r="AF225" s="44"/>
      <c r="AG225" s="44"/>
      <c r="AH225" s="44"/>
      <c r="AI225" s="44"/>
      <c r="AJ225" s="110"/>
      <c r="AK225" s="44"/>
      <c r="AL225" s="44"/>
      <c r="AM225" s="44"/>
      <c r="AN225" s="44"/>
      <c r="AO225" s="44"/>
      <c r="AP225" s="44"/>
      <c r="AQ225" s="44"/>
      <c r="AR225" s="110"/>
      <c r="AS225" s="45"/>
      <c r="AT225" s="110"/>
      <c r="AU225" s="111">
        <v>406414</v>
      </c>
      <c r="AV225" s="112">
        <v>14127</v>
      </c>
      <c r="AW225" s="111">
        <v>284371</v>
      </c>
      <c r="AX225" s="111">
        <v>61054</v>
      </c>
      <c r="AY225" s="26"/>
    </row>
    <row r="226" spans="1:51" x14ac:dyDescent="0.2">
      <c r="A226" s="13" t="s">
        <v>312</v>
      </c>
      <c r="B226" s="14" t="s">
        <v>109</v>
      </c>
      <c r="C226" s="14" t="s">
        <v>13</v>
      </c>
      <c r="D226" s="15"/>
      <c r="E226" s="44">
        <v>0</v>
      </c>
      <c r="F226" s="44">
        <v>0</v>
      </c>
      <c r="G226" s="44">
        <v>0</v>
      </c>
      <c r="H226" s="44">
        <v>0</v>
      </c>
      <c r="I226" s="44">
        <v>0</v>
      </c>
      <c r="J226" s="44">
        <v>0</v>
      </c>
      <c r="K226" s="44">
        <v>0</v>
      </c>
      <c r="L226" s="110"/>
      <c r="M226" s="44">
        <v>0</v>
      </c>
      <c r="N226" s="44">
        <v>0</v>
      </c>
      <c r="O226" s="44">
        <v>0</v>
      </c>
      <c r="P226" s="44">
        <v>0</v>
      </c>
      <c r="Q226" s="44">
        <v>0</v>
      </c>
      <c r="R226" s="44">
        <v>0</v>
      </c>
      <c r="S226" s="44">
        <v>7329</v>
      </c>
      <c r="T226" s="110"/>
      <c r="U226" s="44">
        <v>0</v>
      </c>
      <c r="V226" s="44">
        <v>0</v>
      </c>
      <c r="W226" s="44">
        <v>0</v>
      </c>
      <c r="X226" s="44">
        <v>0</v>
      </c>
      <c r="Y226" s="44">
        <v>0</v>
      </c>
      <c r="Z226" s="44">
        <v>0</v>
      </c>
      <c r="AA226" s="44">
        <v>6370</v>
      </c>
      <c r="AB226" s="110"/>
      <c r="AC226" s="44">
        <v>0</v>
      </c>
      <c r="AD226" s="44">
        <v>0</v>
      </c>
      <c r="AE226" s="44">
        <v>0</v>
      </c>
      <c r="AF226" s="44">
        <v>0</v>
      </c>
      <c r="AG226" s="44">
        <v>0</v>
      </c>
      <c r="AH226" s="44">
        <v>0</v>
      </c>
      <c r="AI226" s="44">
        <v>1955</v>
      </c>
      <c r="AJ226" s="110"/>
      <c r="AK226" s="44">
        <v>0</v>
      </c>
      <c r="AL226" s="44">
        <v>0</v>
      </c>
      <c r="AM226" s="44">
        <v>0</v>
      </c>
      <c r="AN226" s="44">
        <v>0</v>
      </c>
      <c r="AO226" s="44">
        <v>0</v>
      </c>
      <c r="AP226" s="44">
        <v>0</v>
      </c>
      <c r="AQ226" s="44">
        <v>7165</v>
      </c>
      <c r="AR226" s="110"/>
      <c r="AS226" s="45">
        <v>22820</v>
      </c>
      <c r="AT226" s="110"/>
      <c r="AU226" s="111">
        <v>55881</v>
      </c>
      <c r="AV226" s="112">
        <v>5586</v>
      </c>
      <c r="AW226" s="111">
        <v>30488</v>
      </c>
      <c r="AX226" s="111">
        <v>10971</v>
      </c>
      <c r="AY226" s="26"/>
    </row>
    <row r="227" spans="1:51" x14ac:dyDescent="0.2">
      <c r="A227" s="13" t="s">
        <v>313</v>
      </c>
      <c r="B227" s="14" t="s">
        <v>86</v>
      </c>
      <c r="C227" s="14" t="s">
        <v>13</v>
      </c>
      <c r="D227" s="15"/>
      <c r="E227" s="44">
        <v>0</v>
      </c>
      <c r="F227" s="44">
        <v>0</v>
      </c>
      <c r="G227" s="44">
        <v>0</v>
      </c>
      <c r="H227" s="44">
        <v>0</v>
      </c>
      <c r="I227" s="44">
        <v>0</v>
      </c>
      <c r="J227" s="44">
        <v>0</v>
      </c>
      <c r="K227" s="44">
        <v>0</v>
      </c>
      <c r="L227" s="110"/>
      <c r="M227" s="44">
        <v>5343</v>
      </c>
      <c r="N227" s="44">
        <v>4077</v>
      </c>
      <c r="O227" s="44">
        <v>7453</v>
      </c>
      <c r="P227" s="44">
        <v>2639</v>
      </c>
      <c r="Q227" s="44">
        <v>0</v>
      </c>
      <c r="R227" s="44">
        <v>21036</v>
      </c>
      <c r="S227" s="44">
        <v>40548</v>
      </c>
      <c r="T227" s="110"/>
      <c r="U227" s="44">
        <v>1311</v>
      </c>
      <c r="V227" s="44">
        <v>126</v>
      </c>
      <c r="W227" s="44">
        <v>771</v>
      </c>
      <c r="X227" s="44">
        <v>0</v>
      </c>
      <c r="Y227" s="44">
        <v>0</v>
      </c>
      <c r="Z227" s="44">
        <v>61</v>
      </c>
      <c r="AA227" s="44">
        <v>2268</v>
      </c>
      <c r="AB227" s="110"/>
      <c r="AC227" s="44">
        <v>440</v>
      </c>
      <c r="AD227" s="44">
        <v>0</v>
      </c>
      <c r="AE227" s="44">
        <v>0</v>
      </c>
      <c r="AF227" s="44">
        <v>2220</v>
      </c>
      <c r="AG227" s="44">
        <v>0</v>
      </c>
      <c r="AH227" s="44">
        <v>976</v>
      </c>
      <c r="AI227" s="44">
        <v>3635</v>
      </c>
      <c r="AJ227" s="110"/>
      <c r="AK227" s="44">
        <v>3722</v>
      </c>
      <c r="AL227" s="44">
        <v>3388</v>
      </c>
      <c r="AM227" s="44">
        <v>2493</v>
      </c>
      <c r="AN227" s="44">
        <v>352</v>
      </c>
      <c r="AO227" s="44">
        <v>0</v>
      </c>
      <c r="AP227" s="44">
        <v>8478</v>
      </c>
      <c r="AQ227" s="44">
        <v>18433</v>
      </c>
      <c r="AR227" s="110"/>
      <c r="AS227" s="45">
        <v>64885</v>
      </c>
      <c r="AT227" s="110"/>
      <c r="AU227" s="111">
        <v>103678</v>
      </c>
      <c r="AV227" s="112">
        <v>16674</v>
      </c>
      <c r="AW227" s="111">
        <v>64002</v>
      </c>
      <c r="AX227" s="111">
        <v>10706</v>
      </c>
      <c r="AY227" s="26"/>
    </row>
    <row r="228" spans="1:51" x14ac:dyDescent="0.2">
      <c r="A228" s="13" t="s">
        <v>314</v>
      </c>
      <c r="B228" s="14" t="s">
        <v>86</v>
      </c>
      <c r="C228" s="14" t="s">
        <v>13</v>
      </c>
      <c r="D228" s="15"/>
      <c r="E228" s="44">
        <v>0</v>
      </c>
      <c r="F228" s="44">
        <v>147</v>
      </c>
      <c r="G228" s="44">
        <v>79</v>
      </c>
      <c r="H228" s="44">
        <v>0</v>
      </c>
      <c r="I228" s="44">
        <v>0</v>
      </c>
      <c r="J228" s="44">
        <v>5326</v>
      </c>
      <c r="K228" s="44">
        <v>5551</v>
      </c>
      <c r="L228" s="110"/>
      <c r="M228" s="44">
        <v>4773</v>
      </c>
      <c r="N228" s="44">
        <v>15758</v>
      </c>
      <c r="O228" s="44">
        <v>2482</v>
      </c>
      <c r="P228" s="44">
        <v>4692</v>
      </c>
      <c r="Q228" s="44">
        <v>17</v>
      </c>
      <c r="R228" s="44">
        <v>31273</v>
      </c>
      <c r="S228" s="44">
        <v>58995</v>
      </c>
      <c r="T228" s="110"/>
      <c r="U228" s="44">
        <v>1888</v>
      </c>
      <c r="V228" s="44">
        <v>6204</v>
      </c>
      <c r="W228" s="44">
        <v>2632</v>
      </c>
      <c r="X228" s="44">
        <v>0</v>
      </c>
      <c r="Y228" s="44">
        <v>0</v>
      </c>
      <c r="Z228" s="44">
        <v>4398</v>
      </c>
      <c r="AA228" s="44">
        <v>15122</v>
      </c>
      <c r="AB228" s="110"/>
      <c r="AC228" s="44">
        <v>159</v>
      </c>
      <c r="AD228" s="44">
        <v>49</v>
      </c>
      <c r="AE228" s="44">
        <v>0</v>
      </c>
      <c r="AF228" s="44">
        <v>18</v>
      </c>
      <c r="AG228" s="44">
        <v>0</v>
      </c>
      <c r="AH228" s="44">
        <v>0</v>
      </c>
      <c r="AI228" s="44">
        <v>225</v>
      </c>
      <c r="AJ228" s="110"/>
      <c r="AK228" s="44">
        <v>2099</v>
      </c>
      <c r="AL228" s="44">
        <v>4489</v>
      </c>
      <c r="AM228" s="44">
        <v>1922</v>
      </c>
      <c r="AN228" s="44">
        <v>358</v>
      </c>
      <c r="AO228" s="44">
        <v>0</v>
      </c>
      <c r="AP228" s="44">
        <v>20164</v>
      </c>
      <c r="AQ228" s="44">
        <v>29032</v>
      </c>
      <c r="AR228" s="110"/>
      <c r="AS228" s="45">
        <v>108924</v>
      </c>
      <c r="AT228" s="110"/>
      <c r="AU228" s="111">
        <v>316083</v>
      </c>
      <c r="AV228" s="112">
        <v>53727</v>
      </c>
      <c r="AW228" s="111">
        <v>139838</v>
      </c>
      <c r="AX228" s="111">
        <v>76025</v>
      </c>
      <c r="AY228" s="26"/>
    </row>
    <row r="229" spans="1:51" x14ac:dyDescent="0.2">
      <c r="A229" s="13" t="s">
        <v>315</v>
      </c>
      <c r="B229" s="14" t="s">
        <v>173</v>
      </c>
      <c r="C229" s="14" t="s">
        <v>13</v>
      </c>
      <c r="D229" s="15"/>
      <c r="E229" s="44">
        <v>0</v>
      </c>
      <c r="F229" s="44">
        <v>0</v>
      </c>
      <c r="G229" s="44">
        <v>0</v>
      </c>
      <c r="H229" s="44">
        <v>0</v>
      </c>
      <c r="I229" s="44">
        <v>0</v>
      </c>
      <c r="J229" s="44">
        <v>0</v>
      </c>
      <c r="K229" s="44">
        <v>0</v>
      </c>
      <c r="L229" s="110"/>
      <c r="M229" s="44">
        <v>1015</v>
      </c>
      <c r="N229" s="44">
        <v>29579</v>
      </c>
      <c r="O229" s="44">
        <v>74090</v>
      </c>
      <c r="P229" s="44">
        <v>7588</v>
      </c>
      <c r="Q229" s="44">
        <v>343</v>
      </c>
      <c r="R229" s="44">
        <v>22524</v>
      </c>
      <c r="S229" s="44">
        <v>135140</v>
      </c>
      <c r="T229" s="110"/>
      <c r="U229" s="44">
        <v>10910</v>
      </c>
      <c r="V229" s="44">
        <v>16661</v>
      </c>
      <c r="W229" s="44">
        <v>27493</v>
      </c>
      <c r="X229" s="44">
        <v>317</v>
      </c>
      <c r="Y229" s="44">
        <v>0</v>
      </c>
      <c r="Z229" s="44">
        <v>7481</v>
      </c>
      <c r="AA229" s="44">
        <v>62862</v>
      </c>
      <c r="AB229" s="110"/>
      <c r="AC229" s="44">
        <v>300</v>
      </c>
      <c r="AD229" s="44">
        <v>0</v>
      </c>
      <c r="AE229" s="44">
        <v>0</v>
      </c>
      <c r="AF229" s="44">
        <v>0</v>
      </c>
      <c r="AG229" s="44">
        <v>0</v>
      </c>
      <c r="AH229" s="44">
        <v>0</v>
      </c>
      <c r="AI229" s="44">
        <v>300</v>
      </c>
      <c r="AJ229" s="110"/>
      <c r="AK229" s="44">
        <v>9546</v>
      </c>
      <c r="AL229" s="44">
        <v>453</v>
      </c>
      <c r="AM229" s="44">
        <v>415</v>
      </c>
      <c r="AN229" s="44">
        <v>0</v>
      </c>
      <c r="AO229" s="44">
        <v>0</v>
      </c>
      <c r="AP229" s="44">
        <v>1383</v>
      </c>
      <c r="AQ229" s="44">
        <v>11797</v>
      </c>
      <c r="AR229" s="110"/>
      <c r="AS229" s="45">
        <v>210099</v>
      </c>
      <c r="AT229" s="110"/>
      <c r="AU229" s="111">
        <v>454665</v>
      </c>
      <c r="AV229" s="112">
        <v>52560</v>
      </c>
      <c r="AW229" s="111">
        <v>281735</v>
      </c>
      <c r="AX229" s="111">
        <v>66653</v>
      </c>
      <c r="AY229" s="26"/>
    </row>
    <row r="230" spans="1:51" x14ac:dyDescent="0.2">
      <c r="A230" s="13" t="s">
        <v>316</v>
      </c>
      <c r="B230" s="14" t="s">
        <v>94</v>
      </c>
      <c r="C230" s="14" t="s">
        <v>13</v>
      </c>
      <c r="D230" s="15"/>
      <c r="E230" s="44"/>
      <c r="F230" s="44"/>
      <c r="G230" s="44"/>
      <c r="H230" s="44"/>
      <c r="I230" s="44"/>
      <c r="J230" s="44"/>
      <c r="K230" s="44"/>
      <c r="L230" s="110"/>
      <c r="M230" s="44"/>
      <c r="N230" s="44"/>
      <c r="O230" s="44"/>
      <c r="P230" s="44"/>
      <c r="Q230" s="44"/>
      <c r="R230" s="44"/>
      <c r="S230" s="44"/>
      <c r="T230" s="110"/>
      <c r="U230" s="44"/>
      <c r="V230" s="44"/>
      <c r="W230" s="44"/>
      <c r="X230" s="44"/>
      <c r="Y230" s="44"/>
      <c r="Z230" s="44"/>
      <c r="AA230" s="44"/>
      <c r="AB230" s="110"/>
      <c r="AC230" s="44"/>
      <c r="AD230" s="44"/>
      <c r="AE230" s="44"/>
      <c r="AF230" s="44"/>
      <c r="AG230" s="44"/>
      <c r="AH230" s="44"/>
      <c r="AI230" s="44"/>
      <c r="AJ230" s="110"/>
      <c r="AK230" s="44"/>
      <c r="AL230" s="44"/>
      <c r="AM230" s="44"/>
      <c r="AN230" s="44"/>
      <c r="AO230" s="44"/>
      <c r="AP230" s="44"/>
      <c r="AQ230" s="44"/>
      <c r="AR230" s="110"/>
      <c r="AS230" s="45"/>
      <c r="AT230" s="110"/>
      <c r="AU230" s="111">
        <v>365380</v>
      </c>
      <c r="AV230" s="112">
        <v>20143</v>
      </c>
      <c r="AW230" s="111">
        <v>269656</v>
      </c>
      <c r="AX230" s="111">
        <v>34121</v>
      </c>
      <c r="AY230" s="26"/>
    </row>
    <row r="231" spans="1:51" x14ac:dyDescent="0.2">
      <c r="A231" s="13" t="s">
        <v>317</v>
      </c>
      <c r="B231" s="14" t="s">
        <v>86</v>
      </c>
      <c r="C231" s="14" t="s">
        <v>13</v>
      </c>
      <c r="D231" s="15"/>
      <c r="E231" s="44">
        <v>9296</v>
      </c>
      <c r="F231" s="44">
        <v>0</v>
      </c>
      <c r="G231" s="44">
        <v>0</v>
      </c>
      <c r="H231" s="44">
        <v>0</v>
      </c>
      <c r="I231" s="44">
        <v>0</v>
      </c>
      <c r="J231" s="44">
        <v>747</v>
      </c>
      <c r="K231" s="44">
        <v>10043</v>
      </c>
      <c r="L231" s="110"/>
      <c r="M231" s="44">
        <v>0</v>
      </c>
      <c r="N231" s="44">
        <v>419067</v>
      </c>
      <c r="O231" s="44">
        <v>9372</v>
      </c>
      <c r="P231" s="44">
        <v>2012</v>
      </c>
      <c r="Q231" s="44">
        <v>0</v>
      </c>
      <c r="R231" s="44">
        <v>51081</v>
      </c>
      <c r="S231" s="44">
        <v>481531</v>
      </c>
      <c r="T231" s="110"/>
      <c r="U231" s="44">
        <v>0</v>
      </c>
      <c r="V231" s="44">
        <v>22549</v>
      </c>
      <c r="W231" s="44">
        <v>4295</v>
      </c>
      <c r="X231" s="44">
        <v>0</v>
      </c>
      <c r="Y231" s="44">
        <v>0</v>
      </c>
      <c r="Z231" s="44">
        <v>13462</v>
      </c>
      <c r="AA231" s="44">
        <v>40305</v>
      </c>
      <c r="AB231" s="110"/>
      <c r="AC231" s="44">
        <v>0</v>
      </c>
      <c r="AD231" s="44">
        <v>0</v>
      </c>
      <c r="AE231" s="44">
        <v>0</v>
      </c>
      <c r="AF231" s="44">
        <v>0</v>
      </c>
      <c r="AG231" s="44">
        <v>0</v>
      </c>
      <c r="AH231" s="44">
        <v>602</v>
      </c>
      <c r="AI231" s="44">
        <v>602</v>
      </c>
      <c r="AJ231" s="110"/>
      <c r="AK231" s="44">
        <v>938</v>
      </c>
      <c r="AL231" s="44">
        <v>7688</v>
      </c>
      <c r="AM231" s="44">
        <v>918</v>
      </c>
      <c r="AN231" s="44">
        <v>0</v>
      </c>
      <c r="AO231" s="44">
        <v>0</v>
      </c>
      <c r="AP231" s="44">
        <v>12074</v>
      </c>
      <c r="AQ231" s="44">
        <v>21619</v>
      </c>
      <c r="AR231" s="110"/>
      <c r="AS231" s="45">
        <v>554101</v>
      </c>
      <c r="AT231" s="110"/>
      <c r="AU231" s="111">
        <v>863993</v>
      </c>
      <c r="AV231" s="112">
        <v>139449</v>
      </c>
      <c r="AW231" s="111">
        <v>514312</v>
      </c>
      <c r="AX231" s="111">
        <v>116430</v>
      </c>
      <c r="AY231" s="26"/>
    </row>
    <row r="232" spans="1:51" x14ac:dyDescent="0.2">
      <c r="A232" s="13" t="s">
        <v>318</v>
      </c>
      <c r="B232" s="14" t="s">
        <v>109</v>
      </c>
      <c r="C232" s="14" t="s">
        <v>13</v>
      </c>
      <c r="D232" s="15"/>
      <c r="E232" s="44">
        <v>0</v>
      </c>
      <c r="F232" s="44">
        <v>0</v>
      </c>
      <c r="G232" s="44">
        <v>0</v>
      </c>
      <c r="H232" s="44">
        <v>0</v>
      </c>
      <c r="I232" s="44">
        <v>0</v>
      </c>
      <c r="J232" s="44">
        <v>1453</v>
      </c>
      <c r="K232" s="44">
        <v>1453</v>
      </c>
      <c r="L232" s="110"/>
      <c r="M232" s="44">
        <v>0</v>
      </c>
      <c r="N232" s="44">
        <v>16108</v>
      </c>
      <c r="O232" s="44">
        <v>348</v>
      </c>
      <c r="P232" s="44">
        <v>0</v>
      </c>
      <c r="Q232" s="44">
        <v>0</v>
      </c>
      <c r="R232" s="44">
        <v>6525</v>
      </c>
      <c r="S232" s="44">
        <v>22982</v>
      </c>
      <c r="T232" s="110"/>
      <c r="U232" s="44">
        <v>0</v>
      </c>
      <c r="V232" s="44">
        <v>152</v>
      </c>
      <c r="W232" s="44">
        <v>586</v>
      </c>
      <c r="X232" s="44">
        <v>0</v>
      </c>
      <c r="Y232" s="44">
        <v>0</v>
      </c>
      <c r="Z232" s="44">
        <v>20704</v>
      </c>
      <c r="AA232" s="44">
        <v>21442</v>
      </c>
      <c r="AB232" s="110"/>
      <c r="AC232" s="44">
        <v>0</v>
      </c>
      <c r="AD232" s="44">
        <v>0</v>
      </c>
      <c r="AE232" s="44">
        <v>0</v>
      </c>
      <c r="AF232" s="44">
        <v>0</v>
      </c>
      <c r="AG232" s="44">
        <v>0</v>
      </c>
      <c r="AH232" s="44">
        <v>0</v>
      </c>
      <c r="AI232" s="44">
        <v>0</v>
      </c>
      <c r="AJ232" s="110"/>
      <c r="AK232" s="44">
        <v>16944</v>
      </c>
      <c r="AL232" s="44">
        <v>398</v>
      </c>
      <c r="AM232" s="44">
        <v>0</v>
      </c>
      <c r="AN232" s="44">
        <v>0</v>
      </c>
      <c r="AO232" s="44">
        <v>0</v>
      </c>
      <c r="AP232" s="44">
        <v>48745</v>
      </c>
      <c r="AQ232" s="44">
        <v>66086</v>
      </c>
      <c r="AR232" s="110"/>
      <c r="AS232" s="45">
        <v>111962</v>
      </c>
      <c r="AT232" s="110"/>
      <c r="AU232" s="111">
        <v>185287</v>
      </c>
      <c r="AV232" s="112">
        <v>36330</v>
      </c>
      <c r="AW232" s="111">
        <v>92035</v>
      </c>
      <c r="AX232" s="111">
        <v>33237</v>
      </c>
      <c r="AY232" s="26"/>
    </row>
    <row r="233" spans="1:51" x14ac:dyDescent="0.2">
      <c r="A233" s="13" t="s">
        <v>319</v>
      </c>
      <c r="B233" s="14" t="s">
        <v>86</v>
      </c>
      <c r="C233" s="14" t="s">
        <v>13</v>
      </c>
      <c r="D233" s="15"/>
      <c r="E233" s="44">
        <v>0</v>
      </c>
      <c r="F233" s="44">
        <v>0</v>
      </c>
      <c r="G233" s="44">
        <v>0</v>
      </c>
      <c r="H233" s="44">
        <v>0</v>
      </c>
      <c r="I233" s="44">
        <v>0</v>
      </c>
      <c r="J233" s="44">
        <v>680</v>
      </c>
      <c r="K233" s="44">
        <v>680</v>
      </c>
      <c r="L233" s="110"/>
      <c r="M233" s="44">
        <v>164</v>
      </c>
      <c r="N233" s="44">
        <v>861</v>
      </c>
      <c r="O233" s="44">
        <v>244</v>
      </c>
      <c r="P233" s="44">
        <v>62</v>
      </c>
      <c r="Q233" s="44">
        <v>0</v>
      </c>
      <c r="R233" s="44">
        <v>2102</v>
      </c>
      <c r="S233" s="44">
        <v>3434</v>
      </c>
      <c r="T233" s="110"/>
      <c r="U233" s="44">
        <v>173</v>
      </c>
      <c r="V233" s="44">
        <v>0</v>
      </c>
      <c r="W233" s="44">
        <v>505</v>
      </c>
      <c r="X233" s="44">
        <v>0</v>
      </c>
      <c r="Y233" s="44">
        <v>0</v>
      </c>
      <c r="Z233" s="44">
        <v>0</v>
      </c>
      <c r="AA233" s="44">
        <v>678</v>
      </c>
      <c r="AB233" s="110"/>
      <c r="AC233" s="44">
        <v>0</v>
      </c>
      <c r="AD233" s="44">
        <v>0</v>
      </c>
      <c r="AE233" s="44">
        <v>0</v>
      </c>
      <c r="AF233" s="44">
        <v>0</v>
      </c>
      <c r="AG233" s="44">
        <v>0</v>
      </c>
      <c r="AH233" s="44">
        <v>23</v>
      </c>
      <c r="AI233" s="44">
        <v>23</v>
      </c>
      <c r="AJ233" s="110"/>
      <c r="AK233" s="44">
        <v>7135</v>
      </c>
      <c r="AL233" s="44">
        <v>47</v>
      </c>
      <c r="AM233" s="44">
        <v>503</v>
      </c>
      <c r="AN233" s="44">
        <v>0</v>
      </c>
      <c r="AO233" s="44">
        <v>0</v>
      </c>
      <c r="AP233" s="44">
        <v>4570</v>
      </c>
      <c r="AQ233" s="44">
        <v>12256</v>
      </c>
      <c r="AR233" s="110"/>
      <c r="AS233" s="45">
        <v>17071</v>
      </c>
      <c r="AT233" s="110"/>
      <c r="AU233" s="111">
        <v>36918</v>
      </c>
      <c r="AV233" s="112">
        <v>5816</v>
      </c>
      <c r="AW233" s="111">
        <v>16775</v>
      </c>
      <c r="AX233" s="111">
        <v>8481</v>
      </c>
      <c r="AY233" s="26"/>
    </row>
    <row r="234" spans="1:51" x14ac:dyDescent="0.2">
      <c r="A234" s="13" t="s">
        <v>320</v>
      </c>
      <c r="B234" s="14" t="s">
        <v>84</v>
      </c>
      <c r="C234" s="14" t="s">
        <v>13</v>
      </c>
      <c r="D234" s="15"/>
      <c r="E234" s="44">
        <v>0</v>
      </c>
      <c r="F234" s="44">
        <v>0</v>
      </c>
      <c r="G234" s="44">
        <v>168</v>
      </c>
      <c r="H234" s="44">
        <v>0</v>
      </c>
      <c r="I234" s="44">
        <v>0</v>
      </c>
      <c r="J234" s="44">
        <v>1551</v>
      </c>
      <c r="K234" s="44">
        <v>1719</v>
      </c>
      <c r="L234" s="110"/>
      <c r="M234" s="44">
        <v>0</v>
      </c>
      <c r="N234" s="44">
        <v>568</v>
      </c>
      <c r="O234" s="44">
        <v>2986</v>
      </c>
      <c r="P234" s="44">
        <v>722</v>
      </c>
      <c r="Q234" s="44">
        <v>184</v>
      </c>
      <c r="R234" s="44">
        <v>41202</v>
      </c>
      <c r="S234" s="44">
        <v>45661</v>
      </c>
      <c r="T234" s="110"/>
      <c r="U234" s="44">
        <v>0</v>
      </c>
      <c r="V234" s="44">
        <v>913</v>
      </c>
      <c r="W234" s="44">
        <v>2480</v>
      </c>
      <c r="X234" s="44">
        <v>0</v>
      </c>
      <c r="Y234" s="44">
        <v>0</v>
      </c>
      <c r="Z234" s="44">
        <v>15521</v>
      </c>
      <c r="AA234" s="44">
        <v>18914</v>
      </c>
      <c r="AB234" s="110"/>
      <c r="AC234" s="44">
        <v>0</v>
      </c>
      <c r="AD234" s="44">
        <v>0</v>
      </c>
      <c r="AE234" s="44">
        <v>37</v>
      </c>
      <c r="AF234" s="44">
        <v>0</v>
      </c>
      <c r="AG234" s="44">
        <v>0</v>
      </c>
      <c r="AH234" s="44">
        <v>901</v>
      </c>
      <c r="AI234" s="44">
        <v>938</v>
      </c>
      <c r="AJ234" s="110"/>
      <c r="AK234" s="44">
        <v>0</v>
      </c>
      <c r="AL234" s="44">
        <v>134</v>
      </c>
      <c r="AM234" s="44">
        <v>0</v>
      </c>
      <c r="AN234" s="44">
        <v>10</v>
      </c>
      <c r="AO234" s="44">
        <v>0</v>
      </c>
      <c r="AP234" s="44">
        <v>5583</v>
      </c>
      <c r="AQ234" s="44">
        <v>5727</v>
      </c>
      <c r="AR234" s="110"/>
      <c r="AS234" s="45">
        <v>72958</v>
      </c>
      <c r="AT234" s="110"/>
      <c r="AU234" s="111">
        <v>377386</v>
      </c>
      <c r="AV234" s="112">
        <v>61979</v>
      </c>
      <c r="AW234" s="111">
        <v>189428</v>
      </c>
      <c r="AX234" s="111">
        <v>74633</v>
      </c>
      <c r="AY234" s="26"/>
    </row>
    <row r="235" spans="1:51" x14ac:dyDescent="0.2">
      <c r="A235" s="13" t="s">
        <v>321</v>
      </c>
      <c r="B235" s="14" t="s">
        <v>14</v>
      </c>
      <c r="C235" s="14" t="s">
        <v>14</v>
      </c>
      <c r="D235" s="15"/>
      <c r="E235" s="44">
        <v>0</v>
      </c>
      <c r="F235" s="44">
        <v>0</v>
      </c>
      <c r="G235" s="44">
        <v>0</v>
      </c>
      <c r="H235" s="44">
        <v>0</v>
      </c>
      <c r="I235" s="44">
        <v>0</v>
      </c>
      <c r="J235" s="44">
        <v>3146</v>
      </c>
      <c r="K235" s="44">
        <v>3146</v>
      </c>
      <c r="L235" s="110"/>
      <c r="M235" s="44">
        <v>5</v>
      </c>
      <c r="N235" s="44">
        <v>0</v>
      </c>
      <c r="O235" s="44">
        <v>0</v>
      </c>
      <c r="P235" s="44">
        <v>0</v>
      </c>
      <c r="Q235" s="44">
        <v>0</v>
      </c>
      <c r="R235" s="44">
        <v>37167</v>
      </c>
      <c r="S235" s="44">
        <v>37171</v>
      </c>
      <c r="T235" s="110"/>
      <c r="U235" s="44">
        <v>0</v>
      </c>
      <c r="V235" s="44">
        <v>0</v>
      </c>
      <c r="W235" s="44">
        <v>0</v>
      </c>
      <c r="X235" s="44">
        <v>0</v>
      </c>
      <c r="Y235" s="44">
        <v>0</v>
      </c>
      <c r="Z235" s="44">
        <v>0</v>
      </c>
      <c r="AA235" s="44">
        <v>0</v>
      </c>
      <c r="AB235" s="110"/>
      <c r="AC235" s="44">
        <v>0</v>
      </c>
      <c r="AD235" s="44">
        <v>0</v>
      </c>
      <c r="AE235" s="44">
        <v>0</v>
      </c>
      <c r="AF235" s="44">
        <v>0</v>
      </c>
      <c r="AG235" s="44">
        <v>0</v>
      </c>
      <c r="AH235" s="44">
        <v>0</v>
      </c>
      <c r="AI235" s="44">
        <v>0</v>
      </c>
      <c r="AJ235" s="110"/>
      <c r="AK235" s="44">
        <v>0</v>
      </c>
      <c r="AL235" s="44">
        <v>0</v>
      </c>
      <c r="AM235" s="44">
        <v>0</v>
      </c>
      <c r="AN235" s="44">
        <v>0</v>
      </c>
      <c r="AO235" s="44">
        <v>0</v>
      </c>
      <c r="AP235" s="44">
        <v>971</v>
      </c>
      <c r="AQ235" s="44">
        <v>971</v>
      </c>
      <c r="AR235" s="110"/>
      <c r="AS235" s="45">
        <v>41288</v>
      </c>
      <c r="AT235" s="110"/>
      <c r="AU235" s="111">
        <v>53715</v>
      </c>
      <c r="AV235" s="112">
        <v>970</v>
      </c>
      <c r="AW235" s="111">
        <v>49552</v>
      </c>
      <c r="AX235" s="111">
        <v>1041</v>
      </c>
      <c r="AY235" s="26"/>
    </row>
    <row r="236" spans="1:51" x14ac:dyDescent="0.2">
      <c r="A236" s="13" t="s">
        <v>322</v>
      </c>
      <c r="B236" s="14" t="s">
        <v>82</v>
      </c>
      <c r="C236" s="14" t="s">
        <v>13</v>
      </c>
      <c r="D236" s="15"/>
      <c r="E236" s="44">
        <v>0</v>
      </c>
      <c r="F236" s="44">
        <v>0</v>
      </c>
      <c r="G236" s="44">
        <v>0</v>
      </c>
      <c r="H236" s="44">
        <v>0</v>
      </c>
      <c r="I236" s="44">
        <v>0</v>
      </c>
      <c r="J236" s="44">
        <v>0</v>
      </c>
      <c r="K236" s="44">
        <v>70001</v>
      </c>
      <c r="L236" s="110"/>
      <c r="M236" s="44">
        <v>0</v>
      </c>
      <c r="N236" s="44">
        <v>0</v>
      </c>
      <c r="O236" s="44">
        <v>0</v>
      </c>
      <c r="P236" s="44">
        <v>0</v>
      </c>
      <c r="Q236" s="44">
        <v>0</v>
      </c>
      <c r="R236" s="44">
        <v>0</v>
      </c>
      <c r="S236" s="44">
        <v>20257</v>
      </c>
      <c r="T236" s="110"/>
      <c r="U236" s="44">
        <v>0</v>
      </c>
      <c r="V236" s="44">
        <v>0</v>
      </c>
      <c r="W236" s="44">
        <v>0</v>
      </c>
      <c r="X236" s="44">
        <v>0</v>
      </c>
      <c r="Y236" s="44">
        <v>0</v>
      </c>
      <c r="Z236" s="44">
        <v>0</v>
      </c>
      <c r="AA236" s="44">
        <v>44510</v>
      </c>
      <c r="AB236" s="110"/>
      <c r="AC236" s="44">
        <v>0</v>
      </c>
      <c r="AD236" s="44">
        <v>0</v>
      </c>
      <c r="AE236" s="44">
        <v>0</v>
      </c>
      <c r="AF236" s="44">
        <v>0</v>
      </c>
      <c r="AG236" s="44">
        <v>0</v>
      </c>
      <c r="AH236" s="44">
        <v>0</v>
      </c>
      <c r="AI236" s="44">
        <v>1174</v>
      </c>
      <c r="AJ236" s="110"/>
      <c r="AK236" s="44">
        <v>0</v>
      </c>
      <c r="AL236" s="44">
        <v>0</v>
      </c>
      <c r="AM236" s="44">
        <v>0</v>
      </c>
      <c r="AN236" s="44">
        <v>0</v>
      </c>
      <c r="AO236" s="44">
        <v>0</v>
      </c>
      <c r="AP236" s="44">
        <v>0</v>
      </c>
      <c r="AQ236" s="44">
        <v>8112</v>
      </c>
      <c r="AR236" s="110"/>
      <c r="AS236" s="45">
        <v>144054</v>
      </c>
      <c r="AT236" s="110"/>
      <c r="AU236" s="111">
        <v>288092</v>
      </c>
      <c r="AV236" s="112">
        <v>79565</v>
      </c>
      <c r="AW236" s="111">
        <v>95504</v>
      </c>
      <c r="AX236" s="111">
        <v>71612</v>
      </c>
      <c r="AY236" s="26"/>
    </row>
    <row r="237" spans="1:51" x14ac:dyDescent="0.2">
      <c r="A237" s="13" t="s">
        <v>323</v>
      </c>
      <c r="B237" s="14" t="s">
        <v>15</v>
      </c>
      <c r="C237" s="14" t="s">
        <v>15</v>
      </c>
      <c r="D237" s="15"/>
      <c r="E237" s="44">
        <v>0</v>
      </c>
      <c r="F237" s="44">
        <v>0</v>
      </c>
      <c r="G237" s="44">
        <v>0</v>
      </c>
      <c r="H237" s="44">
        <v>0</v>
      </c>
      <c r="I237" s="44">
        <v>0</v>
      </c>
      <c r="J237" s="44">
        <v>7820</v>
      </c>
      <c r="K237" s="44">
        <v>7820</v>
      </c>
      <c r="L237" s="110"/>
      <c r="M237" s="44">
        <v>137</v>
      </c>
      <c r="N237" s="44">
        <v>2592</v>
      </c>
      <c r="O237" s="44">
        <v>0</v>
      </c>
      <c r="P237" s="44">
        <v>16198</v>
      </c>
      <c r="Q237" s="44">
        <v>0</v>
      </c>
      <c r="R237" s="44">
        <v>30747</v>
      </c>
      <c r="S237" s="44">
        <v>49674</v>
      </c>
      <c r="T237" s="110"/>
      <c r="U237" s="44">
        <v>0</v>
      </c>
      <c r="V237" s="44">
        <v>464</v>
      </c>
      <c r="W237" s="44">
        <v>0</v>
      </c>
      <c r="X237" s="44">
        <v>0</v>
      </c>
      <c r="Y237" s="44">
        <v>0</v>
      </c>
      <c r="Z237" s="44">
        <v>990</v>
      </c>
      <c r="AA237" s="44">
        <v>1454</v>
      </c>
      <c r="AB237" s="110"/>
      <c r="AC237" s="44">
        <v>0</v>
      </c>
      <c r="AD237" s="44">
        <v>0</v>
      </c>
      <c r="AE237" s="44">
        <v>0</v>
      </c>
      <c r="AF237" s="44">
        <v>0</v>
      </c>
      <c r="AG237" s="44">
        <v>0</v>
      </c>
      <c r="AH237" s="44">
        <v>0</v>
      </c>
      <c r="AI237" s="44">
        <v>0</v>
      </c>
      <c r="AJ237" s="110"/>
      <c r="AK237" s="44">
        <v>5670</v>
      </c>
      <c r="AL237" s="44">
        <v>817</v>
      </c>
      <c r="AM237" s="44">
        <v>0</v>
      </c>
      <c r="AN237" s="44">
        <v>632</v>
      </c>
      <c r="AO237" s="44">
        <v>0</v>
      </c>
      <c r="AP237" s="44">
        <v>17986</v>
      </c>
      <c r="AQ237" s="44">
        <v>25105</v>
      </c>
      <c r="AR237" s="110"/>
      <c r="AS237" s="45">
        <v>84053</v>
      </c>
      <c r="AT237" s="110"/>
      <c r="AU237" s="111">
        <v>176678</v>
      </c>
      <c r="AV237" s="112">
        <v>19888</v>
      </c>
      <c r="AW237" s="111">
        <v>90611</v>
      </c>
      <c r="AX237" s="111">
        <v>45987</v>
      </c>
      <c r="AY237" s="26"/>
    </row>
    <row r="238" spans="1:51" x14ac:dyDescent="0.2">
      <c r="A238" s="13" t="s">
        <v>324</v>
      </c>
      <c r="B238" s="14" t="s">
        <v>84</v>
      </c>
      <c r="C238" s="14" t="s">
        <v>13</v>
      </c>
      <c r="D238" s="15"/>
      <c r="E238" s="44">
        <v>0</v>
      </c>
      <c r="F238" s="44">
        <v>0</v>
      </c>
      <c r="G238" s="44">
        <v>0</v>
      </c>
      <c r="H238" s="44">
        <v>0</v>
      </c>
      <c r="I238" s="44">
        <v>0</v>
      </c>
      <c r="J238" s="44">
        <v>0</v>
      </c>
      <c r="K238" s="44">
        <v>0</v>
      </c>
      <c r="L238" s="110"/>
      <c r="M238" s="44">
        <v>0</v>
      </c>
      <c r="N238" s="44">
        <v>29361</v>
      </c>
      <c r="O238" s="44">
        <v>15870</v>
      </c>
      <c r="P238" s="44">
        <v>742</v>
      </c>
      <c r="Q238" s="44">
        <v>0</v>
      </c>
      <c r="R238" s="44">
        <v>11649</v>
      </c>
      <c r="S238" s="44">
        <v>57622</v>
      </c>
      <c r="T238" s="110"/>
      <c r="U238" s="44">
        <v>0</v>
      </c>
      <c r="V238" s="44">
        <v>2490</v>
      </c>
      <c r="W238" s="44">
        <v>5567</v>
      </c>
      <c r="X238" s="44">
        <v>0</v>
      </c>
      <c r="Y238" s="44">
        <v>0</v>
      </c>
      <c r="Z238" s="44">
        <v>4971</v>
      </c>
      <c r="AA238" s="44">
        <v>13028</v>
      </c>
      <c r="AB238" s="110"/>
      <c r="AC238" s="44">
        <v>0</v>
      </c>
      <c r="AD238" s="44">
        <v>0</v>
      </c>
      <c r="AE238" s="44">
        <v>0</v>
      </c>
      <c r="AF238" s="44">
        <v>0</v>
      </c>
      <c r="AG238" s="44">
        <v>0</v>
      </c>
      <c r="AH238" s="44">
        <v>53</v>
      </c>
      <c r="AI238" s="44">
        <v>53</v>
      </c>
      <c r="AJ238" s="110"/>
      <c r="AK238" s="44">
        <v>0</v>
      </c>
      <c r="AL238" s="44">
        <v>0</v>
      </c>
      <c r="AM238" s="44">
        <v>199</v>
      </c>
      <c r="AN238" s="44">
        <v>0</v>
      </c>
      <c r="AO238" s="44">
        <v>0</v>
      </c>
      <c r="AP238" s="44">
        <v>408</v>
      </c>
      <c r="AQ238" s="44">
        <v>607</v>
      </c>
      <c r="AR238" s="110"/>
      <c r="AS238" s="45">
        <v>71310</v>
      </c>
      <c r="AT238" s="110"/>
      <c r="AU238" s="111">
        <v>104556</v>
      </c>
      <c r="AV238" s="112">
        <v>17348</v>
      </c>
      <c r="AW238" s="111">
        <v>44978</v>
      </c>
      <c r="AX238" s="111">
        <v>24972</v>
      </c>
      <c r="AY238" s="26"/>
    </row>
    <row r="239" spans="1:51" x14ac:dyDescent="0.2">
      <c r="A239" s="13" t="s">
        <v>325</v>
      </c>
      <c r="B239" s="14" t="s">
        <v>14</v>
      </c>
      <c r="C239" s="14" t="s">
        <v>14</v>
      </c>
      <c r="D239" s="15"/>
      <c r="E239" s="44">
        <v>0</v>
      </c>
      <c r="F239" s="44">
        <v>0</v>
      </c>
      <c r="G239" s="44">
        <v>0</v>
      </c>
      <c r="H239" s="44">
        <v>0</v>
      </c>
      <c r="I239" s="44">
        <v>0</v>
      </c>
      <c r="J239" s="44">
        <v>2014</v>
      </c>
      <c r="K239" s="44">
        <v>2014</v>
      </c>
      <c r="L239" s="110"/>
      <c r="M239" s="44">
        <v>0</v>
      </c>
      <c r="N239" s="44">
        <v>1960</v>
      </c>
      <c r="O239" s="44">
        <v>25</v>
      </c>
      <c r="P239" s="44">
        <v>272</v>
      </c>
      <c r="Q239" s="44">
        <v>0</v>
      </c>
      <c r="R239" s="44">
        <v>145524</v>
      </c>
      <c r="S239" s="44">
        <v>147782</v>
      </c>
      <c r="T239" s="110"/>
      <c r="U239" s="44">
        <v>3906</v>
      </c>
      <c r="V239" s="44">
        <v>10856</v>
      </c>
      <c r="W239" s="44">
        <v>2500</v>
      </c>
      <c r="X239" s="44">
        <v>0</v>
      </c>
      <c r="Y239" s="44">
        <v>0</v>
      </c>
      <c r="Z239" s="44">
        <v>16702</v>
      </c>
      <c r="AA239" s="44">
        <v>33963</v>
      </c>
      <c r="AB239" s="110"/>
      <c r="AC239" s="44">
        <v>0</v>
      </c>
      <c r="AD239" s="44">
        <v>0</v>
      </c>
      <c r="AE239" s="44">
        <v>0</v>
      </c>
      <c r="AF239" s="44">
        <v>0</v>
      </c>
      <c r="AG239" s="44">
        <v>0</v>
      </c>
      <c r="AH239" s="44">
        <v>496</v>
      </c>
      <c r="AI239" s="44">
        <v>496</v>
      </c>
      <c r="AJ239" s="110"/>
      <c r="AK239" s="44">
        <v>0</v>
      </c>
      <c r="AL239" s="44">
        <v>534</v>
      </c>
      <c r="AM239" s="44">
        <v>260</v>
      </c>
      <c r="AN239" s="44">
        <v>0</v>
      </c>
      <c r="AO239" s="44">
        <v>0</v>
      </c>
      <c r="AP239" s="44">
        <v>5109</v>
      </c>
      <c r="AQ239" s="44">
        <v>5903</v>
      </c>
      <c r="AR239" s="110"/>
      <c r="AS239" s="45">
        <v>190158</v>
      </c>
      <c r="AT239" s="110"/>
      <c r="AU239" s="111">
        <v>380334</v>
      </c>
      <c r="AV239" s="112">
        <v>10853</v>
      </c>
      <c r="AW239" s="111">
        <v>325513</v>
      </c>
      <c r="AX239" s="111">
        <v>22779</v>
      </c>
      <c r="AY239" s="26"/>
    </row>
    <row r="240" spans="1:51" x14ac:dyDescent="0.2">
      <c r="A240" s="13" t="s">
        <v>326</v>
      </c>
      <c r="B240" s="14" t="s">
        <v>94</v>
      </c>
      <c r="C240" s="14" t="s">
        <v>13</v>
      </c>
      <c r="D240" s="15"/>
      <c r="E240" s="44">
        <v>0</v>
      </c>
      <c r="F240" s="44">
        <v>760</v>
      </c>
      <c r="G240" s="44">
        <v>10593</v>
      </c>
      <c r="H240" s="44">
        <v>0</v>
      </c>
      <c r="I240" s="44">
        <v>0</v>
      </c>
      <c r="J240" s="44">
        <v>1059</v>
      </c>
      <c r="K240" s="44">
        <v>12412</v>
      </c>
      <c r="L240" s="110"/>
      <c r="M240" s="44">
        <v>14312</v>
      </c>
      <c r="N240" s="44">
        <v>103</v>
      </c>
      <c r="O240" s="44">
        <v>759</v>
      </c>
      <c r="P240" s="44">
        <v>10228</v>
      </c>
      <c r="Q240" s="44">
        <v>0</v>
      </c>
      <c r="R240" s="44">
        <v>1536</v>
      </c>
      <c r="S240" s="44">
        <v>26937</v>
      </c>
      <c r="T240" s="110"/>
      <c r="U240" s="44">
        <v>336</v>
      </c>
      <c r="V240" s="44">
        <v>0</v>
      </c>
      <c r="W240" s="44">
        <v>0</v>
      </c>
      <c r="X240" s="44">
        <v>96</v>
      </c>
      <c r="Y240" s="44">
        <v>0</v>
      </c>
      <c r="Z240" s="44">
        <v>9</v>
      </c>
      <c r="AA240" s="44">
        <v>441</v>
      </c>
      <c r="AB240" s="110"/>
      <c r="AC240" s="44">
        <v>441</v>
      </c>
      <c r="AD240" s="44">
        <v>0</v>
      </c>
      <c r="AE240" s="44">
        <v>0</v>
      </c>
      <c r="AF240" s="44">
        <v>0</v>
      </c>
      <c r="AG240" s="44">
        <v>0</v>
      </c>
      <c r="AH240" s="44">
        <v>0</v>
      </c>
      <c r="AI240" s="44">
        <v>441</v>
      </c>
      <c r="AJ240" s="110"/>
      <c r="AK240" s="44">
        <v>88802</v>
      </c>
      <c r="AL240" s="44">
        <v>3764</v>
      </c>
      <c r="AM240" s="44">
        <v>460</v>
      </c>
      <c r="AN240" s="44">
        <v>9468</v>
      </c>
      <c r="AO240" s="44">
        <v>0</v>
      </c>
      <c r="AP240" s="44">
        <v>7602</v>
      </c>
      <c r="AQ240" s="44">
        <v>110097</v>
      </c>
      <c r="AR240" s="110"/>
      <c r="AS240" s="45">
        <v>150328</v>
      </c>
      <c r="AT240" s="110"/>
      <c r="AU240" s="111">
        <v>360957</v>
      </c>
      <c r="AV240" s="112">
        <v>107494</v>
      </c>
      <c r="AW240" s="111">
        <v>134987</v>
      </c>
      <c r="AX240" s="111">
        <v>72414</v>
      </c>
      <c r="AY240" s="26"/>
    </row>
    <row r="241" spans="1:51" x14ac:dyDescent="0.2">
      <c r="A241" s="13" t="s">
        <v>327</v>
      </c>
      <c r="B241" s="14" t="s">
        <v>105</v>
      </c>
      <c r="C241" s="14" t="s">
        <v>13</v>
      </c>
      <c r="D241" s="15"/>
      <c r="E241" s="44">
        <v>364</v>
      </c>
      <c r="F241" s="44">
        <v>0</v>
      </c>
      <c r="G241" s="44">
        <v>0</v>
      </c>
      <c r="H241" s="44">
        <v>0</v>
      </c>
      <c r="I241" s="44">
        <v>0</v>
      </c>
      <c r="J241" s="44">
        <v>4732</v>
      </c>
      <c r="K241" s="44">
        <v>5096</v>
      </c>
      <c r="L241" s="110"/>
      <c r="M241" s="44">
        <v>10026</v>
      </c>
      <c r="N241" s="44">
        <v>13161</v>
      </c>
      <c r="O241" s="44">
        <v>531</v>
      </c>
      <c r="P241" s="44">
        <v>17679</v>
      </c>
      <c r="Q241" s="44">
        <v>0</v>
      </c>
      <c r="R241" s="44">
        <v>10054</v>
      </c>
      <c r="S241" s="44">
        <v>51451</v>
      </c>
      <c r="T241" s="110"/>
      <c r="U241" s="44">
        <v>1942</v>
      </c>
      <c r="V241" s="44">
        <v>7721</v>
      </c>
      <c r="W241" s="44">
        <v>3294</v>
      </c>
      <c r="X241" s="44">
        <v>1590</v>
      </c>
      <c r="Y241" s="44">
        <v>0</v>
      </c>
      <c r="Z241" s="44">
        <v>4845</v>
      </c>
      <c r="AA241" s="44">
        <v>19392</v>
      </c>
      <c r="AB241" s="110"/>
      <c r="AC241" s="44">
        <v>729</v>
      </c>
      <c r="AD241" s="44">
        <v>432</v>
      </c>
      <c r="AE241" s="44">
        <v>421</v>
      </c>
      <c r="AF241" s="44">
        <v>0</v>
      </c>
      <c r="AG241" s="44">
        <v>0</v>
      </c>
      <c r="AH241" s="44">
        <v>1468</v>
      </c>
      <c r="AI241" s="44">
        <v>3050</v>
      </c>
      <c r="AJ241" s="110"/>
      <c r="AK241" s="44">
        <v>100376</v>
      </c>
      <c r="AL241" s="44">
        <v>1661</v>
      </c>
      <c r="AM241" s="44">
        <v>236</v>
      </c>
      <c r="AN241" s="44">
        <v>1167</v>
      </c>
      <c r="AO241" s="44">
        <v>0</v>
      </c>
      <c r="AP241" s="44">
        <v>7747</v>
      </c>
      <c r="AQ241" s="44">
        <v>111187</v>
      </c>
      <c r="AR241" s="110"/>
      <c r="AS241" s="45">
        <v>190175</v>
      </c>
      <c r="AT241" s="110"/>
      <c r="AU241" s="111">
        <v>408999</v>
      </c>
      <c r="AV241" s="112">
        <v>39645</v>
      </c>
      <c r="AW241" s="111">
        <v>190903</v>
      </c>
      <c r="AX241" s="111">
        <v>116128</v>
      </c>
      <c r="AY241" s="26"/>
    </row>
    <row r="242" spans="1:51" x14ac:dyDescent="0.2">
      <c r="A242" s="13" t="s">
        <v>328</v>
      </c>
      <c r="B242" s="14" t="s">
        <v>105</v>
      </c>
      <c r="C242" s="14" t="s">
        <v>13</v>
      </c>
      <c r="D242" s="15"/>
      <c r="E242" s="44">
        <v>0</v>
      </c>
      <c r="F242" s="44">
        <v>0</v>
      </c>
      <c r="G242" s="44">
        <v>0</v>
      </c>
      <c r="H242" s="44">
        <v>0</v>
      </c>
      <c r="I242" s="44">
        <v>0</v>
      </c>
      <c r="J242" s="44">
        <v>0</v>
      </c>
      <c r="K242" s="44">
        <v>9434</v>
      </c>
      <c r="L242" s="110"/>
      <c r="M242" s="44">
        <v>0</v>
      </c>
      <c r="N242" s="44">
        <v>0</v>
      </c>
      <c r="O242" s="44">
        <v>0</v>
      </c>
      <c r="P242" s="44">
        <v>0</v>
      </c>
      <c r="Q242" s="44">
        <v>0</v>
      </c>
      <c r="R242" s="44">
        <v>0</v>
      </c>
      <c r="S242" s="44">
        <v>12623</v>
      </c>
      <c r="T242" s="110"/>
      <c r="U242" s="44">
        <v>0</v>
      </c>
      <c r="V242" s="44">
        <v>0</v>
      </c>
      <c r="W242" s="44">
        <v>0</v>
      </c>
      <c r="X242" s="44">
        <v>0</v>
      </c>
      <c r="Y242" s="44">
        <v>0</v>
      </c>
      <c r="Z242" s="44">
        <v>0</v>
      </c>
      <c r="AA242" s="44">
        <v>34797</v>
      </c>
      <c r="AB242" s="110"/>
      <c r="AC242" s="44">
        <v>0</v>
      </c>
      <c r="AD242" s="44">
        <v>0</v>
      </c>
      <c r="AE242" s="44">
        <v>0</v>
      </c>
      <c r="AF242" s="44">
        <v>0</v>
      </c>
      <c r="AG242" s="44">
        <v>0</v>
      </c>
      <c r="AH242" s="44">
        <v>0</v>
      </c>
      <c r="AI242" s="44">
        <v>1432</v>
      </c>
      <c r="AJ242" s="110"/>
      <c r="AK242" s="44">
        <v>0</v>
      </c>
      <c r="AL242" s="44">
        <v>0</v>
      </c>
      <c r="AM242" s="44">
        <v>0</v>
      </c>
      <c r="AN242" s="44">
        <v>0</v>
      </c>
      <c r="AO242" s="44">
        <v>0</v>
      </c>
      <c r="AP242" s="44">
        <v>0</v>
      </c>
      <c r="AQ242" s="44">
        <v>34498</v>
      </c>
      <c r="AR242" s="110"/>
      <c r="AS242" s="45">
        <v>92784</v>
      </c>
      <c r="AT242" s="110"/>
      <c r="AU242" s="111">
        <v>178368</v>
      </c>
      <c r="AV242" s="112">
        <v>25224</v>
      </c>
      <c r="AW242" s="111">
        <v>67006</v>
      </c>
      <c r="AX242" s="111">
        <v>54706</v>
      </c>
      <c r="AY242" s="26"/>
    </row>
    <row r="243" spans="1:51" x14ac:dyDescent="0.2">
      <c r="A243" s="13" t="s">
        <v>329</v>
      </c>
      <c r="B243" s="14" t="s">
        <v>82</v>
      </c>
      <c r="C243" s="14" t="s">
        <v>13</v>
      </c>
      <c r="D243" s="15"/>
      <c r="E243" s="44">
        <v>0</v>
      </c>
      <c r="F243" s="44">
        <v>1372</v>
      </c>
      <c r="G243" s="44">
        <v>1337</v>
      </c>
      <c r="H243" s="44">
        <v>0</v>
      </c>
      <c r="I243" s="44">
        <v>0</v>
      </c>
      <c r="J243" s="44">
        <v>846</v>
      </c>
      <c r="K243" s="44">
        <v>3554</v>
      </c>
      <c r="L243" s="110"/>
      <c r="M243" s="44">
        <v>38</v>
      </c>
      <c r="N243" s="44">
        <v>32713</v>
      </c>
      <c r="O243" s="44">
        <v>1878</v>
      </c>
      <c r="P243" s="44">
        <v>51605</v>
      </c>
      <c r="Q243" s="44">
        <v>1163</v>
      </c>
      <c r="R243" s="44">
        <v>21094</v>
      </c>
      <c r="S243" s="44">
        <v>108491</v>
      </c>
      <c r="T243" s="110"/>
      <c r="U243" s="44">
        <v>0</v>
      </c>
      <c r="V243" s="44">
        <v>19989</v>
      </c>
      <c r="W243" s="44">
        <v>2218</v>
      </c>
      <c r="X243" s="44">
        <v>1146</v>
      </c>
      <c r="Y243" s="44">
        <v>0</v>
      </c>
      <c r="Z243" s="44">
        <v>14711</v>
      </c>
      <c r="AA243" s="44">
        <v>38064</v>
      </c>
      <c r="AB243" s="110"/>
      <c r="AC243" s="44">
        <v>0</v>
      </c>
      <c r="AD243" s="44">
        <v>0</v>
      </c>
      <c r="AE243" s="44">
        <v>0</v>
      </c>
      <c r="AF243" s="44">
        <v>0</v>
      </c>
      <c r="AG243" s="44">
        <v>0</v>
      </c>
      <c r="AH243" s="44">
        <v>0</v>
      </c>
      <c r="AI243" s="44">
        <v>0</v>
      </c>
      <c r="AJ243" s="110"/>
      <c r="AK243" s="44">
        <v>8402</v>
      </c>
      <c r="AL243" s="44">
        <v>231</v>
      </c>
      <c r="AM243" s="44">
        <v>0</v>
      </c>
      <c r="AN243" s="44">
        <v>0</v>
      </c>
      <c r="AO243" s="44">
        <v>0</v>
      </c>
      <c r="AP243" s="44">
        <v>906</v>
      </c>
      <c r="AQ243" s="44">
        <v>9540</v>
      </c>
      <c r="AR243" s="110"/>
      <c r="AS243" s="45">
        <v>159649</v>
      </c>
      <c r="AT243" s="110"/>
      <c r="AU243" s="111">
        <v>401690</v>
      </c>
      <c r="AV243" s="112">
        <v>71261</v>
      </c>
      <c r="AW243" s="111">
        <v>183347</v>
      </c>
      <c r="AX243" s="111">
        <v>79753</v>
      </c>
      <c r="AY243" s="26"/>
    </row>
    <row r="244" spans="1:51" x14ac:dyDescent="0.2">
      <c r="A244" s="13" t="s">
        <v>330</v>
      </c>
      <c r="B244" s="14" t="s">
        <v>15</v>
      </c>
      <c r="C244" s="14" t="s">
        <v>15</v>
      </c>
      <c r="D244" s="15"/>
      <c r="E244" s="44"/>
      <c r="F244" s="44"/>
      <c r="G244" s="44"/>
      <c r="H244" s="44"/>
      <c r="I244" s="44"/>
      <c r="J244" s="44"/>
      <c r="K244" s="44"/>
      <c r="L244" s="110"/>
      <c r="M244" s="44"/>
      <c r="N244" s="44"/>
      <c r="O244" s="44"/>
      <c r="P244" s="44"/>
      <c r="Q244" s="44"/>
      <c r="R244" s="44"/>
      <c r="S244" s="44"/>
      <c r="T244" s="110"/>
      <c r="U244" s="44"/>
      <c r="V244" s="44"/>
      <c r="W244" s="44"/>
      <c r="X244" s="44"/>
      <c r="Y244" s="44"/>
      <c r="Z244" s="44"/>
      <c r="AA244" s="44"/>
      <c r="AB244" s="110"/>
      <c r="AC244" s="44"/>
      <c r="AD244" s="44"/>
      <c r="AE244" s="44"/>
      <c r="AF244" s="44"/>
      <c r="AG244" s="44"/>
      <c r="AH244" s="44"/>
      <c r="AI244" s="44"/>
      <c r="AJ244" s="110"/>
      <c r="AK244" s="44"/>
      <c r="AL244" s="44"/>
      <c r="AM244" s="44"/>
      <c r="AN244" s="44"/>
      <c r="AO244" s="44"/>
      <c r="AP244" s="44"/>
      <c r="AQ244" s="44"/>
      <c r="AR244" s="110"/>
      <c r="AS244" s="45"/>
      <c r="AT244" s="110"/>
      <c r="AU244" s="111">
        <v>547160</v>
      </c>
      <c r="AV244" s="112">
        <v>6928</v>
      </c>
      <c r="AW244" s="111">
        <v>496137</v>
      </c>
      <c r="AX244" s="111">
        <v>26891</v>
      </c>
      <c r="AY244" s="26"/>
    </row>
    <row r="245" spans="1:51" x14ac:dyDescent="0.2">
      <c r="A245" s="13" t="s">
        <v>331</v>
      </c>
      <c r="B245" s="14" t="s">
        <v>84</v>
      </c>
      <c r="C245" s="14" t="s">
        <v>13</v>
      </c>
      <c r="D245" s="15"/>
      <c r="E245" s="44"/>
      <c r="F245" s="44"/>
      <c r="G245" s="44"/>
      <c r="H245" s="44"/>
      <c r="I245" s="44"/>
      <c r="J245" s="44"/>
      <c r="K245" s="44"/>
      <c r="L245" s="110"/>
      <c r="M245" s="44"/>
      <c r="N245" s="44"/>
      <c r="O245" s="44"/>
      <c r="P245" s="44"/>
      <c r="Q245" s="44"/>
      <c r="R245" s="44"/>
      <c r="S245" s="44"/>
      <c r="T245" s="110"/>
      <c r="U245" s="44"/>
      <c r="V245" s="44"/>
      <c r="W245" s="44"/>
      <c r="X245" s="44"/>
      <c r="Y245" s="44"/>
      <c r="Z245" s="44"/>
      <c r="AA245" s="44"/>
      <c r="AB245" s="110"/>
      <c r="AC245" s="44"/>
      <c r="AD245" s="44"/>
      <c r="AE245" s="44"/>
      <c r="AF245" s="44"/>
      <c r="AG245" s="44"/>
      <c r="AH245" s="44"/>
      <c r="AI245" s="44"/>
      <c r="AJ245" s="110"/>
      <c r="AK245" s="44"/>
      <c r="AL245" s="44"/>
      <c r="AM245" s="44"/>
      <c r="AN245" s="44"/>
      <c r="AO245" s="44"/>
      <c r="AP245" s="44"/>
      <c r="AQ245" s="44"/>
      <c r="AR245" s="110"/>
      <c r="AS245" s="45"/>
      <c r="AT245" s="110"/>
      <c r="AU245" s="111">
        <v>253838</v>
      </c>
      <c r="AV245" s="112">
        <v>33335</v>
      </c>
      <c r="AW245" s="111">
        <v>146292</v>
      </c>
      <c r="AX245" s="111">
        <v>44763</v>
      </c>
      <c r="AY245" s="26"/>
    </row>
    <row r="246" spans="1:51" x14ac:dyDescent="0.2">
      <c r="A246" s="13" t="s">
        <v>332</v>
      </c>
      <c r="B246" s="14" t="s">
        <v>105</v>
      </c>
      <c r="C246" s="14" t="s">
        <v>13</v>
      </c>
      <c r="D246" s="15"/>
      <c r="E246" s="44">
        <v>0</v>
      </c>
      <c r="F246" s="44">
        <v>0</v>
      </c>
      <c r="G246" s="44">
        <v>0</v>
      </c>
      <c r="H246" s="44">
        <v>0</v>
      </c>
      <c r="I246" s="44">
        <v>0</v>
      </c>
      <c r="J246" s="44">
        <v>0</v>
      </c>
      <c r="K246" s="44">
        <v>0</v>
      </c>
      <c r="L246" s="110"/>
      <c r="M246" s="44">
        <v>0</v>
      </c>
      <c r="N246" s="44">
        <v>0</v>
      </c>
      <c r="O246" s="44">
        <v>0</v>
      </c>
      <c r="P246" s="44">
        <v>0</v>
      </c>
      <c r="Q246" s="44">
        <v>0</v>
      </c>
      <c r="R246" s="44">
        <v>0</v>
      </c>
      <c r="S246" s="44">
        <v>5284</v>
      </c>
      <c r="T246" s="110"/>
      <c r="U246" s="44">
        <v>0</v>
      </c>
      <c r="V246" s="44">
        <v>0</v>
      </c>
      <c r="W246" s="44">
        <v>0</v>
      </c>
      <c r="X246" s="44">
        <v>0</v>
      </c>
      <c r="Y246" s="44">
        <v>0</v>
      </c>
      <c r="Z246" s="44">
        <v>0</v>
      </c>
      <c r="AA246" s="44">
        <v>504</v>
      </c>
      <c r="AB246" s="110"/>
      <c r="AC246" s="44">
        <v>0</v>
      </c>
      <c r="AD246" s="44">
        <v>0</v>
      </c>
      <c r="AE246" s="44">
        <v>0</v>
      </c>
      <c r="AF246" s="44">
        <v>0</v>
      </c>
      <c r="AG246" s="44">
        <v>0</v>
      </c>
      <c r="AH246" s="44">
        <v>0</v>
      </c>
      <c r="AI246" s="44">
        <v>0</v>
      </c>
      <c r="AJ246" s="110"/>
      <c r="AK246" s="44">
        <v>0</v>
      </c>
      <c r="AL246" s="44">
        <v>0</v>
      </c>
      <c r="AM246" s="44">
        <v>0</v>
      </c>
      <c r="AN246" s="44">
        <v>0</v>
      </c>
      <c r="AO246" s="44">
        <v>0</v>
      </c>
      <c r="AP246" s="44">
        <v>0</v>
      </c>
      <c r="AQ246" s="44">
        <v>10310</v>
      </c>
      <c r="AR246" s="110"/>
      <c r="AS246" s="45">
        <v>16098</v>
      </c>
      <c r="AT246" s="110"/>
      <c r="AU246" s="111">
        <v>42574</v>
      </c>
      <c r="AV246" s="112">
        <v>5255</v>
      </c>
      <c r="AW246" s="111">
        <v>19705</v>
      </c>
      <c r="AX246" s="111">
        <v>9300</v>
      </c>
      <c r="AY246" s="26"/>
    </row>
    <row r="247" spans="1:51" x14ac:dyDescent="0.2">
      <c r="A247" s="13" t="s">
        <v>333</v>
      </c>
      <c r="B247" s="14" t="s">
        <v>82</v>
      </c>
      <c r="C247" s="14" t="s">
        <v>13</v>
      </c>
      <c r="D247" s="15"/>
      <c r="E247" s="44">
        <v>3207</v>
      </c>
      <c r="F247" s="44">
        <v>7492</v>
      </c>
      <c r="G247" s="44">
        <v>19800</v>
      </c>
      <c r="H247" s="44">
        <v>0</v>
      </c>
      <c r="I247" s="44">
        <v>0</v>
      </c>
      <c r="J247" s="44">
        <v>20697</v>
      </c>
      <c r="K247" s="44">
        <v>51196</v>
      </c>
      <c r="L247" s="110"/>
      <c r="M247" s="44">
        <v>11926</v>
      </c>
      <c r="N247" s="44">
        <v>10887</v>
      </c>
      <c r="O247" s="44">
        <v>1658</v>
      </c>
      <c r="P247" s="44">
        <v>5060</v>
      </c>
      <c r="Q247" s="44">
        <v>0</v>
      </c>
      <c r="R247" s="44">
        <v>23041</v>
      </c>
      <c r="S247" s="44">
        <v>52572</v>
      </c>
      <c r="T247" s="110"/>
      <c r="U247" s="44">
        <v>249</v>
      </c>
      <c r="V247" s="44">
        <v>2599</v>
      </c>
      <c r="W247" s="44">
        <v>421</v>
      </c>
      <c r="X247" s="44">
        <v>0</v>
      </c>
      <c r="Y247" s="44">
        <v>0</v>
      </c>
      <c r="Z247" s="44">
        <v>7837</v>
      </c>
      <c r="AA247" s="44">
        <v>11106</v>
      </c>
      <c r="AB247" s="110"/>
      <c r="AC247" s="44">
        <v>779</v>
      </c>
      <c r="AD247" s="44">
        <v>59</v>
      </c>
      <c r="AE247" s="44">
        <v>12</v>
      </c>
      <c r="AF247" s="44">
        <v>0</v>
      </c>
      <c r="AG247" s="44">
        <v>0</v>
      </c>
      <c r="AH247" s="44">
        <v>2338</v>
      </c>
      <c r="AI247" s="44">
        <v>3188</v>
      </c>
      <c r="AJ247" s="110"/>
      <c r="AK247" s="44">
        <v>5310</v>
      </c>
      <c r="AL247" s="44">
        <v>5481</v>
      </c>
      <c r="AM247" s="44">
        <v>1551</v>
      </c>
      <c r="AN247" s="44">
        <v>1586</v>
      </c>
      <c r="AO247" s="44">
        <v>0</v>
      </c>
      <c r="AP247" s="44">
        <v>12092</v>
      </c>
      <c r="AQ247" s="44">
        <v>26019</v>
      </c>
      <c r="AR247" s="110"/>
      <c r="AS247" s="45">
        <v>144082</v>
      </c>
      <c r="AT247" s="110"/>
      <c r="AU247" s="111">
        <v>359568</v>
      </c>
      <c r="AV247" s="112">
        <v>92453</v>
      </c>
      <c r="AW247" s="111">
        <v>106756</v>
      </c>
      <c r="AX247" s="111">
        <v>110393</v>
      </c>
      <c r="AY247" s="26"/>
    </row>
    <row r="248" spans="1:51" x14ac:dyDescent="0.2">
      <c r="A248" s="13" t="s">
        <v>334</v>
      </c>
      <c r="B248" s="14" t="s">
        <v>96</v>
      </c>
      <c r="C248" s="14" t="s">
        <v>13</v>
      </c>
      <c r="D248" s="15"/>
      <c r="E248" s="44">
        <v>2237</v>
      </c>
      <c r="F248" s="44">
        <v>8638</v>
      </c>
      <c r="G248" s="44">
        <v>39906</v>
      </c>
      <c r="H248" s="44">
        <v>0</v>
      </c>
      <c r="I248" s="44">
        <v>0</v>
      </c>
      <c r="J248" s="44">
        <v>17086</v>
      </c>
      <c r="K248" s="44">
        <v>67867</v>
      </c>
      <c r="L248" s="110"/>
      <c r="M248" s="44">
        <v>1020</v>
      </c>
      <c r="N248" s="44">
        <v>19135</v>
      </c>
      <c r="O248" s="44">
        <v>6355</v>
      </c>
      <c r="P248" s="44">
        <v>7135</v>
      </c>
      <c r="Q248" s="44">
        <v>0</v>
      </c>
      <c r="R248" s="44">
        <v>14757</v>
      </c>
      <c r="S248" s="44">
        <v>48403</v>
      </c>
      <c r="T248" s="110"/>
      <c r="U248" s="44">
        <v>500</v>
      </c>
      <c r="V248" s="44">
        <v>17734</v>
      </c>
      <c r="W248" s="44">
        <v>5747</v>
      </c>
      <c r="X248" s="44">
        <v>0</v>
      </c>
      <c r="Y248" s="44">
        <v>0</v>
      </c>
      <c r="Z248" s="44">
        <v>4140</v>
      </c>
      <c r="AA248" s="44">
        <v>28121</v>
      </c>
      <c r="AB248" s="110"/>
      <c r="AC248" s="44">
        <v>0</v>
      </c>
      <c r="AD248" s="44">
        <v>0</v>
      </c>
      <c r="AE248" s="44">
        <v>0</v>
      </c>
      <c r="AF248" s="44">
        <v>0</v>
      </c>
      <c r="AG248" s="44">
        <v>0</v>
      </c>
      <c r="AH248" s="44">
        <v>132</v>
      </c>
      <c r="AI248" s="44">
        <v>132</v>
      </c>
      <c r="AJ248" s="110"/>
      <c r="AK248" s="44">
        <v>7012</v>
      </c>
      <c r="AL248" s="44">
        <v>27024</v>
      </c>
      <c r="AM248" s="44">
        <v>8701</v>
      </c>
      <c r="AN248" s="44">
        <v>1100</v>
      </c>
      <c r="AO248" s="44">
        <v>0</v>
      </c>
      <c r="AP248" s="44">
        <v>101976</v>
      </c>
      <c r="AQ248" s="44">
        <v>145813</v>
      </c>
      <c r="AR248" s="110"/>
      <c r="AS248" s="45">
        <v>290336</v>
      </c>
      <c r="AT248" s="110"/>
      <c r="AU248" s="111">
        <v>788163</v>
      </c>
      <c r="AV248" s="112">
        <v>370377</v>
      </c>
      <c r="AW248" s="111">
        <v>93546</v>
      </c>
      <c r="AX248" s="111">
        <v>229862</v>
      </c>
      <c r="AY248" s="26"/>
    </row>
    <row r="249" spans="1:51" x14ac:dyDescent="0.2">
      <c r="A249" s="13" t="s">
        <v>335</v>
      </c>
      <c r="B249" s="14" t="s">
        <v>173</v>
      </c>
      <c r="C249" s="14" t="s">
        <v>13</v>
      </c>
      <c r="D249" s="15"/>
      <c r="E249" s="44">
        <v>0</v>
      </c>
      <c r="F249" s="44">
        <v>0</v>
      </c>
      <c r="G249" s="44">
        <v>0</v>
      </c>
      <c r="H249" s="44">
        <v>0</v>
      </c>
      <c r="I249" s="44">
        <v>0</v>
      </c>
      <c r="J249" s="44">
        <v>0</v>
      </c>
      <c r="K249" s="44">
        <v>0</v>
      </c>
      <c r="L249" s="110"/>
      <c r="M249" s="44">
        <v>0</v>
      </c>
      <c r="N249" s="44">
        <v>22856</v>
      </c>
      <c r="O249" s="44">
        <v>71786</v>
      </c>
      <c r="P249" s="44">
        <v>1260</v>
      </c>
      <c r="Q249" s="44">
        <v>0</v>
      </c>
      <c r="R249" s="44">
        <v>0</v>
      </c>
      <c r="S249" s="44">
        <v>95902</v>
      </c>
      <c r="T249" s="110"/>
      <c r="U249" s="44">
        <v>0</v>
      </c>
      <c r="V249" s="44">
        <v>17956</v>
      </c>
      <c r="W249" s="44">
        <v>59035</v>
      </c>
      <c r="X249" s="44">
        <v>0</v>
      </c>
      <c r="Y249" s="44">
        <v>0</v>
      </c>
      <c r="Z249" s="44">
        <v>0</v>
      </c>
      <c r="AA249" s="44">
        <v>76991</v>
      </c>
      <c r="AB249" s="110"/>
      <c r="AC249" s="44">
        <v>0</v>
      </c>
      <c r="AD249" s="44">
        <v>0</v>
      </c>
      <c r="AE249" s="44">
        <v>0</v>
      </c>
      <c r="AF249" s="44">
        <v>0</v>
      </c>
      <c r="AG249" s="44">
        <v>0</v>
      </c>
      <c r="AH249" s="44">
        <v>0</v>
      </c>
      <c r="AI249" s="44">
        <v>0</v>
      </c>
      <c r="AJ249" s="110"/>
      <c r="AK249" s="44">
        <v>0</v>
      </c>
      <c r="AL249" s="44">
        <v>0</v>
      </c>
      <c r="AM249" s="44">
        <v>0</v>
      </c>
      <c r="AN249" s="44">
        <v>0</v>
      </c>
      <c r="AO249" s="44">
        <v>0</v>
      </c>
      <c r="AP249" s="44">
        <v>0</v>
      </c>
      <c r="AQ249" s="44">
        <v>0</v>
      </c>
      <c r="AR249" s="110"/>
      <c r="AS249" s="45">
        <v>172894</v>
      </c>
      <c r="AT249" s="110"/>
      <c r="AU249" s="111">
        <v>334203</v>
      </c>
      <c r="AV249" s="112">
        <v>34811</v>
      </c>
      <c r="AW249" s="111">
        <v>205662</v>
      </c>
      <c r="AX249" s="111">
        <v>57237</v>
      </c>
      <c r="AY249" s="26"/>
    </row>
    <row r="250" spans="1:51" x14ac:dyDescent="0.2">
      <c r="A250" s="13" t="s">
        <v>336</v>
      </c>
      <c r="B250" s="14" t="s">
        <v>109</v>
      </c>
      <c r="C250" s="14" t="s">
        <v>13</v>
      </c>
      <c r="D250" s="15"/>
      <c r="E250" s="44"/>
      <c r="F250" s="44"/>
      <c r="G250" s="44"/>
      <c r="H250" s="44"/>
      <c r="I250" s="44"/>
      <c r="J250" s="44"/>
      <c r="K250" s="44"/>
      <c r="L250" s="110"/>
      <c r="M250" s="44"/>
      <c r="N250" s="44"/>
      <c r="O250" s="44"/>
      <c r="P250" s="44"/>
      <c r="Q250" s="44"/>
      <c r="R250" s="44"/>
      <c r="S250" s="44"/>
      <c r="T250" s="110"/>
      <c r="U250" s="44"/>
      <c r="V250" s="44"/>
      <c r="W250" s="44"/>
      <c r="X250" s="44"/>
      <c r="Y250" s="44"/>
      <c r="Z250" s="44"/>
      <c r="AA250" s="44"/>
      <c r="AB250" s="110"/>
      <c r="AC250" s="44"/>
      <c r="AD250" s="44"/>
      <c r="AE250" s="44"/>
      <c r="AF250" s="44"/>
      <c r="AG250" s="44"/>
      <c r="AH250" s="44"/>
      <c r="AI250" s="44"/>
      <c r="AJ250" s="110"/>
      <c r="AK250" s="44"/>
      <c r="AL250" s="44"/>
      <c r="AM250" s="44"/>
      <c r="AN250" s="44"/>
      <c r="AO250" s="44"/>
      <c r="AP250" s="44"/>
      <c r="AQ250" s="44"/>
      <c r="AR250" s="110"/>
      <c r="AS250" s="45"/>
      <c r="AT250" s="110"/>
      <c r="AU250" s="111">
        <v>104371</v>
      </c>
      <c r="AV250" s="112">
        <v>15532</v>
      </c>
      <c r="AW250" s="111">
        <v>53699</v>
      </c>
      <c r="AX250" s="111">
        <v>19738</v>
      </c>
      <c r="AY250" s="26"/>
    </row>
    <row r="251" spans="1:51" x14ac:dyDescent="0.2">
      <c r="A251" s="13" t="s">
        <v>337</v>
      </c>
      <c r="B251" s="14" t="s">
        <v>82</v>
      </c>
      <c r="C251" s="14" t="s">
        <v>13</v>
      </c>
      <c r="D251" s="15"/>
      <c r="E251" s="44">
        <v>0</v>
      </c>
      <c r="F251" s="44">
        <v>0</v>
      </c>
      <c r="G251" s="44">
        <v>2073</v>
      </c>
      <c r="H251" s="44">
        <v>0</v>
      </c>
      <c r="I251" s="44">
        <v>0</v>
      </c>
      <c r="J251" s="44">
        <v>0</v>
      </c>
      <c r="K251" s="44">
        <v>2073</v>
      </c>
      <c r="L251" s="110"/>
      <c r="M251" s="44">
        <v>941</v>
      </c>
      <c r="N251" s="44">
        <v>13159</v>
      </c>
      <c r="O251" s="44">
        <v>2367</v>
      </c>
      <c r="P251" s="44">
        <v>491</v>
      </c>
      <c r="Q251" s="44">
        <v>0</v>
      </c>
      <c r="R251" s="44">
        <v>6809</v>
      </c>
      <c r="S251" s="44">
        <v>23766</v>
      </c>
      <c r="T251" s="110"/>
      <c r="U251" s="44">
        <v>0</v>
      </c>
      <c r="V251" s="44">
        <v>410</v>
      </c>
      <c r="W251" s="44">
        <v>127</v>
      </c>
      <c r="X251" s="44">
        <v>0</v>
      </c>
      <c r="Y251" s="44">
        <v>0</v>
      </c>
      <c r="Z251" s="44">
        <v>248</v>
      </c>
      <c r="AA251" s="44">
        <v>785</v>
      </c>
      <c r="AB251" s="110"/>
      <c r="AC251" s="44">
        <v>0</v>
      </c>
      <c r="AD251" s="44">
        <v>0</v>
      </c>
      <c r="AE251" s="44">
        <v>0</v>
      </c>
      <c r="AF251" s="44">
        <v>0</v>
      </c>
      <c r="AG251" s="44">
        <v>0</v>
      </c>
      <c r="AH251" s="44">
        <v>0</v>
      </c>
      <c r="AI251" s="44">
        <v>0</v>
      </c>
      <c r="AJ251" s="110"/>
      <c r="AK251" s="44">
        <v>37589</v>
      </c>
      <c r="AL251" s="44">
        <v>16345</v>
      </c>
      <c r="AM251" s="44">
        <v>1518</v>
      </c>
      <c r="AN251" s="44">
        <v>0</v>
      </c>
      <c r="AO251" s="44">
        <v>0</v>
      </c>
      <c r="AP251" s="44">
        <v>9148</v>
      </c>
      <c r="AQ251" s="44">
        <v>64600</v>
      </c>
      <c r="AR251" s="110"/>
      <c r="AS251" s="45">
        <v>91223</v>
      </c>
      <c r="AT251" s="110"/>
      <c r="AU251" s="111">
        <v>136684</v>
      </c>
      <c r="AV251" s="112">
        <v>24735</v>
      </c>
      <c r="AW251" s="111">
        <v>64174</v>
      </c>
      <c r="AX251" s="111">
        <v>25134</v>
      </c>
      <c r="AY251" s="26"/>
    </row>
    <row r="252" spans="1:51" x14ac:dyDescent="0.2">
      <c r="A252" s="13" t="s">
        <v>338</v>
      </c>
      <c r="B252" s="14" t="s">
        <v>14</v>
      </c>
      <c r="C252" s="14" t="s">
        <v>14</v>
      </c>
      <c r="D252" s="15"/>
      <c r="E252" s="44">
        <v>0</v>
      </c>
      <c r="F252" s="44">
        <v>0</v>
      </c>
      <c r="G252" s="44">
        <v>178</v>
      </c>
      <c r="H252" s="44">
        <v>0</v>
      </c>
      <c r="I252" s="44">
        <v>0</v>
      </c>
      <c r="J252" s="44">
        <v>2035</v>
      </c>
      <c r="K252" s="44">
        <v>2213</v>
      </c>
      <c r="L252" s="110"/>
      <c r="M252" s="44">
        <v>0</v>
      </c>
      <c r="N252" s="44">
        <v>45095</v>
      </c>
      <c r="O252" s="44">
        <v>70999</v>
      </c>
      <c r="P252" s="44">
        <v>2256</v>
      </c>
      <c r="Q252" s="44">
        <v>0</v>
      </c>
      <c r="R252" s="44">
        <v>580732</v>
      </c>
      <c r="S252" s="44">
        <v>699082</v>
      </c>
      <c r="T252" s="110"/>
      <c r="U252" s="44">
        <v>0</v>
      </c>
      <c r="V252" s="44">
        <v>0</v>
      </c>
      <c r="W252" s="44">
        <v>1750</v>
      </c>
      <c r="X252" s="44">
        <v>0</v>
      </c>
      <c r="Y252" s="44">
        <v>0</v>
      </c>
      <c r="Z252" s="44">
        <v>11068</v>
      </c>
      <c r="AA252" s="44">
        <v>12818</v>
      </c>
      <c r="AB252" s="110"/>
      <c r="AC252" s="44">
        <v>0</v>
      </c>
      <c r="AD252" s="44">
        <v>0</v>
      </c>
      <c r="AE252" s="44">
        <v>0</v>
      </c>
      <c r="AF252" s="44">
        <v>0</v>
      </c>
      <c r="AG252" s="44">
        <v>0</v>
      </c>
      <c r="AH252" s="44">
        <v>0</v>
      </c>
      <c r="AI252" s="44">
        <v>0</v>
      </c>
      <c r="AJ252" s="110"/>
      <c r="AK252" s="44">
        <v>6970</v>
      </c>
      <c r="AL252" s="44">
        <v>0</v>
      </c>
      <c r="AM252" s="44">
        <v>1520</v>
      </c>
      <c r="AN252" s="44">
        <v>0</v>
      </c>
      <c r="AO252" s="44">
        <v>0</v>
      </c>
      <c r="AP252" s="44">
        <v>38931</v>
      </c>
      <c r="AQ252" s="44">
        <v>47421</v>
      </c>
      <c r="AR252" s="110"/>
      <c r="AS252" s="45">
        <v>761534</v>
      </c>
      <c r="AT252" s="110"/>
      <c r="AU252" s="111">
        <v>366294</v>
      </c>
      <c r="AV252" s="112">
        <v>40334</v>
      </c>
      <c r="AW252" s="111">
        <v>254960</v>
      </c>
      <c r="AX252" s="111">
        <v>30274</v>
      </c>
      <c r="AY252" s="26"/>
    </row>
    <row r="253" spans="1:51" x14ac:dyDescent="0.2">
      <c r="A253" s="13" t="s">
        <v>339</v>
      </c>
      <c r="B253" s="14" t="s">
        <v>15</v>
      </c>
      <c r="C253" s="14" t="s">
        <v>15</v>
      </c>
      <c r="D253" s="15"/>
      <c r="E253" s="44">
        <v>0</v>
      </c>
      <c r="F253" s="44">
        <v>0</v>
      </c>
      <c r="G253" s="44">
        <v>0</v>
      </c>
      <c r="H253" s="44">
        <v>0</v>
      </c>
      <c r="I253" s="44">
        <v>0</v>
      </c>
      <c r="J253" s="44">
        <v>0</v>
      </c>
      <c r="K253" s="44">
        <v>680</v>
      </c>
      <c r="L253" s="110"/>
      <c r="M253" s="44">
        <v>0</v>
      </c>
      <c r="N253" s="44">
        <v>0</v>
      </c>
      <c r="O253" s="44">
        <v>0</v>
      </c>
      <c r="P253" s="44">
        <v>0</v>
      </c>
      <c r="Q253" s="44">
        <v>0</v>
      </c>
      <c r="R253" s="44">
        <v>0</v>
      </c>
      <c r="S253" s="44">
        <v>51689</v>
      </c>
      <c r="T253" s="110"/>
      <c r="U253" s="44">
        <v>0</v>
      </c>
      <c r="V253" s="44">
        <v>0</v>
      </c>
      <c r="W253" s="44">
        <v>0</v>
      </c>
      <c r="X253" s="44">
        <v>0</v>
      </c>
      <c r="Y253" s="44">
        <v>0</v>
      </c>
      <c r="Z253" s="44">
        <v>0</v>
      </c>
      <c r="AA253" s="44">
        <v>23211</v>
      </c>
      <c r="AB253" s="110"/>
      <c r="AC253" s="44">
        <v>0</v>
      </c>
      <c r="AD253" s="44">
        <v>0</v>
      </c>
      <c r="AE253" s="44">
        <v>0</v>
      </c>
      <c r="AF253" s="44">
        <v>0</v>
      </c>
      <c r="AG253" s="44">
        <v>0</v>
      </c>
      <c r="AH253" s="44">
        <v>0</v>
      </c>
      <c r="AI253" s="44">
        <v>3058</v>
      </c>
      <c r="AJ253" s="110"/>
      <c r="AK253" s="44">
        <v>0</v>
      </c>
      <c r="AL253" s="44">
        <v>0</v>
      </c>
      <c r="AM253" s="44">
        <v>0</v>
      </c>
      <c r="AN253" s="44">
        <v>0</v>
      </c>
      <c r="AO253" s="44">
        <v>0</v>
      </c>
      <c r="AP253" s="44">
        <v>0</v>
      </c>
      <c r="AQ253" s="44">
        <v>25198</v>
      </c>
      <c r="AR253" s="110"/>
      <c r="AS253" s="45">
        <v>103836</v>
      </c>
      <c r="AT253" s="110"/>
      <c r="AU253" s="111">
        <v>464958</v>
      </c>
      <c r="AV253" s="112">
        <v>57157</v>
      </c>
      <c r="AW253" s="111">
        <v>258836</v>
      </c>
      <c r="AX253" s="111">
        <v>101097</v>
      </c>
      <c r="AY253" s="26"/>
    </row>
    <row r="254" spans="1:51" x14ac:dyDescent="0.2">
      <c r="A254" s="13" t="s">
        <v>340</v>
      </c>
      <c r="B254" s="14" t="s">
        <v>84</v>
      </c>
      <c r="C254" s="14" t="s">
        <v>13</v>
      </c>
      <c r="D254" s="15"/>
      <c r="E254" s="44">
        <v>0</v>
      </c>
      <c r="F254" s="44">
        <v>0</v>
      </c>
      <c r="G254" s="44">
        <v>0</v>
      </c>
      <c r="H254" s="44">
        <v>0</v>
      </c>
      <c r="I254" s="44">
        <v>0</v>
      </c>
      <c r="J254" s="44">
        <v>0</v>
      </c>
      <c r="K254" s="44">
        <v>0</v>
      </c>
      <c r="L254" s="110"/>
      <c r="M254" s="44">
        <v>0</v>
      </c>
      <c r="N254" s="44">
        <v>3198</v>
      </c>
      <c r="O254" s="44">
        <v>1035</v>
      </c>
      <c r="P254" s="44">
        <v>6636</v>
      </c>
      <c r="Q254" s="44">
        <v>0</v>
      </c>
      <c r="R254" s="44">
        <v>3970</v>
      </c>
      <c r="S254" s="44">
        <v>14839</v>
      </c>
      <c r="T254" s="110"/>
      <c r="U254" s="44">
        <v>0</v>
      </c>
      <c r="V254" s="44">
        <v>369</v>
      </c>
      <c r="W254" s="44">
        <v>0</v>
      </c>
      <c r="X254" s="44">
        <v>0</v>
      </c>
      <c r="Y254" s="44">
        <v>0</v>
      </c>
      <c r="Z254" s="44">
        <v>0</v>
      </c>
      <c r="AA254" s="44">
        <v>369</v>
      </c>
      <c r="AB254" s="110"/>
      <c r="AC254" s="44">
        <v>0</v>
      </c>
      <c r="AD254" s="44">
        <v>0</v>
      </c>
      <c r="AE254" s="44">
        <v>0</v>
      </c>
      <c r="AF254" s="44">
        <v>0</v>
      </c>
      <c r="AG254" s="44">
        <v>0</v>
      </c>
      <c r="AH254" s="44">
        <v>0</v>
      </c>
      <c r="AI254" s="44">
        <v>0</v>
      </c>
      <c r="AJ254" s="110"/>
      <c r="AK254" s="44">
        <v>596</v>
      </c>
      <c r="AL254" s="44">
        <v>2105</v>
      </c>
      <c r="AM254" s="44">
        <v>0</v>
      </c>
      <c r="AN254" s="44">
        <v>1281</v>
      </c>
      <c r="AO254" s="44">
        <v>0</v>
      </c>
      <c r="AP254" s="44">
        <v>909</v>
      </c>
      <c r="AQ254" s="44">
        <v>4891</v>
      </c>
      <c r="AR254" s="110"/>
      <c r="AS254" s="45">
        <v>20099</v>
      </c>
      <c r="AT254" s="110"/>
      <c r="AU254" s="111">
        <v>27729</v>
      </c>
      <c r="AV254" s="112">
        <v>2422</v>
      </c>
      <c r="AW254" s="111">
        <v>12739</v>
      </c>
      <c r="AX254" s="111">
        <v>7865</v>
      </c>
      <c r="AY254" s="26"/>
    </row>
    <row r="255" spans="1:51" x14ac:dyDescent="0.2">
      <c r="A255" s="13" t="s">
        <v>341</v>
      </c>
      <c r="B255" s="14" t="s">
        <v>96</v>
      </c>
      <c r="C255" s="14" t="s">
        <v>13</v>
      </c>
      <c r="D255" s="15"/>
      <c r="E255" s="44">
        <v>0</v>
      </c>
      <c r="F255" s="44">
        <v>13720</v>
      </c>
      <c r="G255" s="44">
        <v>12043</v>
      </c>
      <c r="H255" s="44">
        <v>0</v>
      </c>
      <c r="I255" s="44">
        <v>0</v>
      </c>
      <c r="J255" s="44">
        <v>0</v>
      </c>
      <c r="K255" s="44">
        <v>25764</v>
      </c>
      <c r="L255" s="110"/>
      <c r="M255" s="44">
        <v>6217</v>
      </c>
      <c r="N255" s="44">
        <v>13146</v>
      </c>
      <c r="O255" s="44">
        <v>837</v>
      </c>
      <c r="P255" s="44">
        <v>5542</v>
      </c>
      <c r="Q255" s="44">
        <v>0</v>
      </c>
      <c r="R255" s="44">
        <v>7091</v>
      </c>
      <c r="S255" s="44">
        <v>32834</v>
      </c>
      <c r="T255" s="110"/>
      <c r="U255" s="44">
        <v>5978</v>
      </c>
      <c r="V255" s="44">
        <v>15130</v>
      </c>
      <c r="W255" s="44">
        <v>4724</v>
      </c>
      <c r="X255" s="44">
        <v>0</v>
      </c>
      <c r="Y255" s="44">
        <v>0</v>
      </c>
      <c r="Z255" s="44">
        <v>5197</v>
      </c>
      <c r="AA255" s="44">
        <v>31029</v>
      </c>
      <c r="AB255" s="110"/>
      <c r="AC255" s="44">
        <v>0</v>
      </c>
      <c r="AD255" s="44">
        <v>0</v>
      </c>
      <c r="AE255" s="44">
        <v>0</v>
      </c>
      <c r="AF255" s="44">
        <v>0</v>
      </c>
      <c r="AG255" s="44">
        <v>0</v>
      </c>
      <c r="AH255" s="44">
        <v>0</v>
      </c>
      <c r="AI255" s="44">
        <v>0</v>
      </c>
      <c r="AJ255" s="110"/>
      <c r="AK255" s="44">
        <v>0</v>
      </c>
      <c r="AL255" s="44">
        <v>2169</v>
      </c>
      <c r="AM255" s="44">
        <v>0</v>
      </c>
      <c r="AN255" s="44">
        <v>0</v>
      </c>
      <c r="AO255" s="44">
        <v>0</v>
      </c>
      <c r="AP255" s="44">
        <v>6393</v>
      </c>
      <c r="AQ255" s="44">
        <v>8561</v>
      </c>
      <c r="AR255" s="110"/>
      <c r="AS255" s="45">
        <v>98188</v>
      </c>
      <c r="AT255" s="110"/>
      <c r="AU255" s="111">
        <v>240821</v>
      </c>
      <c r="AV255" s="112">
        <v>49348</v>
      </c>
      <c r="AW255" s="111">
        <v>82642</v>
      </c>
      <c r="AX255" s="111">
        <v>67236</v>
      </c>
      <c r="AY255" s="26"/>
    </row>
    <row r="256" spans="1:51" x14ac:dyDescent="0.2">
      <c r="A256" s="13" t="s">
        <v>342</v>
      </c>
      <c r="B256" s="14" t="s">
        <v>99</v>
      </c>
      <c r="C256" s="14" t="s">
        <v>13</v>
      </c>
      <c r="D256" s="15"/>
      <c r="E256" s="44"/>
      <c r="F256" s="44"/>
      <c r="G256" s="44"/>
      <c r="H256" s="44"/>
      <c r="I256" s="44"/>
      <c r="J256" s="44"/>
      <c r="K256" s="44"/>
      <c r="L256" s="110"/>
      <c r="M256" s="44"/>
      <c r="N256" s="44"/>
      <c r="O256" s="44"/>
      <c r="P256" s="44"/>
      <c r="Q256" s="44"/>
      <c r="R256" s="44"/>
      <c r="S256" s="44"/>
      <c r="T256" s="110"/>
      <c r="U256" s="44"/>
      <c r="V256" s="44"/>
      <c r="W256" s="44"/>
      <c r="X256" s="44"/>
      <c r="Y256" s="44"/>
      <c r="Z256" s="44"/>
      <c r="AA256" s="44"/>
      <c r="AB256" s="110"/>
      <c r="AC256" s="44"/>
      <c r="AD256" s="44"/>
      <c r="AE256" s="44"/>
      <c r="AF256" s="44"/>
      <c r="AG256" s="44"/>
      <c r="AH256" s="44"/>
      <c r="AI256" s="44"/>
      <c r="AJ256" s="110"/>
      <c r="AK256" s="44"/>
      <c r="AL256" s="44"/>
      <c r="AM256" s="44"/>
      <c r="AN256" s="44"/>
      <c r="AO256" s="44"/>
      <c r="AP256" s="44"/>
      <c r="AQ256" s="44"/>
      <c r="AR256" s="110"/>
      <c r="AS256" s="45"/>
      <c r="AT256" s="110"/>
      <c r="AU256" s="111">
        <v>103277</v>
      </c>
      <c r="AV256" s="112">
        <v>1362</v>
      </c>
      <c r="AW256" s="111">
        <v>88053</v>
      </c>
      <c r="AX256" s="111">
        <v>7993</v>
      </c>
      <c r="AY256" s="26"/>
    </row>
    <row r="257" spans="1:51" x14ac:dyDescent="0.2">
      <c r="A257" s="13" t="s">
        <v>343</v>
      </c>
      <c r="B257" s="14" t="s">
        <v>84</v>
      </c>
      <c r="C257" s="14" t="s">
        <v>13</v>
      </c>
      <c r="D257" s="15"/>
      <c r="E257" s="44">
        <v>0</v>
      </c>
      <c r="F257" s="44">
        <v>91</v>
      </c>
      <c r="G257" s="44">
        <v>0</v>
      </c>
      <c r="H257" s="44">
        <v>0</v>
      </c>
      <c r="I257" s="44">
        <v>0</v>
      </c>
      <c r="J257" s="44">
        <v>0</v>
      </c>
      <c r="K257" s="44">
        <v>91</v>
      </c>
      <c r="L257" s="110"/>
      <c r="M257" s="44">
        <v>8</v>
      </c>
      <c r="N257" s="44">
        <v>79082</v>
      </c>
      <c r="O257" s="44">
        <v>0</v>
      </c>
      <c r="P257" s="44">
        <v>28103</v>
      </c>
      <c r="Q257" s="44">
        <v>0</v>
      </c>
      <c r="R257" s="44">
        <v>16919</v>
      </c>
      <c r="S257" s="44">
        <v>124113</v>
      </c>
      <c r="T257" s="110"/>
      <c r="U257" s="44">
        <v>376</v>
      </c>
      <c r="V257" s="44">
        <v>2182</v>
      </c>
      <c r="W257" s="44">
        <v>0</v>
      </c>
      <c r="X257" s="44">
        <v>1166</v>
      </c>
      <c r="Y257" s="44">
        <v>0</v>
      </c>
      <c r="Z257" s="44">
        <v>31776</v>
      </c>
      <c r="AA257" s="44">
        <v>35500</v>
      </c>
      <c r="AB257" s="110"/>
      <c r="AC257" s="44">
        <v>0</v>
      </c>
      <c r="AD257" s="44">
        <v>0</v>
      </c>
      <c r="AE257" s="44">
        <v>0</v>
      </c>
      <c r="AF257" s="44">
        <v>0</v>
      </c>
      <c r="AG257" s="44">
        <v>0</v>
      </c>
      <c r="AH257" s="44">
        <v>0</v>
      </c>
      <c r="AI257" s="44">
        <v>0</v>
      </c>
      <c r="AJ257" s="110"/>
      <c r="AK257" s="44">
        <v>1366</v>
      </c>
      <c r="AL257" s="44">
        <v>1748</v>
      </c>
      <c r="AM257" s="44">
        <v>1484</v>
      </c>
      <c r="AN257" s="44">
        <v>11740</v>
      </c>
      <c r="AO257" s="44">
        <v>0</v>
      </c>
      <c r="AP257" s="44">
        <v>21415</v>
      </c>
      <c r="AQ257" s="44">
        <v>37753</v>
      </c>
      <c r="AR257" s="110"/>
      <c r="AS257" s="45">
        <v>197457</v>
      </c>
      <c r="AT257" s="110"/>
      <c r="AU257" s="111">
        <v>445327</v>
      </c>
      <c r="AV257" s="112">
        <v>66516</v>
      </c>
      <c r="AW257" s="111">
        <v>250744</v>
      </c>
      <c r="AX257" s="111">
        <v>74231</v>
      </c>
      <c r="AY257" s="26"/>
    </row>
    <row r="258" spans="1:51" x14ac:dyDescent="0.2">
      <c r="A258" s="13" t="s">
        <v>344</v>
      </c>
      <c r="B258" s="14" t="s">
        <v>94</v>
      </c>
      <c r="C258" s="14" t="s">
        <v>13</v>
      </c>
      <c r="D258" s="15"/>
      <c r="E258" s="44">
        <v>0</v>
      </c>
      <c r="F258" s="44">
        <v>1104</v>
      </c>
      <c r="G258" s="44">
        <v>0</v>
      </c>
      <c r="H258" s="44">
        <v>0</v>
      </c>
      <c r="I258" s="44">
        <v>0</v>
      </c>
      <c r="J258" s="44">
        <v>0</v>
      </c>
      <c r="K258" s="44">
        <v>1104</v>
      </c>
      <c r="L258" s="110"/>
      <c r="M258" s="44">
        <v>0</v>
      </c>
      <c r="N258" s="44">
        <v>1929</v>
      </c>
      <c r="O258" s="44">
        <v>269</v>
      </c>
      <c r="P258" s="44">
        <v>206</v>
      </c>
      <c r="Q258" s="44">
        <v>0</v>
      </c>
      <c r="R258" s="44">
        <v>2016</v>
      </c>
      <c r="S258" s="44">
        <v>4420</v>
      </c>
      <c r="T258" s="110"/>
      <c r="U258" s="44">
        <v>0</v>
      </c>
      <c r="V258" s="44">
        <v>0</v>
      </c>
      <c r="W258" s="44">
        <v>0</v>
      </c>
      <c r="X258" s="44">
        <v>0</v>
      </c>
      <c r="Y258" s="44">
        <v>0</v>
      </c>
      <c r="Z258" s="44">
        <v>0</v>
      </c>
      <c r="AA258" s="44">
        <v>0</v>
      </c>
      <c r="AB258" s="110"/>
      <c r="AC258" s="44">
        <v>0</v>
      </c>
      <c r="AD258" s="44">
        <v>0</v>
      </c>
      <c r="AE258" s="44">
        <v>0</v>
      </c>
      <c r="AF258" s="44">
        <v>0</v>
      </c>
      <c r="AG258" s="44">
        <v>0</v>
      </c>
      <c r="AH258" s="44">
        <v>0</v>
      </c>
      <c r="AI258" s="44">
        <v>0</v>
      </c>
      <c r="AJ258" s="110"/>
      <c r="AK258" s="44">
        <v>12214</v>
      </c>
      <c r="AL258" s="44">
        <v>1026</v>
      </c>
      <c r="AM258" s="44">
        <v>1906</v>
      </c>
      <c r="AN258" s="44">
        <v>0</v>
      </c>
      <c r="AO258" s="44">
        <v>0</v>
      </c>
      <c r="AP258" s="44">
        <v>13588</v>
      </c>
      <c r="AQ258" s="44">
        <v>28734</v>
      </c>
      <c r="AR258" s="110"/>
      <c r="AS258" s="45">
        <v>34258</v>
      </c>
      <c r="AT258" s="110"/>
      <c r="AU258" s="111">
        <v>66142</v>
      </c>
      <c r="AV258" s="112">
        <v>20031</v>
      </c>
      <c r="AW258" s="111">
        <v>19537</v>
      </c>
      <c r="AX258" s="111">
        <v>15593</v>
      </c>
      <c r="AY258" s="26"/>
    </row>
    <row r="259" spans="1:51" x14ac:dyDescent="0.2">
      <c r="A259" s="13" t="s">
        <v>345</v>
      </c>
      <c r="B259" s="14" t="s">
        <v>84</v>
      </c>
      <c r="C259" s="14" t="s">
        <v>13</v>
      </c>
      <c r="D259" s="15"/>
      <c r="E259" s="44">
        <v>0</v>
      </c>
      <c r="F259" s="44">
        <v>514</v>
      </c>
      <c r="G259" s="44">
        <v>0</v>
      </c>
      <c r="H259" s="44">
        <v>0</v>
      </c>
      <c r="I259" s="44">
        <v>0</v>
      </c>
      <c r="J259" s="44">
        <v>0</v>
      </c>
      <c r="K259" s="44">
        <v>514</v>
      </c>
      <c r="L259" s="110"/>
      <c r="M259" s="44">
        <v>364</v>
      </c>
      <c r="N259" s="44">
        <v>11539</v>
      </c>
      <c r="O259" s="44">
        <v>2611</v>
      </c>
      <c r="P259" s="44">
        <v>2086</v>
      </c>
      <c r="Q259" s="44">
        <v>0</v>
      </c>
      <c r="R259" s="44">
        <v>2336</v>
      </c>
      <c r="S259" s="44">
        <v>18936</v>
      </c>
      <c r="T259" s="110"/>
      <c r="U259" s="44">
        <v>2262</v>
      </c>
      <c r="V259" s="44">
        <v>2922</v>
      </c>
      <c r="W259" s="44">
        <v>1987</v>
      </c>
      <c r="X259" s="44">
        <v>0</v>
      </c>
      <c r="Y259" s="44">
        <v>0</v>
      </c>
      <c r="Z259" s="44">
        <v>714</v>
      </c>
      <c r="AA259" s="44">
        <v>7885</v>
      </c>
      <c r="AB259" s="110"/>
      <c r="AC259" s="44">
        <v>0</v>
      </c>
      <c r="AD259" s="44">
        <v>0</v>
      </c>
      <c r="AE259" s="44">
        <v>0</v>
      </c>
      <c r="AF259" s="44">
        <v>0</v>
      </c>
      <c r="AG259" s="44">
        <v>0</v>
      </c>
      <c r="AH259" s="44">
        <v>0</v>
      </c>
      <c r="AI259" s="44">
        <v>0</v>
      </c>
      <c r="AJ259" s="110"/>
      <c r="AK259" s="44">
        <v>2716</v>
      </c>
      <c r="AL259" s="44">
        <v>0</v>
      </c>
      <c r="AM259" s="44">
        <v>0</v>
      </c>
      <c r="AN259" s="44">
        <v>0</v>
      </c>
      <c r="AO259" s="44">
        <v>0</v>
      </c>
      <c r="AP259" s="44">
        <v>0</v>
      </c>
      <c r="AQ259" s="44">
        <v>2716</v>
      </c>
      <c r="AR259" s="110"/>
      <c r="AS259" s="45">
        <v>30051</v>
      </c>
      <c r="AT259" s="110"/>
      <c r="AU259" s="111">
        <v>81505</v>
      </c>
      <c r="AV259" s="112">
        <v>10891</v>
      </c>
      <c r="AW259" s="111">
        <v>36435</v>
      </c>
      <c r="AX259" s="111">
        <v>21493</v>
      </c>
      <c r="AY259" s="26"/>
    </row>
    <row r="260" spans="1:51" x14ac:dyDescent="0.2">
      <c r="A260" s="13" t="s">
        <v>346</v>
      </c>
      <c r="B260" s="14" t="s">
        <v>82</v>
      </c>
      <c r="C260" s="14" t="s">
        <v>13</v>
      </c>
      <c r="D260" s="15"/>
      <c r="E260" s="44">
        <v>0</v>
      </c>
      <c r="F260" s="44">
        <v>0</v>
      </c>
      <c r="G260" s="44">
        <v>0</v>
      </c>
      <c r="H260" s="44">
        <v>0</v>
      </c>
      <c r="I260" s="44">
        <v>0</v>
      </c>
      <c r="J260" s="44">
        <v>0</v>
      </c>
      <c r="K260" s="44">
        <v>966</v>
      </c>
      <c r="L260" s="110"/>
      <c r="M260" s="44">
        <v>0</v>
      </c>
      <c r="N260" s="44">
        <v>0</v>
      </c>
      <c r="O260" s="44">
        <v>0</v>
      </c>
      <c r="P260" s="44">
        <v>0</v>
      </c>
      <c r="Q260" s="44">
        <v>0</v>
      </c>
      <c r="R260" s="44">
        <v>0</v>
      </c>
      <c r="S260" s="44">
        <v>13527</v>
      </c>
      <c r="T260" s="110"/>
      <c r="U260" s="44">
        <v>0</v>
      </c>
      <c r="V260" s="44">
        <v>0</v>
      </c>
      <c r="W260" s="44">
        <v>0</v>
      </c>
      <c r="X260" s="44">
        <v>0</v>
      </c>
      <c r="Y260" s="44">
        <v>0</v>
      </c>
      <c r="Z260" s="44">
        <v>0</v>
      </c>
      <c r="AA260" s="44">
        <v>9070</v>
      </c>
      <c r="AB260" s="110"/>
      <c r="AC260" s="44">
        <v>0</v>
      </c>
      <c r="AD260" s="44">
        <v>0</v>
      </c>
      <c r="AE260" s="44">
        <v>0</v>
      </c>
      <c r="AF260" s="44">
        <v>0</v>
      </c>
      <c r="AG260" s="44">
        <v>0</v>
      </c>
      <c r="AH260" s="44">
        <v>0</v>
      </c>
      <c r="AI260" s="44">
        <v>15415</v>
      </c>
      <c r="AJ260" s="110"/>
      <c r="AK260" s="44">
        <v>0</v>
      </c>
      <c r="AL260" s="44">
        <v>0</v>
      </c>
      <c r="AM260" s="44">
        <v>0</v>
      </c>
      <c r="AN260" s="44">
        <v>0</v>
      </c>
      <c r="AO260" s="44">
        <v>0</v>
      </c>
      <c r="AP260" s="44">
        <v>0</v>
      </c>
      <c r="AQ260" s="44">
        <v>20678</v>
      </c>
      <c r="AR260" s="110"/>
      <c r="AS260" s="45">
        <v>59656</v>
      </c>
      <c r="AT260" s="110"/>
      <c r="AU260" s="111">
        <v>113869</v>
      </c>
      <c r="AV260" s="112">
        <v>20100</v>
      </c>
      <c r="AW260" s="111">
        <v>44948</v>
      </c>
      <c r="AX260" s="111">
        <v>30617</v>
      </c>
      <c r="AY260" s="26"/>
    </row>
    <row r="261" spans="1:51" x14ac:dyDescent="0.2">
      <c r="A261" s="13" t="s">
        <v>347</v>
      </c>
      <c r="B261" s="14" t="s">
        <v>99</v>
      </c>
      <c r="C261" s="14" t="s">
        <v>13</v>
      </c>
      <c r="D261" s="15"/>
      <c r="E261" s="44">
        <v>0</v>
      </c>
      <c r="F261" s="44">
        <v>0</v>
      </c>
      <c r="G261" s="44">
        <v>0</v>
      </c>
      <c r="H261" s="44">
        <v>0</v>
      </c>
      <c r="I261" s="44">
        <v>56</v>
      </c>
      <c r="J261" s="44">
        <v>6587</v>
      </c>
      <c r="K261" s="44">
        <v>6644</v>
      </c>
      <c r="L261" s="110"/>
      <c r="M261" s="44">
        <v>2228</v>
      </c>
      <c r="N261" s="44">
        <v>5440</v>
      </c>
      <c r="O261" s="44">
        <v>10242</v>
      </c>
      <c r="P261" s="44">
        <v>970</v>
      </c>
      <c r="Q261" s="44">
        <v>375</v>
      </c>
      <c r="R261" s="44">
        <v>203300</v>
      </c>
      <c r="S261" s="44">
        <v>222555</v>
      </c>
      <c r="T261" s="110"/>
      <c r="U261" s="44">
        <v>360</v>
      </c>
      <c r="V261" s="44">
        <v>1776</v>
      </c>
      <c r="W261" s="44">
        <v>4020</v>
      </c>
      <c r="X261" s="44">
        <v>0</v>
      </c>
      <c r="Y261" s="44">
        <v>0</v>
      </c>
      <c r="Z261" s="44">
        <v>45348</v>
      </c>
      <c r="AA261" s="44">
        <v>51504</v>
      </c>
      <c r="AB261" s="110"/>
      <c r="AC261" s="44">
        <v>0</v>
      </c>
      <c r="AD261" s="44">
        <v>0</v>
      </c>
      <c r="AE261" s="44">
        <v>0</v>
      </c>
      <c r="AF261" s="44">
        <v>0</v>
      </c>
      <c r="AG261" s="44">
        <v>0</v>
      </c>
      <c r="AH261" s="44">
        <v>0</v>
      </c>
      <c r="AI261" s="44">
        <v>0</v>
      </c>
      <c r="AJ261" s="110"/>
      <c r="AK261" s="44">
        <v>6026</v>
      </c>
      <c r="AL261" s="44">
        <v>0</v>
      </c>
      <c r="AM261" s="44">
        <v>1525</v>
      </c>
      <c r="AN261" s="44">
        <v>0</v>
      </c>
      <c r="AO261" s="44">
        <v>0</v>
      </c>
      <c r="AP261" s="44">
        <v>25486</v>
      </c>
      <c r="AQ261" s="44">
        <v>33037</v>
      </c>
      <c r="AR261" s="110"/>
      <c r="AS261" s="45">
        <v>313739</v>
      </c>
      <c r="AT261" s="110"/>
      <c r="AU261" s="111">
        <v>596939</v>
      </c>
      <c r="AV261" s="112">
        <v>73506</v>
      </c>
      <c r="AW261" s="111">
        <v>418832</v>
      </c>
      <c r="AX261" s="111">
        <v>49384</v>
      </c>
      <c r="AY261" s="26"/>
    </row>
    <row r="262" spans="1:51" x14ac:dyDescent="0.2">
      <c r="A262" s="13" t="s">
        <v>348</v>
      </c>
      <c r="B262" s="14" t="s">
        <v>109</v>
      </c>
      <c r="C262" s="14" t="s">
        <v>13</v>
      </c>
      <c r="D262" s="15"/>
      <c r="E262" s="44"/>
      <c r="F262" s="44"/>
      <c r="G262" s="44"/>
      <c r="H262" s="44"/>
      <c r="I262" s="44"/>
      <c r="J262" s="44"/>
      <c r="K262" s="44"/>
      <c r="L262" s="110"/>
      <c r="M262" s="44"/>
      <c r="N262" s="44"/>
      <c r="O262" s="44"/>
      <c r="P262" s="44"/>
      <c r="Q262" s="44"/>
      <c r="R262" s="44"/>
      <c r="S262" s="44"/>
      <c r="T262" s="110"/>
      <c r="U262" s="44"/>
      <c r="V262" s="44"/>
      <c r="W262" s="44"/>
      <c r="X262" s="44"/>
      <c r="Y262" s="44"/>
      <c r="Z262" s="44"/>
      <c r="AA262" s="44"/>
      <c r="AB262" s="110"/>
      <c r="AC262" s="44"/>
      <c r="AD262" s="44"/>
      <c r="AE262" s="44"/>
      <c r="AF262" s="44"/>
      <c r="AG262" s="44"/>
      <c r="AH262" s="44"/>
      <c r="AI262" s="44"/>
      <c r="AJ262" s="110"/>
      <c r="AK262" s="44"/>
      <c r="AL262" s="44"/>
      <c r="AM262" s="44"/>
      <c r="AN262" s="44"/>
      <c r="AO262" s="44"/>
      <c r="AP262" s="44"/>
      <c r="AQ262" s="44"/>
      <c r="AR262" s="110"/>
      <c r="AS262" s="45"/>
      <c r="AT262" s="110"/>
      <c r="AU262" s="111">
        <v>103949</v>
      </c>
      <c r="AV262" s="112">
        <v>13172</v>
      </c>
      <c r="AW262" s="111">
        <v>62258</v>
      </c>
      <c r="AX262" s="111">
        <v>13203</v>
      </c>
      <c r="AY262" s="26"/>
    </row>
    <row r="263" spans="1:51" x14ac:dyDescent="0.2">
      <c r="A263" s="13" t="s">
        <v>349</v>
      </c>
      <c r="B263" s="14" t="s">
        <v>82</v>
      </c>
      <c r="C263" s="14" t="s">
        <v>13</v>
      </c>
      <c r="D263" s="15"/>
      <c r="E263" s="44"/>
      <c r="F263" s="44"/>
      <c r="G263" s="44"/>
      <c r="H263" s="44"/>
      <c r="I263" s="44"/>
      <c r="J263" s="44"/>
      <c r="K263" s="44"/>
      <c r="L263" s="110"/>
      <c r="M263" s="44"/>
      <c r="N263" s="44"/>
      <c r="O263" s="44"/>
      <c r="P263" s="44"/>
      <c r="Q263" s="44"/>
      <c r="R263" s="44"/>
      <c r="S263" s="44"/>
      <c r="T263" s="110"/>
      <c r="U263" s="44"/>
      <c r="V263" s="44"/>
      <c r="W263" s="44"/>
      <c r="X263" s="44"/>
      <c r="Y263" s="44"/>
      <c r="Z263" s="44"/>
      <c r="AA263" s="44"/>
      <c r="AB263" s="110"/>
      <c r="AC263" s="44"/>
      <c r="AD263" s="44"/>
      <c r="AE263" s="44"/>
      <c r="AF263" s="44"/>
      <c r="AG263" s="44"/>
      <c r="AH263" s="44"/>
      <c r="AI263" s="44"/>
      <c r="AJ263" s="110"/>
      <c r="AK263" s="44"/>
      <c r="AL263" s="44"/>
      <c r="AM263" s="44"/>
      <c r="AN263" s="44"/>
      <c r="AO263" s="44"/>
      <c r="AP263" s="44"/>
      <c r="AQ263" s="44"/>
      <c r="AR263" s="110"/>
      <c r="AS263" s="45"/>
      <c r="AT263" s="110"/>
      <c r="AU263" s="111">
        <v>67817</v>
      </c>
      <c r="AV263" s="112">
        <v>9515</v>
      </c>
      <c r="AW263" s="111">
        <v>28971</v>
      </c>
      <c r="AX263" s="111">
        <v>15549</v>
      </c>
      <c r="AY263" s="26"/>
    </row>
    <row r="264" spans="1:51" x14ac:dyDescent="0.2">
      <c r="A264" s="13" t="s">
        <v>350</v>
      </c>
      <c r="B264" s="14" t="s">
        <v>86</v>
      </c>
      <c r="C264" s="14" t="s">
        <v>13</v>
      </c>
      <c r="D264" s="15"/>
      <c r="E264" s="44">
        <v>0</v>
      </c>
      <c r="F264" s="44">
        <v>0</v>
      </c>
      <c r="G264" s="44">
        <v>0</v>
      </c>
      <c r="H264" s="44">
        <v>0</v>
      </c>
      <c r="I264" s="44">
        <v>0</v>
      </c>
      <c r="J264" s="44">
        <v>0</v>
      </c>
      <c r="K264" s="44">
        <v>0</v>
      </c>
      <c r="L264" s="110"/>
      <c r="M264" s="44">
        <v>0</v>
      </c>
      <c r="N264" s="44">
        <v>0</v>
      </c>
      <c r="O264" s="44">
        <v>0</v>
      </c>
      <c r="P264" s="44">
        <v>0</v>
      </c>
      <c r="Q264" s="44">
        <v>0</v>
      </c>
      <c r="R264" s="44">
        <v>0</v>
      </c>
      <c r="S264" s="44">
        <v>15114</v>
      </c>
      <c r="T264" s="110"/>
      <c r="U264" s="44">
        <v>0</v>
      </c>
      <c r="V264" s="44">
        <v>0</v>
      </c>
      <c r="W264" s="44">
        <v>0</v>
      </c>
      <c r="X264" s="44">
        <v>0</v>
      </c>
      <c r="Y264" s="44">
        <v>0</v>
      </c>
      <c r="Z264" s="44">
        <v>0</v>
      </c>
      <c r="AA264" s="44">
        <v>5519</v>
      </c>
      <c r="AB264" s="110"/>
      <c r="AC264" s="44">
        <v>0</v>
      </c>
      <c r="AD264" s="44">
        <v>0</v>
      </c>
      <c r="AE264" s="44">
        <v>0</v>
      </c>
      <c r="AF264" s="44">
        <v>0</v>
      </c>
      <c r="AG264" s="44">
        <v>0</v>
      </c>
      <c r="AH264" s="44">
        <v>0</v>
      </c>
      <c r="AI264" s="44">
        <v>0</v>
      </c>
      <c r="AJ264" s="110"/>
      <c r="AK264" s="44">
        <v>0</v>
      </c>
      <c r="AL264" s="44">
        <v>0</v>
      </c>
      <c r="AM264" s="44">
        <v>0</v>
      </c>
      <c r="AN264" s="44">
        <v>0</v>
      </c>
      <c r="AO264" s="44">
        <v>0</v>
      </c>
      <c r="AP264" s="44">
        <v>0</v>
      </c>
      <c r="AQ264" s="44">
        <v>1569</v>
      </c>
      <c r="AR264" s="110"/>
      <c r="AS264" s="45">
        <v>22202</v>
      </c>
      <c r="AT264" s="110"/>
      <c r="AU264" s="111">
        <v>87979</v>
      </c>
      <c r="AV264" s="112">
        <v>5969</v>
      </c>
      <c r="AW264" s="111">
        <v>55890</v>
      </c>
      <c r="AX264" s="111">
        <v>15041</v>
      </c>
      <c r="AY264" s="26"/>
    </row>
    <row r="265" spans="1:51" x14ac:dyDescent="0.2">
      <c r="A265" s="13" t="s">
        <v>351</v>
      </c>
      <c r="B265" s="14" t="s">
        <v>82</v>
      </c>
      <c r="C265" s="14" t="s">
        <v>13</v>
      </c>
      <c r="D265" s="15"/>
      <c r="E265" s="44">
        <v>224</v>
      </c>
      <c r="F265" s="44">
        <v>198</v>
      </c>
      <c r="G265" s="44">
        <v>0</v>
      </c>
      <c r="H265" s="44">
        <v>0</v>
      </c>
      <c r="I265" s="44">
        <v>0</v>
      </c>
      <c r="J265" s="44">
        <v>8766</v>
      </c>
      <c r="K265" s="44">
        <v>9188</v>
      </c>
      <c r="L265" s="110"/>
      <c r="M265" s="44">
        <v>3703</v>
      </c>
      <c r="N265" s="44">
        <v>15941</v>
      </c>
      <c r="O265" s="44">
        <v>1574</v>
      </c>
      <c r="P265" s="44">
        <v>1665</v>
      </c>
      <c r="Q265" s="44">
        <v>0</v>
      </c>
      <c r="R265" s="44">
        <v>4902</v>
      </c>
      <c r="S265" s="44">
        <v>27784</v>
      </c>
      <c r="T265" s="110"/>
      <c r="U265" s="44">
        <v>0</v>
      </c>
      <c r="V265" s="44">
        <v>0</v>
      </c>
      <c r="W265" s="44">
        <v>30</v>
      </c>
      <c r="X265" s="44">
        <v>0</v>
      </c>
      <c r="Y265" s="44">
        <v>0</v>
      </c>
      <c r="Z265" s="44">
        <v>120</v>
      </c>
      <c r="AA265" s="44">
        <v>150</v>
      </c>
      <c r="AB265" s="110"/>
      <c r="AC265" s="44">
        <v>1889</v>
      </c>
      <c r="AD265" s="44">
        <v>172</v>
      </c>
      <c r="AE265" s="44">
        <v>0</v>
      </c>
      <c r="AF265" s="44">
        <v>0</v>
      </c>
      <c r="AG265" s="44">
        <v>0</v>
      </c>
      <c r="AH265" s="44">
        <v>3599</v>
      </c>
      <c r="AI265" s="44">
        <v>5660</v>
      </c>
      <c r="AJ265" s="110"/>
      <c r="AK265" s="44">
        <v>1028</v>
      </c>
      <c r="AL265" s="44">
        <v>1445</v>
      </c>
      <c r="AM265" s="44">
        <v>0</v>
      </c>
      <c r="AN265" s="44">
        <v>0</v>
      </c>
      <c r="AO265" s="44">
        <v>0</v>
      </c>
      <c r="AP265" s="44">
        <v>10645</v>
      </c>
      <c r="AQ265" s="44">
        <v>13118</v>
      </c>
      <c r="AR265" s="110"/>
      <c r="AS265" s="45">
        <v>55900</v>
      </c>
      <c r="AT265" s="110"/>
      <c r="AU265" s="111">
        <v>125516</v>
      </c>
      <c r="AV265" s="112">
        <v>15994</v>
      </c>
      <c r="AW265" s="111">
        <v>55299</v>
      </c>
      <c r="AX265" s="111">
        <v>31733</v>
      </c>
      <c r="AY265" s="26"/>
    </row>
    <row r="266" spans="1:51" x14ac:dyDescent="0.2">
      <c r="A266" s="13" t="s">
        <v>352</v>
      </c>
      <c r="B266" s="14" t="s">
        <v>86</v>
      </c>
      <c r="C266" s="14" t="s">
        <v>13</v>
      </c>
      <c r="D266" s="15"/>
      <c r="E266" s="44"/>
      <c r="F266" s="44"/>
      <c r="G266" s="44"/>
      <c r="H266" s="44"/>
      <c r="I266" s="44"/>
      <c r="J266" s="44"/>
      <c r="K266" s="44"/>
      <c r="L266" s="110"/>
      <c r="M266" s="44"/>
      <c r="N266" s="44"/>
      <c r="O266" s="44"/>
      <c r="P266" s="44"/>
      <c r="Q266" s="44"/>
      <c r="R266" s="44"/>
      <c r="S266" s="44"/>
      <c r="T266" s="110"/>
      <c r="U266" s="44"/>
      <c r="V266" s="44"/>
      <c r="W266" s="44"/>
      <c r="X266" s="44"/>
      <c r="Y266" s="44"/>
      <c r="Z266" s="44"/>
      <c r="AA266" s="44"/>
      <c r="AB266" s="110"/>
      <c r="AC266" s="44"/>
      <c r="AD266" s="44"/>
      <c r="AE266" s="44"/>
      <c r="AF266" s="44"/>
      <c r="AG266" s="44"/>
      <c r="AH266" s="44"/>
      <c r="AI266" s="44"/>
      <c r="AJ266" s="110"/>
      <c r="AK266" s="44"/>
      <c r="AL266" s="44"/>
      <c r="AM266" s="44"/>
      <c r="AN266" s="44"/>
      <c r="AO266" s="44"/>
      <c r="AP266" s="44"/>
      <c r="AQ266" s="44"/>
      <c r="AR266" s="110"/>
      <c r="AS266" s="45"/>
      <c r="AT266" s="110"/>
      <c r="AU266" s="111">
        <v>23478</v>
      </c>
      <c r="AV266" s="112">
        <v>919</v>
      </c>
      <c r="AW266" s="111">
        <v>16186</v>
      </c>
      <c r="AX266" s="111">
        <v>2855</v>
      </c>
      <c r="AY266" s="26"/>
    </row>
    <row r="267" spans="1:51" x14ac:dyDescent="0.2">
      <c r="A267" s="13" t="s">
        <v>353</v>
      </c>
      <c r="B267" s="14" t="s">
        <v>99</v>
      </c>
      <c r="C267" s="14" t="s">
        <v>13</v>
      </c>
      <c r="D267" s="15"/>
      <c r="E267" s="44">
        <v>0</v>
      </c>
      <c r="F267" s="44">
        <v>0</v>
      </c>
      <c r="G267" s="44">
        <v>0</v>
      </c>
      <c r="H267" s="44">
        <v>0</v>
      </c>
      <c r="I267" s="44">
        <v>0</v>
      </c>
      <c r="J267" s="44">
        <v>0</v>
      </c>
      <c r="K267" s="44">
        <v>742</v>
      </c>
      <c r="L267" s="110"/>
      <c r="M267" s="44">
        <v>0</v>
      </c>
      <c r="N267" s="44">
        <v>0</v>
      </c>
      <c r="O267" s="44">
        <v>0</v>
      </c>
      <c r="P267" s="44">
        <v>0</v>
      </c>
      <c r="Q267" s="44">
        <v>0</v>
      </c>
      <c r="R267" s="44">
        <v>0</v>
      </c>
      <c r="S267" s="44">
        <v>37695</v>
      </c>
      <c r="T267" s="110"/>
      <c r="U267" s="44">
        <v>0</v>
      </c>
      <c r="V267" s="44">
        <v>0</v>
      </c>
      <c r="W267" s="44">
        <v>0</v>
      </c>
      <c r="X267" s="44">
        <v>0</v>
      </c>
      <c r="Y267" s="44">
        <v>0</v>
      </c>
      <c r="Z267" s="44">
        <v>0</v>
      </c>
      <c r="AA267" s="44">
        <v>14342</v>
      </c>
      <c r="AB267" s="110"/>
      <c r="AC267" s="44">
        <v>0</v>
      </c>
      <c r="AD267" s="44">
        <v>0</v>
      </c>
      <c r="AE267" s="44">
        <v>0</v>
      </c>
      <c r="AF267" s="44">
        <v>0</v>
      </c>
      <c r="AG267" s="44">
        <v>0</v>
      </c>
      <c r="AH267" s="44">
        <v>0</v>
      </c>
      <c r="AI267" s="44">
        <v>9939</v>
      </c>
      <c r="AJ267" s="110"/>
      <c r="AK267" s="44">
        <v>0</v>
      </c>
      <c r="AL267" s="44">
        <v>0</v>
      </c>
      <c r="AM267" s="44">
        <v>0</v>
      </c>
      <c r="AN267" s="44">
        <v>0</v>
      </c>
      <c r="AO267" s="44">
        <v>0</v>
      </c>
      <c r="AP267" s="44">
        <v>0</v>
      </c>
      <c r="AQ267" s="44">
        <v>0</v>
      </c>
      <c r="AR267" s="110"/>
      <c r="AS267" s="45">
        <v>62718</v>
      </c>
      <c r="AT267" s="110"/>
      <c r="AU267" s="111">
        <v>178650</v>
      </c>
      <c r="AV267" s="112">
        <v>2628</v>
      </c>
      <c r="AW267" s="111">
        <v>161302</v>
      </c>
      <c r="AX267" s="111">
        <v>7195</v>
      </c>
      <c r="AY267" s="26"/>
    </row>
    <row r="268" spans="1:51" x14ac:dyDescent="0.2">
      <c r="A268" s="13" t="s">
        <v>354</v>
      </c>
      <c r="B268" s="14" t="s">
        <v>84</v>
      </c>
      <c r="C268" s="14" t="s">
        <v>13</v>
      </c>
      <c r="D268" s="15"/>
      <c r="E268" s="44">
        <v>0</v>
      </c>
      <c r="F268" s="44">
        <v>0</v>
      </c>
      <c r="G268" s="44">
        <v>2746</v>
      </c>
      <c r="H268" s="44">
        <v>0</v>
      </c>
      <c r="I268" s="44">
        <v>0</v>
      </c>
      <c r="J268" s="44">
        <v>0</v>
      </c>
      <c r="K268" s="44">
        <v>2746</v>
      </c>
      <c r="L268" s="110"/>
      <c r="M268" s="44">
        <v>0</v>
      </c>
      <c r="N268" s="44">
        <v>102692</v>
      </c>
      <c r="O268" s="44">
        <v>17140</v>
      </c>
      <c r="P268" s="44">
        <v>16499</v>
      </c>
      <c r="Q268" s="44">
        <v>436</v>
      </c>
      <c r="R268" s="44">
        <v>146716</v>
      </c>
      <c r="S268" s="44">
        <v>283483</v>
      </c>
      <c r="T268" s="110"/>
      <c r="U268" s="44">
        <v>0</v>
      </c>
      <c r="V268" s="44">
        <v>12520</v>
      </c>
      <c r="W268" s="44">
        <v>2074</v>
      </c>
      <c r="X268" s="44">
        <v>0</v>
      </c>
      <c r="Y268" s="44">
        <v>0</v>
      </c>
      <c r="Z268" s="44">
        <v>17853</v>
      </c>
      <c r="AA268" s="44">
        <v>32448</v>
      </c>
      <c r="AB268" s="110"/>
      <c r="AC268" s="44">
        <v>0</v>
      </c>
      <c r="AD268" s="44">
        <v>0</v>
      </c>
      <c r="AE268" s="44">
        <v>0</v>
      </c>
      <c r="AF268" s="44">
        <v>0</v>
      </c>
      <c r="AG268" s="44">
        <v>0</v>
      </c>
      <c r="AH268" s="44">
        <v>0</v>
      </c>
      <c r="AI268" s="44">
        <v>0</v>
      </c>
      <c r="AJ268" s="110"/>
      <c r="AK268" s="44">
        <v>0</v>
      </c>
      <c r="AL268" s="44">
        <v>15617</v>
      </c>
      <c r="AM268" s="44">
        <v>8246</v>
      </c>
      <c r="AN268" s="44">
        <v>0</v>
      </c>
      <c r="AO268" s="44">
        <v>0</v>
      </c>
      <c r="AP268" s="44">
        <v>11770</v>
      </c>
      <c r="AQ268" s="44">
        <v>35632</v>
      </c>
      <c r="AR268" s="110"/>
      <c r="AS268" s="45">
        <v>354308</v>
      </c>
      <c r="AT268" s="110"/>
      <c r="AU268" s="111">
        <v>697702</v>
      </c>
      <c r="AV268" s="112">
        <v>68990</v>
      </c>
      <c r="AW268" s="111">
        <v>447261</v>
      </c>
      <c r="AX268" s="111">
        <v>101484</v>
      </c>
      <c r="AY268" s="26"/>
    </row>
    <row r="269" spans="1:51" x14ac:dyDescent="0.2">
      <c r="A269" s="13" t="s">
        <v>355</v>
      </c>
      <c r="B269" s="14" t="s">
        <v>109</v>
      </c>
      <c r="C269" s="14" t="s">
        <v>13</v>
      </c>
      <c r="D269" s="15"/>
      <c r="E269" s="44">
        <v>0</v>
      </c>
      <c r="F269" s="44">
        <v>526</v>
      </c>
      <c r="G269" s="44">
        <v>0</v>
      </c>
      <c r="H269" s="44">
        <v>0</v>
      </c>
      <c r="I269" s="44">
        <v>0</v>
      </c>
      <c r="J269" s="44">
        <v>0</v>
      </c>
      <c r="K269" s="44">
        <v>526</v>
      </c>
      <c r="L269" s="110"/>
      <c r="M269" s="44">
        <v>3344</v>
      </c>
      <c r="N269" s="44">
        <v>501163</v>
      </c>
      <c r="O269" s="44">
        <v>8787</v>
      </c>
      <c r="P269" s="44">
        <v>8424</v>
      </c>
      <c r="Q269" s="44">
        <v>0</v>
      </c>
      <c r="R269" s="44">
        <v>205476</v>
      </c>
      <c r="S269" s="44">
        <v>727194</v>
      </c>
      <c r="T269" s="110"/>
      <c r="U269" s="44">
        <v>689</v>
      </c>
      <c r="V269" s="44">
        <v>55568</v>
      </c>
      <c r="W269" s="44">
        <v>1722</v>
      </c>
      <c r="X269" s="44">
        <v>150</v>
      </c>
      <c r="Y269" s="44">
        <v>0</v>
      </c>
      <c r="Z269" s="44">
        <v>13733</v>
      </c>
      <c r="AA269" s="44">
        <v>71862</v>
      </c>
      <c r="AB269" s="110"/>
      <c r="AC269" s="44">
        <v>0</v>
      </c>
      <c r="AD269" s="44">
        <v>0</v>
      </c>
      <c r="AE269" s="44">
        <v>0</v>
      </c>
      <c r="AF269" s="44">
        <v>0</v>
      </c>
      <c r="AG269" s="44">
        <v>0</v>
      </c>
      <c r="AH269" s="44">
        <v>0</v>
      </c>
      <c r="AI269" s="44">
        <v>0</v>
      </c>
      <c r="AJ269" s="110"/>
      <c r="AK269" s="44">
        <v>2372</v>
      </c>
      <c r="AL269" s="44">
        <v>0</v>
      </c>
      <c r="AM269" s="44">
        <v>4094</v>
      </c>
      <c r="AN269" s="44">
        <v>0</v>
      </c>
      <c r="AO269" s="44">
        <v>0</v>
      </c>
      <c r="AP269" s="44">
        <v>8731</v>
      </c>
      <c r="AQ269" s="44">
        <v>15197</v>
      </c>
      <c r="AR269" s="110"/>
      <c r="AS269" s="45">
        <v>814779</v>
      </c>
      <c r="AT269" s="110"/>
      <c r="AU269" s="111">
        <v>862631</v>
      </c>
      <c r="AV269" s="112">
        <v>141867</v>
      </c>
      <c r="AW269" s="111">
        <v>531153</v>
      </c>
      <c r="AX269" s="111">
        <v>104751</v>
      </c>
      <c r="AY269" s="26"/>
    </row>
    <row r="270" spans="1:51" x14ac:dyDescent="0.2">
      <c r="A270" s="13" t="s">
        <v>356</v>
      </c>
      <c r="B270" s="14" t="s">
        <v>99</v>
      </c>
      <c r="C270" s="14" t="s">
        <v>13</v>
      </c>
      <c r="D270" s="15"/>
      <c r="E270" s="44">
        <v>0</v>
      </c>
      <c r="F270" s="44">
        <v>0</v>
      </c>
      <c r="G270" s="44">
        <v>0</v>
      </c>
      <c r="H270" s="44">
        <v>0</v>
      </c>
      <c r="I270" s="44">
        <v>0</v>
      </c>
      <c r="J270" s="44">
        <v>0</v>
      </c>
      <c r="K270" s="44">
        <v>0</v>
      </c>
      <c r="L270" s="110"/>
      <c r="M270" s="44">
        <v>418</v>
      </c>
      <c r="N270" s="44">
        <v>6351</v>
      </c>
      <c r="O270" s="44">
        <v>5845</v>
      </c>
      <c r="P270" s="44">
        <v>1289</v>
      </c>
      <c r="Q270" s="44">
        <v>0</v>
      </c>
      <c r="R270" s="44">
        <v>16535</v>
      </c>
      <c r="S270" s="44">
        <v>30438</v>
      </c>
      <c r="T270" s="110"/>
      <c r="U270" s="44">
        <v>77</v>
      </c>
      <c r="V270" s="44">
        <v>5094</v>
      </c>
      <c r="W270" s="44">
        <v>2256</v>
      </c>
      <c r="X270" s="44">
        <v>0</v>
      </c>
      <c r="Y270" s="44">
        <v>0</v>
      </c>
      <c r="Z270" s="44">
        <v>3071</v>
      </c>
      <c r="AA270" s="44">
        <v>10499</v>
      </c>
      <c r="AB270" s="110"/>
      <c r="AC270" s="44">
        <v>0</v>
      </c>
      <c r="AD270" s="44">
        <v>0</v>
      </c>
      <c r="AE270" s="44">
        <v>0</v>
      </c>
      <c r="AF270" s="44">
        <v>0</v>
      </c>
      <c r="AG270" s="44">
        <v>0</v>
      </c>
      <c r="AH270" s="44">
        <v>0</v>
      </c>
      <c r="AI270" s="44">
        <v>0</v>
      </c>
      <c r="AJ270" s="110"/>
      <c r="AK270" s="44">
        <v>11408</v>
      </c>
      <c r="AL270" s="44">
        <v>2734</v>
      </c>
      <c r="AM270" s="44">
        <v>1019</v>
      </c>
      <c r="AN270" s="44">
        <v>0</v>
      </c>
      <c r="AO270" s="44">
        <v>0</v>
      </c>
      <c r="AP270" s="44">
        <v>5057</v>
      </c>
      <c r="AQ270" s="44">
        <v>20217</v>
      </c>
      <c r="AR270" s="110"/>
      <c r="AS270" s="45">
        <v>61154</v>
      </c>
      <c r="AT270" s="110"/>
      <c r="AU270" s="111">
        <v>178678</v>
      </c>
      <c r="AV270" s="112">
        <v>16696</v>
      </c>
      <c r="AW270" s="111">
        <v>81354</v>
      </c>
      <c r="AX270" s="111">
        <v>54982</v>
      </c>
      <c r="AY270" s="26"/>
    </row>
    <row r="271" spans="1:51" x14ac:dyDescent="0.2">
      <c r="A271" s="13" t="s">
        <v>357</v>
      </c>
      <c r="B271" s="14" t="s">
        <v>14</v>
      </c>
      <c r="C271" s="14" t="s">
        <v>14</v>
      </c>
      <c r="D271" s="15"/>
      <c r="E271" s="44">
        <v>0</v>
      </c>
      <c r="F271" s="44">
        <v>0</v>
      </c>
      <c r="G271" s="44">
        <v>371</v>
      </c>
      <c r="H271" s="44">
        <v>0</v>
      </c>
      <c r="I271" s="44">
        <v>650</v>
      </c>
      <c r="J271" s="44">
        <v>7376</v>
      </c>
      <c r="K271" s="44">
        <v>8397</v>
      </c>
      <c r="L271" s="110"/>
      <c r="M271" s="44">
        <v>1014</v>
      </c>
      <c r="N271" s="44">
        <v>1240</v>
      </c>
      <c r="O271" s="44">
        <v>2047</v>
      </c>
      <c r="P271" s="44">
        <v>2037</v>
      </c>
      <c r="Q271" s="44">
        <v>85</v>
      </c>
      <c r="R271" s="44">
        <v>245987</v>
      </c>
      <c r="S271" s="44">
        <v>252409</v>
      </c>
      <c r="T271" s="110"/>
      <c r="U271" s="44">
        <v>402</v>
      </c>
      <c r="V271" s="44">
        <v>7186</v>
      </c>
      <c r="W271" s="44">
        <v>1983</v>
      </c>
      <c r="X271" s="44">
        <v>0</v>
      </c>
      <c r="Y271" s="44">
        <v>0</v>
      </c>
      <c r="Z271" s="44">
        <v>11168</v>
      </c>
      <c r="AA271" s="44">
        <v>20739</v>
      </c>
      <c r="AB271" s="110"/>
      <c r="AC271" s="44">
        <v>0</v>
      </c>
      <c r="AD271" s="44">
        <v>0</v>
      </c>
      <c r="AE271" s="44">
        <v>0</v>
      </c>
      <c r="AF271" s="44">
        <v>0</v>
      </c>
      <c r="AG271" s="44">
        <v>0</v>
      </c>
      <c r="AH271" s="44">
        <v>0</v>
      </c>
      <c r="AI271" s="44">
        <v>0</v>
      </c>
      <c r="AJ271" s="110"/>
      <c r="AK271" s="44">
        <v>6508</v>
      </c>
      <c r="AL271" s="44">
        <v>13813</v>
      </c>
      <c r="AM271" s="44">
        <v>0</v>
      </c>
      <c r="AN271" s="44">
        <v>0</v>
      </c>
      <c r="AO271" s="44">
        <v>0</v>
      </c>
      <c r="AP271" s="44">
        <v>3320</v>
      </c>
      <c r="AQ271" s="44">
        <v>23641</v>
      </c>
      <c r="AR271" s="110"/>
      <c r="AS271" s="45">
        <v>305187</v>
      </c>
      <c r="AT271" s="110"/>
      <c r="AU271" s="111">
        <v>483341</v>
      </c>
      <c r="AV271" s="112">
        <v>19488</v>
      </c>
      <c r="AW271" s="111">
        <v>426934</v>
      </c>
      <c r="AX271" s="111">
        <v>18405</v>
      </c>
      <c r="AY271" s="26"/>
    </row>
    <row r="272" spans="1:51" x14ac:dyDescent="0.2">
      <c r="A272" s="13" t="s">
        <v>358</v>
      </c>
      <c r="B272" s="14" t="s">
        <v>105</v>
      </c>
      <c r="C272" s="14" t="s">
        <v>13</v>
      </c>
      <c r="D272" s="15"/>
      <c r="E272" s="44">
        <v>0</v>
      </c>
      <c r="F272" s="44">
        <v>0</v>
      </c>
      <c r="G272" s="44">
        <v>0</v>
      </c>
      <c r="H272" s="44">
        <v>0</v>
      </c>
      <c r="I272" s="44">
        <v>0</v>
      </c>
      <c r="J272" s="44">
        <v>0</v>
      </c>
      <c r="K272" s="44">
        <v>0</v>
      </c>
      <c r="L272" s="110"/>
      <c r="M272" s="44">
        <v>0</v>
      </c>
      <c r="N272" s="44">
        <v>14290</v>
      </c>
      <c r="O272" s="44">
        <v>1945</v>
      </c>
      <c r="P272" s="44">
        <v>2176</v>
      </c>
      <c r="Q272" s="44">
        <v>0</v>
      </c>
      <c r="R272" s="44">
        <v>6676</v>
      </c>
      <c r="S272" s="44">
        <v>25087</v>
      </c>
      <c r="T272" s="110"/>
      <c r="U272" s="44">
        <v>0</v>
      </c>
      <c r="V272" s="44">
        <v>6155</v>
      </c>
      <c r="W272" s="44">
        <v>2590</v>
      </c>
      <c r="X272" s="44">
        <v>0</v>
      </c>
      <c r="Y272" s="44">
        <v>0</v>
      </c>
      <c r="Z272" s="44">
        <v>5470</v>
      </c>
      <c r="AA272" s="44">
        <v>14214</v>
      </c>
      <c r="AB272" s="110"/>
      <c r="AC272" s="44">
        <v>2700</v>
      </c>
      <c r="AD272" s="44">
        <v>416</v>
      </c>
      <c r="AE272" s="44">
        <v>0</v>
      </c>
      <c r="AF272" s="44">
        <v>0</v>
      </c>
      <c r="AG272" s="44">
        <v>0</v>
      </c>
      <c r="AH272" s="44">
        <v>3618</v>
      </c>
      <c r="AI272" s="44">
        <v>6734</v>
      </c>
      <c r="AJ272" s="110"/>
      <c r="AK272" s="44">
        <v>650</v>
      </c>
      <c r="AL272" s="44">
        <v>1859</v>
      </c>
      <c r="AM272" s="44">
        <v>2482</v>
      </c>
      <c r="AN272" s="44">
        <v>0</v>
      </c>
      <c r="AO272" s="44">
        <v>0</v>
      </c>
      <c r="AP272" s="44">
        <v>7461</v>
      </c>
      <c r="AQ272" s="44">
        <v>12452</v>
      </c>
      <c r="AR272" s="110"/>
      <c r="AS272" s="45">
        <v>58488</v>
      </c>
      <c r="AT272" s="110"/>
      <c r="AU272" s="111">
        <v>136591</v>
      </c>
      <c r="AV272" s="112">
        <v>14594</v>
      </c>
      <c r="AW272" s="111">
        <v>63468</v>
      </c>
      <c r="AX272" s="111">
        <v>36585</v>
      </c>
      <c r="AY272" s="26"/>
    </row>
    <row r="273" spans="1:51" x14ac:dyDescent="0.2">
      <c r="A273" s="13" t="s">
        <v>359</v>
      </c>
      <c r="B273" s="14" t="s">
        <v>84</v>
      </c>
      <c r="C273" s="14" t="s">
        <v>13</v>
      </c>
      <c r="D273" s="15"/>
      <c r="E273" s="44">
        <v>0</v>
      </c>
      <c r="F273" s="44">
        <v>0</v>
      </c>
      <c r="G273" s="44">
        <v>3872</v>
      </c>
      <c r="H273" s="44">
        <v>0</v>
      </c>
      <c r="I273" s="44">
        <v>0</v>
      </c>
      <c r="J273" s="44">
        <v>161</v>
      </c>
      <c r="K273" s="44">
        <v>4033</v>
      </c>
      <c r="L273" s="110"/>
      <c r="M273" s="44">
        <v>1729</v>
      </c>
      <c r="N273" s="44">
        <v>19014</v>
      </c>
      <c r="O273" s="44">
        <v>4369</v>
      </c>
      <c r="P273" s="44">
        <v>3239</v>
      </c>
      <c r="Q273" s="44">
        <v>1422</v>
      </c>
      <c r="R273" s="44">
        <v>255503</v>
      </c>
      <c r="S273" s="44">
        <v>285276</v>
      </c>
      <c r="T273" s="110"/>
      <c r="U273" s="44">
        <v>769</v>
      </c>
      <c r="V273" s="44">
        <v>6591</v>
      </c>
      <c r="W273" s="44">
        <v>2830</v>
      </c>
      <c r="X273" s="44">
        <v>523</v>
      </c>
      <c r="Y273" s="44">
        <v>0</v>
      </c>
      <c r="Z273" s="44">
        <v>55897</v>
      </c>
      <c r="AA273" s="44">
        <v>66611</v>
      </c>
      <c r="AB273" s="110"/>
      <c r="AC273" s="44">
        <v>0</v>
      </c>
      <c r="AD273" s="44">
        <v>0</v>
      </c>
      <c r="AE273" s="44">
        <v>0</v>
      </c>
      <c r="AF273" s="44">
        <v>0</v>
      </c>
      <c r="AG273" s="44">
        <v>0</v>
      </c>
      <c r="AH273" s="44">
        <v>1306</v>
      </c>
      <c r="AI273" s="44">
        <v>1306</v>
      </c>
      <c r="AJ273" s="110"/>
      <c r="AK273" s="44">
        <v>709</v>
      </c>
      <c r="AL273" s="44">
        <v>503</v>
      </c>
      <c r="AM273" s="44">
        <v>0</v>
      </c>
      <c r="AN273" s="44">
        <v>0</v>
      </c>
      <c r="AO273" s="44">
        <v>0</v>
      </c>
      <c r="AP273" s="44">
        <v>3456</v>
      </c>
      <c r="AQ273" s="44">
        <v>4669</v>
      </c>
      <c r="AR273" s="110"/>
      <c r="AS273" s="45">
        <v>361894</v>
      </c>
      <c r="AT273" s="110"/>
      <c r="AU273" s="111">
        <v>600392</v>
      </c>
      <c r="AV273" s="112">
        <v>44057</v>
      </c>
      <c r="AW273" s="111">
        <v>344559</v>
      </c>
      <c r="AX273" s="111">
        <v>144330</v>
      </c>
      <c r="AY273" s="26"/>
    </row>
    <row r="274" spans="1:51" x14ac:dyDescent="0.2">
      <c r="A274" s="13" t="s">
        <v>360</v>
      </c>
      <c r="B274" s="14" t="s">
        <v>99</v>
      </c>
      <c r="C274" s="14" t="s">
        <v>13</v>
      </c>
      <c r="D274" s="15"/>
      <c r="E274" s="44">
        <v>0</v>
      </c>
      <c r="F274" s="44">
        <v>0</v>
      </c>
      <c r="G274" s="44">
        <v>0</v>
      </c>
      <c r="H274" s="44">
        <v>0</v>
      </c>
      <c r="I274" s="44">
        <v>0</v>
      </c>
      <c r="J274" s="44">
        <v>461</v>
      </c>
      <c r="K274" s="44">
        <v>461</v>
      </c>
      <c r="L274" s="110"/>
      <c r="M274" s="44">
        <v>0</v>
      </c>
      <c r="N274" s="44">
        <v>4256</v>
      </c>
      <c r="O274" s="44">
        <v>3309</v>
      </c>
      <c r="P274" s="44">
        <v>292</v>
      </c>
      <c r="Q274" s="44">
        <v>0</v>
      </c>
      <c r="R274" s="44">
        <v>27423</v>
      </c>
      <c r="S274" s="44">
        <v>35279</v>
      </c>
      <c r="T274" s="110"/>
      <c r="U274" s="44">
        <v>0</v>
      </c>
      <c r="V274" s="44">
        <v>0</v>
      </c>
      <c r="W274" s="44">
        <v>0</v>
      </c>
      <c r="X274" s="44">
        <v>0</v>
      </c>
      <c r="Y274" s="44">
        <v>0</v>
      </c>
      <c r="Z274" s="44">
        <v>980</v>
      </c>
      <c r="AA274" s="44">
        <v>980</v>
      </c>
      <c r="AB274" s="110"/>
      <c r="AC274" s="44">
        <v>0</v>
      </c>
      <c r="AD274" s="44">
        <v>0</v>
      </c>
      <c r="AE274" s="44">
        <v>0</v>
      </c>
      <c r="AF274" s="44">
        <v>0</v>
      </c>
      <c r="AG274" s="44">
        <v>0</v>
      </c>
      <c r="AH274" s="44">
        <v>0</v>
      </c>
      <c r="AI274" s="44">
        <v>0</v>
      </c>
      <c r="AJ274" s="110"/>
      <c r="AK274" s="44">
        <v>0</v>
      </c>
      <c r="AL274" s="44">
        <v>2448</v>
      </c>
      <c r="AM274" s="44">
        <v>78</v>
      </c>
      <c r="AN274" s="44">
        <v>0</v>
      </c>
      <c r="AO274" s="44">
        <v>0</v>
      </c>
      <c r="AP274" s="44">
        <v>1606</v>
      </c>
      <c r="AQ274" s="44">
        <v>4132</v>
      </c>
      <c r="AR274" s="110"/>
      <c r="AS274" s="45">
        <v>40853</v>
      </c>
      <c r="AT274" s="110"/>
      <c r="AU274" s="111">
        <v>85563</v>
      </c>
      <c r="AV274" s="112">
        <v>10347</v>
      </c>
      <c r="AW274" s="111">
        <v>50195</v>
      </c>
      <c r="AX274" s="111">
        <v>14446</v>
      </c>
      <c r="AY274" s="26"/>
    </row>
    <row r="275" spans="1:51" x14ac:dyDescent="0.2">
      <c r="A275" s="13" t="s">
        <v>361</v>
      </c>
      <c r="B275" s="14" t="s">
        <v>82</v>
      </c>
      <c r="C275" s="14" t="s">
        <v>13</v>
      </c>
      <c r="D275" s="15"/>
      <c r="E275" s="44">
        <v>0</v>
      </c>
      <c r="F275" s="44">
        <v>0</v>
      </c>
      <c r="G275" s="44">
        <v>0</v>
      </c>
      <c r="H275" s="44">
        <v>0</v>
      </c>
      <c r="I275" s="44">
        <v>0</v>
      </c>
      <c r="J275" s="44">
        <v>2780</v>
      </c>
      <c r="K275" s="44">
        <v>2780</v>
      </c>
      <c r="L275" s="110"/>
      <c r="M275" s="44">
        <v>0</v>
      </c>
      <c r="N275" s="44">
        <v>16</v>
      </c>
      <c r="O275" s="44">
        <v>34</v>
      </c>
      <c r="P275" s="44">
        <v>1979</v>
      </c>
      <c r="Q275" s="44">
        <v>0</v>
      </c>
      <c r="R275" s="44">
        <v>29753</v>
      </c>
      <c r="S275" s="44">
        <v>31782</v>
      </c>
      <c r="T275" s="110"/>
      <c r="U275" s="44">
        <v>0</v>
      </c>
      <c r="V275" s="44">
        <v>0</v>
      </c>
      <c r="W275" s="44">
        <v>0</v>
      </c>
      <c r="X275" s="44">
        <v>163</v>
      </c>
      <c r="Y275" s="44">
        <v>0</v>
      </c>
      <c r="Z275" s="44">
        <v>10063</v>
      </c>
      <c r="AA275" s="44">
        <v>10226</v>
      </c>
      <c r="AB275" s="110"/>
      <c r="AC275" s="44">
        <v>0</v>
      </c>
      <c r="AD275" s="44">
        <v>0</v>
      </c>
      <c r="AE275" s="44">
        <v>0</v>
      </c>
      <c r="AF275" s="44">
        <v>0</v>
      </c>
      <c r="AG275" s="44">
        <v>0</v>
      </c>
      <c r="AH275" s="44">
        <v>0</v>
      </c>
      <c r="AI275" s="44">
        <v>0</v>
      </c>
      <c r="AJ275" s="110"/>
      <c r="AK275" s="44">
        <v>6250</v>
      </c>
      <c r="AL275" s="44">
        <v>0</v>
      </c>
      <c r="AM275" s="44">
        <v>0</v>
      </c>
      <c r="AN275" s="44">
        <v>0</v>
      </c>
      <c r="AO275" s="44">
        <v>0</v>
      </c>
      <c r="AP275" s="44">
        <v>6952</v>
      </c>
      <c r="AQ275" s="44">
        <v>13202</v>
      </c>
      <c r="AR275" s="110"/>
      <c r="AS275" s="45">
        <v>57990</v>
      </c>
      <c r="AT275" s="110"/>
      <c r="AU275" s="111">
        <v>112420</v>
      </c>
      <c r="AV275" s="112">
        <v>15658</v>
      </c>
      <c r="AW275" s="111">
        <v>62317</v>
      </c>
      <c r="AX275" s="111">
        <v>16987</v>
      </c>
      <c r="AY275" s="26"/>
    </row>
    <row r="276" spans="1:51" x14ac:dyDescent="0.2">
      <c r="A276" s="13" t="s">
        <v>362</v>
      </c>
      <c r="B276" s="14" t="s">
        <v>99</v>
      </c>
      <c r="C276" s="14" t="s">
        <v>13</v>
      </c>
      <c r="D276" s="15"/>
      <c r="E276" s="44">
        <v>0</v>
      </c>
      <c r="F276" s="44">
        <v>54</v>
      </c>
      <c r="G276" s="44">
        <v>0</v>
      </c>
      <c r="H276" s="44">
        <v>0</v>
      </c>
      <c r="I276" s="44">
        <v>0</v>
      </c>
      <c r="J276" s="44">
        <v>745</v>
      </c>
      <c r="K276" s="44">
        <v>799</v>
      </c>
      <c r="L276" s="110"/>
      <c r="M276" s="44">
        <v>107</v>
      </c>
      <c r="N276" s="44">
        <v>28467</v>
      </c>
      <c r="O276" s="44">
        <v>912</v>
      </c>
      <c r="P276" s="44">
        <v>8767</v>
      </c>
      <c r="Q276" s="44">
        <v>317</v>
      </c>
      <c r="R276" s="44">
        <v>197492</v>
      </c>
      <c r="S276" s="44">
        <v>236062</v>
      </c>
      <c r="T276" s="110"/>
      <c r="U276" s="44">
        <v>495</v>
      </c>
      <c r="V276" s="44">
        <v>3190</v>
      </c>
      <c r="W276" s="44">
        <v>332</v>
      </c>
      <c r="X276" s="44">
        <v>33</v>
      </c>
      <c r="Y276" s="44">
        <v>0</v>
      </c>
      <c r="Z276" s="44">
        <v>13016</v>
      </c>
      <c r="AA276" s="44">
        <v>17066</v>
      </c>
      <c r="AB276" s="110"/>
      <c r="AC276" s="44">
        <v>989</v>
      </c>
      <c r="AD276" s="44">
        <v>0</v>
      </c>
      <c r="AE276" s="44">
        <v>0</v>
      </c>
      <c r="AF276" s="44">
        <v>326</v>
      </c>
      <c r="AG276" s="44">
        <v>0</v>
      </c>
      <c r="AH276" s="44">
        <v>5495</v>
      </c>
      <c r="AI276" s="44">
        <v>6810</v>
      </c>
      <c r="AJ276" s="110"/>
      <c r="AK276" s="44">
        <v>200</v>
      </c>
      <c r="AL276" s="44">
        <v>604</v>
      </c>
      <c r="AM276" s="44">
        <v>592</v>
      </c>
      <c r="AN276" s="44">
        <v>153</v>
      </c>
      <c r="AO276" s="44">
        <v>0</v>
      </c>
      <c r="AP276" s="44">
        <v>13854</v>
      </c>
      <c r="AQ276" s="44">
        <v>15402</v>
      </c>
      <c r="AR276" s="110"/>
      <c r="AS276" s="45">
        <v>276138</v>
      </c>
      <c r="AT276" s="110"/>
      <c r="AU276" s="111">
        <v>958791</v>
      </c>
      <c r="AV276" s="112">
        <v>148812</v>
      </c>
      <c r="AW276" s="111">
        <v>579406</v>
      </c>
      <c r="AX276" s="111">
        <v>110388</v>
      </c>
      <c r="AY276" s="26"/>
    </row>
    <row r="277" spans="1:51" x14ac:dyDescent="0.2">
      <c r="A277" s="13" t="s">
        <v>363</v>
      </c>
      <c r="B277" s="14" t="s">
        <v>82</v>
      </c>
      <c r="C277" s="14" t="s">
        <v>13</v>
      </c>
      <c r="D277" s="15"/>
      <c r="E277" s="44">
        <v>0</v>
      </c>
      <c r="F277" s="44">
        <v>0</v>
      </c>
      <c r="G277" s="44">
        <v>0</v>
      </c>
      <c r="H277" s="44">
        <v>0</v>
      </c>
      <c r="I277" s="44">
        <v>0</v>
      </c>
      <c r="J277" s="44">
        <v>0</v>
      </c>
      <c r="K277" s="44">
        <v>0</v>
      </c>
      <c r="L277" s="110"/>
      <c r="M277" s="44">
        <v>301</v>
      </c>
      <c r="N277" s="44">
        <v>1009</v>
      </c>
      <c r="O277" s="44">
        <v>522</v>
      </c>
      <c r="P277" s="44">
        <v>58</v>
      </c>
      <c r="Q277" s="44">
        <v>0</v>
      </c>
      <c r="R277" s="44">
        <v>2229</v>
      </c>
      <c r="S277" s="44">
        <v>4120</v>
      </c>
      <c r="T277" s="110"/>
      <c r="U277" s="44">
        <v>0</v>
      </c>
      <c r="V277" s="44">
        <v>197</v>
      </c>
      <c r="W277" s="44">
        <v>0</v>
      </c>
      <c r="X277" s="44">
        <v>0</v>
      </c>
      <c r="Y277" s="44">
        <v>0</v>
      </c>
      <c r="Z277" s="44">
        <v>3757</v>
      </c>
      <c r="AA277" s="44">
        <v>3954</v>
      </c>
      <c r="AB277" s="110"/>
      <c r="AC277" s="44">
        <v>0</v>
      </c>
      <c r="AD277" s="44">
        <v>0</v>
      </c>
      <c r="AE277" s="44">
        <v>0</v>
      </c>
      <c r="AF277" s="44">
        <v>0</v>
      </c>
      <c r="AG277" s="44">
        <v>0</v>
      </c>
      <c r="AH277" s="44">
        <v>0</v>
      </c>
      <c r="AI277" s="44">
        <v>0</v>
      </c>
      <c r="AJ277" s="110"/>
      <c r="AK277" s="44">
        <v>28968</v>
      </c>
      <c r="AL277" s="44">
        <v>1884</v>
      </c>
      <c r="AM277" s="44">
        <v>906</v>
      </c>
      <c r="AN277" s="44">
        <v>0</v>
      </c>
      <c r="AO277" s="44">
        <v>0</v>
      </c>
      <c r="AP277" s="44">
        <v>8505</v>
      </c>
      <c r="AQ277" s="44">
        <v>40262</v>
      </c>
      <c r="AR277" s="110"/>
      <c r="AS277" s="45">
        <v>48336</v>
      </c>
      <c r="AT277" s="110"/>
      <c r="AU277" s="111">
        <v>163284</v>
      </c>
      <c r="AV277" s="112">
        <v>22221</v>
      </c>
      <c r="AW277" s="111">
        <v>55308</v>
      </c>
      <c r="AX277" s="111">
        <v>58906</v>
      </c>
      <c r="AY277" s="26"/>
    </row>
    <row r="278" spans="1:51" x14ac:dyDescent="0.2">
      <c r="A278" s="13" t="s">
        <v>364</v>
      </c>
      <c r="B278" s="14" t="s">
        <v>14</v>
      </c>
      <c r="C278" s="14" t="s">
        <v>14</v>
      </c>
      <c r="D278" s="15"/>
      <c r="E278" s="44">
        <v>0</v>
      </c>
      <c r="F278" s="44">
        <v>0</v>
      </c>
      <c r="G278" s="44">
        <v>0</v>
      </c>
      <c r="H278" s="44">
        <v>0</v>
      </c>
      <c r="I278" s="44">
        <v>0</v>
      </c>
      <c r="J278" s="44">
        <v>1069</v>
      </c>
      <c r="K278" s="44">
        <v>1069</v>
      </c>
      <c r="L278" s="110"/>
      <c r="M278" s="44">
        <v>0</v>
      </c>
      <c r="N278" s="44">
        <v>0</v>
      </c>
      <c r="O278" s="44">
        <v>0</v>
      </c>
      <c r="P278" s="44">
        <v>0</v>
      </c>
      <c r="Q278" s="44">
        <v>0</v>
      </c>
      <c r="R278" s="44">
        <v>56938</v>
      </c>
      <c r="S278" s="44">
        <v>56938</v>
      </c>
      <c r="T278" s="110"/>
      <c r="U278" s="44">
        <v>0</v>
      </c>
      <c r="V278" s="44">
        <v>0</v>
      </c>
      <c r="W278" s="44">
        <v>0</v>
      </c>
      <c r="X278" s="44">
        <v>0</v>
      </c>
      <c r="Y278" s="44">
        <v>0</v>
      </c>
      <c r="Z278" s="44">
        <v>0</v>
      </c>
      <c r="AA278" s="44">
        <v>0</v>
      </c>
      <c r="AB278" s="110"/>
      <c r="AC278" s="44">
        <v>0</v>
      </c>
      <c r="AD278" s="44">
        <v>0</v>
      </c>
      <c r="AE278" s="44">
        <v>0</v>
      </c>
      <c r="AF278" s="44">
        <v>0</v>
      </c>
      <c r="AG278" s="44">
        <v>0</v>
      </c>
      <c r="AH278" s="44">
        <v>0</v>
      </c>
      <c r="AI278" s="44">
        <v>0</v>
      </c>
      <c r="AJ278" s="110"/>
      <c r="AK278" s="44">
        <v>0</v>
      </c>
      <c r="AL278" s="44">
        <v>0</v>
      </c>
      <c r="AM278" s="44">
        <v>0</v>
      </c>
      <c r="AN278" s="44">
        <v>0</v>
      </c>
      <c r="AO278" s="44">
        <v>0</v>
      </c>
      <c r="AP278" s="44">
        <v>677</v>
      </c>
      <c r="AQ278" s="44">
        <v>677</v>
      </c>
      <c r="AR278" s="110"/>
      <c r="AS278" s="45">
        <v>58684</v>
      </c>
      <c r="AT278" s="110"/>
      <c r="AU278" s="111">
        <v>71151</v>
      </c>
      <c r="AV278" s="112">
        <v>0</v>
      </c>
      <c r="AW278" s="111">
        <v>68933</v>
      </c>
      <c r="AX278" s="111">
        <v>191</v>
      </c>
      <c r="AY278" s="26"/>
    </row>
    <row r="279" spans="1:51" x14ac:dyDescent="0.2">
      <c r="A279" s="13" t="s">
        <v>365</v>
      </c>
      <c r="B279" s="14" t="s">
        <v>109</v>
      </c>
      <c r="C279" s="14" t="s">
        <v>13</v>
      </c>
      <c r="D279" s="15"/>
      <c r="E279" s="44">
        <v>3025</v>
      </c>
      <c r="F279" s="44">
        <v>0</v>
      </c>
      <c r="G279" s="44">
        <v>0</v>
      </c>
      <c r="H279" s="44">
        <v>0</v>
      </c>
      <c r="I279" s="44">
        <v>0</v>
      </c>
      <c r="J279" s="44">
        <v>303</v>
      </c>
      <c r="K279" s="44">
        <v>3328</v>
      </c>
      <c r="L279" s="110"/>
      <c r="M279" s="44">
        <v>4304</v>
      </c>
      <c r="N279" s="44">
        <v>16675</v>
      </c>
      <c r="O279" s="44">
        <v>3258</v>
      </c>
      <c r="P279" s="44">
        <v>772</v>
      </c>
      <c r="Q279" s="44">
        <v>0</v>
      </c>
      <c r="R279" s="44">
        <v>18273</v>
      </c>
      <c r="S279" s="44">
        <v>43283</v>
      </c>
      <c r="T279" s="110"/>
      <c r="U279" s="44">
        <v>808</v>
      </c>
      <c r="V279" s="44">
        <v>2335</v>
      </c>
      <c r="W279" s="44">
        <v>821</v>
      </c>
      <c r="X279" s="44">
        <v>0</v>
      </c>
      <c r="Y279" s="44">
        <v>0</v>
      </c>
      <c r="Z279" s="44">
        <v>1575</v>
      </c>
      <c r="AA279" s="44">
        <v>5540</v>
      </c>
      <c r="AB279" s="110"/>
      <c r="AC279" s="44">
        <v>0</v>
      </c>
      <c r="AD279" s="44">
        <v>0</v>
      </c>
      <c r="AE279" s="44">
        <v>0</v>
      </c>
      <c r="AF279" s="44">
        <v>0</v>
      </c>
      <c r="AG279" s="44">
        <v>146</v>
      </c>
      <c r="AH279" s="44">
        <v>0</v>
      </c>
      <c r="AI279" s="44">
        <v>146</v>
      </c>
      <c r="AJ279" s="110"/>
      <c r="AK279" s="44">
        <v>42548</v>
      </c>
      <c r="AL279" s="44">
        <v>2306</v>
      </c>
      <c r="AM279" s="44">
        <v>1123</v>
      </c>
      <c r="AN279" s="44">
        <v>196</v>
      </c>
      <c r="AO279" s="44">
        <v>0</v>
      </c>
      <c r="AP279" s="44">
        <v>8982</v>
      </c>
      <c r="AQ279" s="44">
        <v>55155</v>
      </c>
      <c r="AR279" s="110"/>
      <c r="AS279" s="45">
        <v>107452</v>
      </c>
      <c r="AT279" s="110"/>
      <c r="AU279" s="111">
        <v>325939</v>
      </c>
      <c r="AV279" s="112">
        <v>41608</v>
      </c>
      <c r="AW279" s="111">
        <v>201145</v>
      </c>
      <c r="AX279" s="111">
        <v>39115</v>
      </c>
      <c r="AY279" s="26"/>
    </row>
    <row r="280" spans="1:51" x14ac:dyDescent="0.2">
      <c r="A280" s="13" t="s">
        <v>366</v>
      </c>
      <c r="B280" s="14" t="s">
        <v>82</v>
      </c>
      <c r="C280" s="14" t="s">
        <v>13</v>
      </c>
      <c r="D280" s="15"/>
      <c r="E280" s="44">
        <v>0</v>
      </c>
      <c r="F280" s="44">
        <v>0</v>
      </c>
      <c r="G280" s="44">
        <v>0</v>
      </c>
      <c r="H280" s="44">
        <v>0</v>
      </c>
      <c r="I280" s="44">
        <v>0</v>
      </c>
      <c r="J280" s="44">
        <v>0</v>
      </c>
      <c r="K280" s="44">
        <v>31556</v>
      </c>
      <c r="L280" s="110"/>
      <c r="M280" s="44">
        <v>0</v>
      </c>
      <c r="N280" s="44">
        <v>0</v>
      </c>
      <c r="O280" s="44">
        <v>0</v>
      </c>
      <c r="P280" s="44">
        <v>0</v>
      </c>
      <c r="Q280" s="44">
        <v>0</v>
      </c>
      <c r="R280" s="44">
        <v>0</v>
      </c>
      <c r="S280" s="44">
        <v>32007</v>
      </c>
      <c r="T280" s="110"/>
      <c r="U280" s="44">
        <v>0</v>
      </c>
      <c r="V280" s="44">
        <v>0</v>
      </c>
      <c r="W280" s="44">
        <v>0</v>
      </c>
      <c r="X280" s="44">
        <v>0</v>
      </c>
      <c r="Y280" s="44">
        <v>0</v>
      </c>
      <c r="Z280" s="44">
        <v>0</v>
      </c>
      <c r="AA280" s="44">
        <v>29115</v>
      </c>
      <c r="AB280" s="110"/>
      <c r="AC280" s="44">
        <v>0</v>
      </c>
      <c r="AD280" s="44">
        <v>0</v>
      </c>
      <c r="AE280" s="44">
        <v>0</v>
      </c>
      <c r="AF280" s="44">
        <v>0</v>
      </c>
      <c r="AG280" s="44">
        <v>0</v>
      </c>
      <c r="AH280" s="44">
        <v>0</v>
      </c>
      <c r="AI280" s="44">
        <v>0</v>
      </c>
      <c r="AJ280" s="110"/>
      <c r="AK280" s="44">
        <v>0</v>
      </c>
      <c r="AL280" s="44">
        <v>0</v>
      </c>
      <c r="AM280" s="44">
        <v>0</v>
      </c>
      <c r="AN280" s="44">
        <v>0</v>
      </c>
      <c r="AO280" s="44">
        <v>0</v>
      </c>
      <c r="AP280" s="44">
        <v>0</v>
      </c>
      <c r="AQ280" s="44">
        <v>42467</v>
      </c>
      <c r="AR280" s="110"/>
      <c r="AS280" s="45">
        <v>135144</v>
      </c>
      <c r="AT280" s="110"/>
      <c r="AU280" s="111">
        <v>429112</v>
      </c>
      <c r="AV280" s="112">
        <v>157594</v>
      </c>
      <c r="AW280" s="111">
        <v>89331</v>
      </c>
      <c r="AX280" s="111">
        <v>135682</v>
      </c>
      <c r="AY280" s="26"/>
    </row>
    <row r="281" spans="1:51" x14ac:dyDescent="0.2">
      <c r="A281" s="13" t="s">
        <v>367</v>
      </c>
      <c r="B281" s="14" t="s">
        <v>109</v>
      </c>
      <c r="C281" s="14" t="s">
        <v>13</v>
      </c>
      <c r="D281" s="15"/>
      <c r="E281" s="44">
        <v>0</v>
      </c>
      <c r="F281" s="44">
        <v>0</v>
      </c>
      <c r="G281" s="44">
        <v>0</v>
      </c>
      <c r="H281" s="44">
        <v>0</v>
      </c>
      <c r="I281" s="44">
        <v>0</v>
      </c>
      <c r="J281" s="44">
        <v>0</v>
      </c>
      <c r="K281" s="44">
        <v>0</v>
      </c>
      <c r="L281" s="110"/>
      <c r="M281" s="44">
        <v>3438</v>
      </c>
      <c r="N281" s="44">
        <v>8061</v>
      </c>
      <c r="O281" s="44">
        <v>1655</v>
      </c>
      <c r="P281" s="44">
        <v>1604</v>
      </c>
      <c r="Q281" s="44">
        <v>0</v>
      </c>
      <c r="R281" s="44">
        <v>6623</v>
      </c>
      <c r="S281" s="44">
        <v>21380</v>
      </c>
      <c r="T281" s="110"/>
      <c r="U281" s="44">
        <v>2513</v>
      </c>
      <c r="V281" s="44">
        <v>0</v>
      </c>
      <c r="W281" s="44">
        <v>0</v>
      </c>
      <c r="X281" s="44">
        <v>0</v>
      </c>
      <c r="Y281" s="44">
        <v>0</v>
      </c>
      <c r="Z281" s="44">
        <v>405</v>
      </c>
      <c r="AA281" s="44">
        <v>2918</v>
      </c>
      <c r="AB281" s="110"/>
      <c r="AC281" s="44">
        <v>0</v>
      </c>
      <c r="AD281" s="44">
        <v>0</v>
      </c>
      <c r="AE281" s="44">
        <v>0</v>
      </c>
      <c r="AF281" s="44">
        <v>0</v>
      </c>
      <c r="AG281" s="44">
        <v>0</v>
      </c>
      <c r="AH281" s="44">
        <v>0</v>
      </c>
      <c r="AI281" s="44">
        <v>0</v>
      </c>
      <c r="AJ281" s="110"/>
      <c r="AK281" s="44">
        <v>6987</v>
      </c>
      <c r="AL281" s="44">
        <v>1922</v>
      </c>
      <c r="AM281" s="44">
        <v>1405</v>
      </c>
      <c r="AN281" s="44">
        <v>0</v>
      </c>
      <c r="AO281" s="44">
        <v>0</v>
      </c>
      <c r="AP281" s="44">
        <v>17824</v>
      </c>
      <c r="AQ281" s="44">
        <v>28138</v>
      </c>
      <c r="AR281" s="110"/>
      <c r="AS281" s="45">
        <v>52436</v>
      </c>
      <c r="AT281" s="110"/>
      <c r="AU281" s="111">
        <v>229382</v>
      </c>
      <c r="AV281" s="112">
        <v>30361</v>
      </c>
      <c r="AW281" s="111">
        <v>114799</v>
      </c>
      <c r="AX281" s="111">
        <v>48440</v>
      </c>
      <c r="AY281" s="26"/>
    </row>
    <row r="282" spans="1:51" x14ac:dyDescent="0.2">
      <c r="A282" s="13" t="s">
        <v>368</v>
      </c>
      <c r="B282" s="14" t="s">
        <v>14</v>
      </c>
      <c r="C282" s="14" t="s">
        <v>14</v>
      </c>
      <c r="D282" s="15"/>
      <c r="E282" s="44">
        <v>0</v>
      </c>
      <c r="F282" s="44">
        <v>0</v>
      </c>
      <c r="G282" s="44">
        <v>14739</v>
      </c>
      <c r="H282" s="44">
        <v>0</v>
      </c>
      <c r="I282" s="44">
        <v>8958</v>
      </c>
      <c r="J282" s="44">
        <v>0</v>
      </c>
      <c r="K282" s="44">
        <v>23697</v>
      </c>
      <c r="L282" s="110"/>
      <c r="M282" s="44">
        <v>24956</v>
      </c>
      <c r="N282" s="44">
        <v>749729</v>
      </c>
      <c r="O282" s="44">
        <v>516</v>
      </c>
      <c r="P282" s="44">
        <v>894</v>
      </c>
      <c r="Q282" s="44">
        <v>408</v>
      </c>
      <c r="R282" s="44">
        <v>124770</v>
      </c>
      <c r="S282" s="44">
        <v>901273</v>
      </c>
      <c r="T282" s="110"/>
      <c r="U282" s="44">
        <v>1473</v>
      </c>
      <c r="V282" s="44">
        <v>84560</v>
      </c>
      <c r="W282" s="44">
        <v>8060</v>
      </c>
      <c r="X282" s="44">
        <v>361</v>
      </c>
      <c r="Y282" s="44">
        <v>0</v>
      </c>
      <c r="Z282" s="44">
        <v>10568</v>
      </c>
      <c r="AA282" s="44">
        <v>105022</v>
      </c>
      <c r="AB282" s="110"/>
      <c r="AC282" s="44">
        <v>0</v>
      </c>
      <c r="AD282" s="44">
        <v>0</v>
      </c>
      <c r="AE282" s="44">
        <v>0</v>
      </c>
      <c r="AF282" s="44">
        <v>0</v>
      </c>
      <c r="AG282" s="44">
        <v>0</v>
      </c>
      <c r="AH282" s="44">
        <v>0</v>
      </c>
      <c r="AI282" s="44">
        <v>0</v>
      </c>
      <c r="AJ282" s="110"/>
      <c r="AK282" s="44">
        <v>0</v>
      </c>
      <c r="AL282" s="44">
        <v>3707</v>
      </c>
      <c r="AM282" s="44">
        <v>1961</v>
      </c>
      <c r="AN282" s="44">
        <v>0</v>
      </c>
      <c r="AO282" s="44">
        <v>104</v>
      </c>
      <c r="AP282" s="44">
        <v>77007</v>
      </c>
      <c r="AQ282" s="44">
        <v>82779</v>
      </c>
      <c r="AR282" s="110"/>
      <c r="AS282" s="45">
        <v>1112771</v>
      </c>
      <c r="AT282" s="110"/>
      <c r="AU282" s="111">
        <v>214767</v>
      </c>
      <c r="AV282" s="112">
        <v>21699</v>
      </c>
      <c r="AW282" s="111">
        <v>141305</v>
      </c>
      <c r="AX282" s="111">
        <v>28482</v>
      </c>
      <c r="AY282" s="26"/>
    </row>
    <row r="283" spans="1:51" x14ac:dyDescent="0.2">
      <c r="A283" s="13" t="s">
        <v>369</v>
      </c>
      <c r="B283" s="14" t="s">
        <v>82</v>
      </c>
      <c r="C283" s="14" t="s">
        <v>13</v>
      </c>
      <c r="D283" s="15"/>
      <c r="E283" s="44"/>
      <c r="F283" s="44"/>
      <c r="G283" s="44"/>
      <c r="H283" s="44"/>
      <c r="I283" s="44"/>
      <c r="J283" s="44"/>
      <c r="K283" s="44"/>
      <c r="L283" s="110"/>
      <c r="M283" s="44"/>
      <c r="N283" s="44"/>
      <c r="O283" s="44"/>
      <c r="P283" s="44"/>
      <c r="Q283" s="44"/>
      <c r="R283" s="44"/>
      <c r="S283" s="44"/>
      <c r="T283" s="110"/>
      <c r="U283" s="44"/>
      <c r="V283" s="44"/>
      <c r="W283" s="44"/>
      <c r="X283" s="44"/>
      <c r="Y283" s="44"/>
      <c r="Z283" s="44"/>
      <c r="AA283" s="44"/>
      <c r="AB283" s="110"/>
      <c r="AC283" s="44"/>
      <c r="AD283" s="44"/>
      <c r="AE283" s="44"/>
      <c r="AF283" s="44"/>
      <c r="AG283" s="44"/>
      <c r="AH283" s="44"/>
      <c r="AI283" s="44"/>
      <c r="AJ283" s="110"/>
      <c r="AK283" s="44"/>
      <c r="AL283" s="44"/>
      <c r="AM283" s="44"/>
      <c r="AN283" s="44"/>
      <c r="AO283" s="44"/>
      <c r="AP283" s="44"/>
      <c r="AQ283" s="44"/>
      <c r="AR283" s="110"/>
      <c r="AS283" s="45"/>
      <c r="AT283" s="110"/>
      <c r="AU283" s="111">
        <v>62494</v>
      </c>
      <c r="AV283" s="112">
        <v>14016</v>
      </c>
      <c r="AW283" s="111">
        <v>27054</v>
      </c>
      <c r="AX283" s="111">
        <v>11949</v>
      </c>
      <c r="AY283" s="26"/>
    </row>
    <row r="284" spans="1:51" x14ac:dyDescent="0.2">
      <c r="A284" s="13" t="s">
        <v>370</v>
      </c>
      <c r="B284" s="14" t="s">
        <v>94</v>
      </c>
      <c r="C284" s="14" t="s">
        <v>13</v>
      </c>
      <c r="D284" s="15"/>
      <c r="E284" s="44"/>
      <c r="F284" s="44"/>
      <c r="G284" s="44"/>
      <c r="H284" s="44"/>
      <c r="I284" s="44"/>
      <c r="J284" s="44"/>
      <c r="K284" s="44"/>
      <c r="L284" s="110"/>
      <c r="M284" s="44"/>
      <c r="N284" s="44"/>
      <c r="O284" s="44"/>
      <c r="P284" s="44"/>
      <c r="Q284" s="44"/>
      <c r="R284" s="44"/>
      <c r="S284" s="44"/>
      <c r="T284" s="110"/>
      <c r="U284" s="44"/>
      <c r="V284" s="44"/>
      <c r="W284" s="44"/>
      <c r="X284" s="44"/>
      <c r="Y284" s="44"/>
      <c r="Z284" s="44"/>
      <c r="AA284" s="44"/>
      <c r="AB284" s="110"/>
      <c r="AC284" s="44"/>
      <c r="AD284" s="44"/>
      <c r="AE284" s="44"/>
      <c r="AF284" s="44"/>
      <c r="AG284" s="44"/>
      <c r="AH284" s="44"/>
      <c r="AI284" s="44"/>
      <c r="AJ284" s="110"/>
      <c r="AK284" s="44"/>
      <c r="AL284" s="44"/>
      <c r="AM284" s="44"/>
      <c r="AN284" s="44"/>
      <c r="AO284" s="44"/>
      <c r="AP284" s="44"/>
      <c r="AQ284" s="44"/>
      <c r="AR284" s="110"/>
      <c r="AS284" s="45"/>
      <c r="AT284" s="110"/>
      <c r="AU284" s="111">
        <v>113348</v>
      </c>
      <c r="AV284" s="112">
        <v>4852</v>
      </c>
      <c r="AW284" s="111">
        <v>69365</v>
      </c>
      <c r="AX284" s="111">
        <v>21833</v>
      </c>
      <c r="AY284" s="26"/>
    </row>
    <row r="285" spans="1:51" x14ac:dyDescent="0.2">
      <c r="A285" s="13" t="s">
        <v>371</v>
      </c>
      <c r="B285" s="14" t="s">
        <v>86</v>
      </c>
      <c r="C285" s="14" t="s">
        <v>13</v>
      </c>
      <c r="D285" s="15"/>
      <c r="E285" s="44">
        <v>0</v>
      </c>
      <c r="F285" s="44">
        <v>0</v>
      </c>
      <c r="G285" s="44">
        <v>0</v>
      </c>
      <c r="H285" s="44">
        <v>0</v>
      </c>
      <c r="I285" s="44">
        <v>0</v>
      </c>
      <c r="J285" s="44">
        <v>264</v>
      </c>
      <c r="K285" s="44">
        <v>264</v>
      </c>
      <c r="L285" s="110"/>
      <c r="M285" s="44">
        <v>0</v>
      </c>
      <c r="N285" s="44">
        <v>5032</v>
      </c>
      <c r="O285" s="44">
        <v>0</v>
      </c>
      <c r="P285" s="44">
        <v>1338</v>
      </c>
      <c r="Q285" s="44">
        <v>0</v>
      </c>
      <c r="R285" s="44">
        <v>19245</v>
      </c>
      <c r="S285" s="44">
        <v>25615</v>
      </c>
      <c r="T285" s="110"/>
      <c r="U285" s="44">
        <v>1500</v>
      </c>
      <c r="V285" s="44">
        <v>9308</v>
      </c>
      <c r="W285" s="44">
        <v>0</v>
      </c>
      <c r="X285" s="44">
        <v>0</v>
      </c>
      <c r="Y285" s="44">
        <v>0</v>
      </c>
      <c r="Z285" s="44">
        <v>0</v>
      </c>
      <c r="AA285" s="44">
        <v>10808</v>
      </c>
      <c r="AB285" s="110"/>
      <c r="AC285" s="44">
        <v>0</v>
      </c>
      <c r="AD285" s="44">
        <v>0</v>
      </c>
      <c r="AE285" s="44">
        <v>0</v>
      </c>
      <c r="AF285" s="44">
        <v>0</v>
      </c>
      <c r="AG285" s="44">
        <v>0</v>
      </c>
      <c r="AH285" s="44">
        <v>1440</v>
      </c>
      <c r="AI285" s="44">
        <v>1440</v>
      </c>
      <c r="AJ285" s="110"/>
      <c r="AK285" s="44">
        <v>0</v>
      </c>
      <c r="AL285" s="44">
        <v>0</v>
      </c>
      <c r="AM285" s="44">
        <v>0</v>
      </c>
      <c r="AN285" s="44">
        <v>0</v>
      </c>
      <c r="AO285" s="44">
        <v>0</v>
      </c>
      <c r="AP285" s="44">
        <v>2484</v>
      </c>
      <c r="AQ285" s="44">
        <v>2484</v>
      </c>
      <c r="AR285" s="110"/>
      <c r="AS285" s="45">
        <v>40611</v>
      </c>
      <c r="AT285" s="110"/>
      <c r="AU285" s="111">
        <v>73247</v>
      </c>
      <c r="AV285" s="112">
        <v>10158</v>
      </c>
      <c r="AW285" s="111">
        <v>36208</v>
      </c>
      <c r="AX285" s="111">
        <v>15640</v>
      </c>
      <c r="AY285" s="26"/>
    </row>
    <row r="286" spans="1:51" x14ac:dyDescent="0.2">
      <c r="A286" s="13" t="s">
        <v>372</v>
      </c>
      <c r="B286" s="14" t="s">
        <v>105</v>
      </c>
      <c r="C286" s="14" t="s">
        <v>13</v>
      </c>
      <c r="D286" s="15"/>
      <c r="E286" s="44">
        <v>0</v>
      </c>
      <c r="F286" s="44">
        <v>2358</v>
      </c>
      <c r="G286" s="44">
        <v>208</v>
      </c>
      <c r="H286" s="44">
        <v>0</v>
      </c>
      <c r="I286" s="44">
        <v>0</v>
      </c>
      <c r="J286" s="44">
        <v>15525</v>
      </c>
      <c r="K286" s="44">
        <v>18091</v>
      </c>
      <c r="L286" s="110"/>
      <c r="M286" s="44">
        <v>114</v>
      </c>
      <c r="N286" s="44">
        <v>2532</v>
      </c>
      <c r="O286" s="44">
        <v>220</v>
      </c>
      <c r="P286" s="44">
        <v>11850</v>
      </c>
      <c r="Q286" s="44">
        <v>0</v>
      </c>
      <c r="R286" s="44">
        <v>33485</v>
      </c>
      <c r="S286" s="44">
        <v>48201</v>
      </c>
      <c r="T286" s="110"/>
      <c r="U286" s="44">
        <v>0</v>
      </c>
      <c r="V286" s="44">
        <v>996</v>
      </c>
      <c r="W286" s="44">
        <v>73</v>
      </c>
      <c r="X286" s="44">
        <v>0</v>
      </c>
      <c r="Y286" s="44">
        <v>0</v>
      </c>
      <c r="Z286" s="44">
        <v>26934</v>
      </c>
      <c r="AA286" s="44">
        <v>28002</v>
      </c>
      <c r="AB286" s="110"/>
      <c r="AC286" s="44">
        <v>0</v>
      </c>
      <c r="AD286" s="44">
        <v>0</v>
      </c>
      <c r="AE286" s="44">
        <v>0</v>
      </c>
      <c r="AF286" s="44">
        <v>0</v>
      </c>
      <c r="AG286" s="44">
        <v>0</v>
      </c>
      <c r="AH286" s="44">
        <v>166</v>
      </c>
      <c r="AI286" s="44">
        <v>166</v>
      </c>
      <c r="AJ286" s="110"/>
      <c r="AK286" s="44">
        <v>18227</v>
      </c>
      <c r="AL286" s="44">
        <v>1047</v>
      </c>
      <c r="AM286" s="44">
        <v>0</v>
      </c>
      <c r="AN286" s="44">
        <v>2</v>
      </c>
      <c r="AO286" s="44">
        <v>0</v>
      </c>
      <c r="AP286" s="44">
        <v>8381</v>
      </c>
      <c r="AQ286" s="44">
        <v>27656</v>
      </c>
      <c r="AR286" s="110"/>
      <c r="AS286" s="45">
        <v>122116</v>
      </c>
      <c r="AT286" s="110"/>
      <c r="AU286" s="111">
        <v>248655</v>
      </c>
      <c r="AV286" s="112">
        <v>49452</v>
      </c>
      <c r="AW286" s="111">
        <v>104278</v>
      </c>
      <c r="AX286" s="111">
        <v>58277</v>
      </c>
      <c r="AY286" s="26"/>
    </row>
    <row r="287" spans="1:51" x14ac:dyDescent="0.2">
      <c r="A287" s="13" t="s">
        <v>373</v>
      </c>
      <c r="B287" s="14" t="s">
        <v>105</v>
      </c>
      <c r="C287" s="14" t="s">
        <v>13</v>
      </c>
      <c r="D287" s="15"/>
      <c r="E287" s="44">
        <v>390</v>
      </c>
      <c r="F287" s="44">
        <v>0</v>
      </c>
      <c r="G287" s="44">
        <v>0</v>
      </c>
      <c r="H287" s="44">
        <v>0</v>
      </c>
      <c r="I287" s="44">
        <v>0</v>
      </c>
      <c r="J287" s="44">
        <v>0</v>
      </c>
      <c r="K287" s="44">
        <v>390</v>
      </c>
      <c r="L287" s="110"/>
      <c r="M287" s="44">
        <v>627</v>
      </c>
      <c r="N287" s="44">
        <v>2754</v>
      </c>
      <c r="O287" s="44">
        <v>0</v>
      </c>
      <c r="P287" s="44">
        <v>1979</v>
      </c>
      <c r="Q287" s="44">
        <v>0</v>
      </c>
      <c r="R287" s="44">
        <v>5503</v>
      </c>
      <c r="S287" s="44">
        <v>10863</v>
      </c>
      <c r="T287" s="110"/>
      <c r="U287" s="44">
        <v>530</v>
      </c>
      <c r="V287" s="44">
        <v>418</v>
      </c>
      <c r="W287" s="44">
        <v>550</v>
      </c>
      <c r="X287" s="44">
        <v>305</v>
      </c>
      <c r="Y287" s="44">
        <v>0</v>
      </c>
      <c r="Z287" s="44">
        <v>6498</v>
      </c>
      <c r="AA287" s="44">
        <v>8301</v>
      </c>
      <c r="AB287" s="110"/>
      <c r="AC287" s="44">
        <v>4093</v>
      </c>
      <c r="AD287" s="44">
        <v>0</v>
      </c>
      <c r="AE287" s="44">
        <v>0</v>
      </c>
      <c r="AF287" s="44">
        <v>0</v>
      </c>
      <c r="AG287" s="44">
        <v>0</v>
      </c>
      <c r="AH287" s="44">
        <v>0</v>
      </c>
      <c r="AI287" s="44">
        <v>4093</v>
      </c>
      <c r="AJ287" s="110"/>
      <c r="AK287" s="44">
        <v>260</v>
      </c>
      <c r="AL287" s="44">
        <v>0</v>
      </c>
      <c r="AM287" s="44">
        <v>400</v>
      </c>
      <c r="AN287" s="44">
        <v>0</v>
      </c>
      <c r="AO287" s="44">
        <v>0</v>
      </c>
      <c r="AP287" s="44">
        <v>4709</v>
      </c>
      <c r="AQ287" s="44">
        <v>5369</v>
      </c>
      <c r="AR287" s="110"/>
      <c r="AS287" s="45">
        <v>29017</v>
      </c>
      <c r="AT287" s="110"/>
      <c r="AU287" s="111">
        <v>82115</v>
      </c>
      <c r="AV287" s="112">
        <v>2547</v>
      </c>
      <c r="AW287" s="111">
        <v>44593</v>
      </c>
      <c r="AX287" s="111">
        <v>20848</v>
      </c>
      <c r="AY287" s="26"/>
    </row>
    <row r="288" spans="1:51" x14ac:dyDescent="0.2">
      <c r="A288" s="13" t="s">
        <v>374</v>
      </c>
      <c r="B288" s="14" t="s">
        <v>86</v>
      </c>
      <c r="C288" s="14" t="s">
        <v>13</v>
      </c>
      <c r="D288" s="15"/>
      <c r="E288" s="44"/>
      <c r="F288" s="44"/>
      <c r="G288" s="44"/>
      <c r="H288" s="44"/>
      <c r="I288" s="44"/>
      <c r="J288" s="44"/>
      <c r="K288" s="44"/>
      <c r="L288" s="110"/>
      <c r="M288" s="44"/>
      <c r="N288" s="44"/>
      <c r="O288" s="44"/>
      <c r="P288" s="44"/>
      <c r="Q288" s="44"/>
      <c r="R288" s="44"/>
      <c r="S288" s="44"/>
      <c r="T288" s="110"/>
      <c r="U288" s="44"/>
      <c r="V288" s="44"/>
      <c r="W288" s="44"/>
      <c r="X288" s="44"/>
      <c r="Y288" s="44"/>
      <c r="Z288" s="44"/>
      <c r="AA288" s="44"/>
      <c r="AB288" s="110"/>
      <c r="AC288" s="44"/>
      <c r="AD288" s="44"/>
      <c r="AE288" s="44"/>
      <c r="AF288" s="44"/>
      <c r="AG288" s="44"/>
      <c r="AH288" s="44"/>
      <c r="AI288" s="44"/>
      <c r="AJ288" s="110"/>
      <c r="AK288" s="44"/>
      <c r="AL288" s="44"/>
      <c r="AM288" s="44"/>
      <c r="AN288" s="44"/>
      <c r="AO288" s="44"/>
      <c r="AP288" s="44"/>
      <c r="AQ288" s="44"/>
      <c r="AR288" s="110"/>
      <c r="AS288" s="45"/>
      <c r="AT288" s="110"/>
      <c r="AU288" s="111">
        <v>101037</v>
      </c>
      <c r="AV288" s="112">
        <v>14587</v>
      </c>
      <c r="AW288" s="111">
        <v>51476</v>
      </c>
      <c r="AX288" s="111">
        <v>23349</v>
      </c>
      <c r="AY288" s="26"/>
    </row>
    <row r="289" spans="1:51" x14ac:dyDescent="0.2">
      <c r="A289" s="13" t="s">
        <v>375</v>
      </c>
      <c r="B289" s="14" t="s">
        <v>86</v>
      </c>
      <c r="C289" s="14" t="s">
        <v>13</v>
      </c>
      <c r="D289" s="15"/>
      <c r="E289" s="44">
        <v>0</v>
      </c>
      <c r="F289" s="44">
        <v>0</v>
      </c>
      <c r="G289" s="44">
        <v>0</v>
      </c>
      <c r="H289" s="44">
        <v>0</v>
      </c>
      <c r="I289" s="44">
        <v>0</v>
      </c>
      <c r="J289" s="44">
        <v>0</v>
      </c>
      <c r="K289" s="44">
        <v>0</v>
      </c>
      <c r="L289" s="110"/>
      <c r="M289" s="44">
        <v>0</v>
      </c>
      <c r="N289" s="44">
        <v>560</v>
      </c>
      <c r="O289" s="44">
        <v>0</v>
      </c>
      <c r="P289" s="44">
        <v>509</v>
      </c>
      <c r="Q289" s="44">
        <v>895</v>
      </c>
      <c r="R289" s="44">
        <v>43501</v>
      </c>
      <c r="S289" s="44">
        <v>45465</v>
      </c>
      <c r="T289" s="110"/>
      <c r="U289" s="44">
        <v>0</v>
      </c>
      <c r="V289" s="44">
        <v>0</v>
      </c>
      <c r="W289" s="44">
        <v>0</v>
      </c>
      <c r="X289" s="44">
        <v>0</v>
      </c>
      <c r="Y289" s="44">
        <v>0</v>
      </c>
      <c r="Z289" s="44">
        <v>9286</v>
      </c>
      <c r="AA289" s="44">
        <v>9286</v>
      </c>
      <c r="AB289" s="110"/>
      <c r="AC289" s="44">
        <v>0</v>
      </c>
      <c r="AD289" s="44">
        <v>0</v>
      </c>
      <c r="AE289" s="44">
        <v>0</v>
      </c>
      <c r="AF289" s="44">
        <v>0</v>
      </c>
      <c r="AG289" s="44">
        <v>0</v>
      </c>
      <c r="AH289" s="44">
        <v>0</v>
      </c>
      <c r="AI289" s="44">
        <v>0</v>
      </c>
      <c r="AJ289" s="110"/>
      <c r="AK289" s="44">
        <v>1953</v>
      </c>
      <c r="AL289" s="44">
        <v>391</v>
      </c>
      <c r="AM289" s="44">
        <v>741</v>
      </c>
      <c r="AN289" s="44">
        <v>0</v>
      </c>
      <c r="AO289" s="44">
        <v>2368</v>
      </c>
      <c r="AP289" s="44">
        <v>17350</v>
      </c>
      <c r="AQ289" s="44">
        <v>22804</v>
      </c>
      <c r="AR289" s="110"/>
      <c r="AS289" s="45">
        <v>77555</v>
      </c>
      <c r="AT289" s="110"/>
      <c r="AU289" s="111">
        <v>162010</v>
      </c>
      <c r="AV289" s="112">
        <v>17911</v>
      </c>
      <c r="AW289" s="111">
        <v>99892</v>
      </c>
      <c r="AX289" s="111">
        <v>24458</v>
      </c>
      <c r="AY289" s="26"/>
    </row>
    <row r="290" spans="1:51" x14ac:dyDescent="0.2">
      <c r="A290" s="13" t="s">
        <v>376</v>
      </c>
      <c r="B290" s="14" t="s">
        <v>84</v>
      </c>
      <c r="C290" s="14" t="s">
        <v>13</v>
      </c>
      <c r="D290" s="15"/>
      <c r="E290" s="44">
        <v>0</v>
      </c>
      <c r="F290" s="44">
        <v>0</v>
      </c>
      <c r="G290" s="44">
        <v>0</v>
      </c>
      <c r="H290" s="44">
        <v>0</v>
      </c>
      <c r="I290" s="44">
        <v>0</v>
      </c>
      <c r="J290" s="44">
        <v>0</v>
      </c>
      <c r="K290" s="44">
        <v>0</v>
      </c>
      <c r="L290" s="110"/>
      <c r="M290" s="44">
        <v>0</v>
      </c>
      <c r="N290" s="44">
        <v>0</v>
      </c>
      <c r="O290" s="44">
        <v>0</v>
      </c>
      <c r="P290" s="44">
        <v>2105</v>
      </c>
      <c r="Q290" s="44">
        <v>0</v>
      </c>
      <c r="R290" s="44">
        <v>15203</v>
      </c>
      <c r="S290" s="44">
        <v>17308</v>
      </c>
      <c r="T290" s="110"/>
      <c r="U290" s="44">
        <v>0</v>
      </c>
      <c r="V290" s="44">
        <v>0</v>
      </c>
      <c r="W290" s="44">
        <v>0</v>
      </c>
      <c r="X290" s="44">
        <v>0</v>
      </c>
      <c r="Y290" s="44">
        <v>0</v>
      </c>
      <c r="Z290" s="44">
        <v>11407</v>
      </c>
      <c r="AA290" s="44">
        <v>11407</v>
      </c>
      <c r="AB290" s="110"/>
      <c r="AC290" s="44">
        <v>0</v>
      </c>
      <c r="AD290" s="44">
        <v>0</v>
      </c>
      <c r="AE290" s="44">
        <v>0</v>
      </c>
      <c r="AF290" s="44">
        <v>0</v>
      </c>
      <c r="AG290" s="44">
        <v>0</v>
      </c>
      <c r="AH290" s="44">
        <v>0</v>
      </c>
      <c r="AI290" s="44">
        <v>0</v>
      </c>
      <c r="AJ290" s="110"/>
      <c r="AK290" s="44">
        <v>4083</v>
      </c>
      <c r="AL290" s="44">
        <v>0</v>
      </c>
      <c r="AM290" s="44">
        <v>0</v>
      </c>
      <c r="AN290" s="44">
        <v>0</v>
      </c>
      <c r="AO290" s="44">
        <v>0</v>
      </c>
      <c r="AP290" s="44">
        <v>746</v>
      </c>
      <c r="AQ290" s="44">
        <v>4829</v>
      </c>
      <c r="AR290" s="110"/>
      <c r="AS290" s="45">
        <v>33545</v>
      </c>
      <c r="AT290" s="110"/>
      <c r="AU290" s="111">
        <v>74065</v>
      </c>
      <c r="AV290" s="112">
        <v>2140</v>
      </c>
      <c r="AW290" s="111">
        <v>46766</v>
      </c>
      <c r="AX290" s="111">
        <v>13062</v>
      </c>
      <c r="AY290" s="26"/>
    </row>
    <row r="291" spans="1:51" x14ac:dyDescent="0.2">
      <c r="A291" s="13" t="s">
        <v>377</v>
      </c>
      <c r="B291" s="14" t="s">
        <v>14</v>
      </c>
      <c r="C291" s="14" t="s">
        <v>14</v>
      </c>
      <c r="D291" s="15"/>
      <c r="E291" s="44">
        <v>0</v>
      </c>
      <c r="F291" s="44">
        <v>0</v>
      </c>
      <c r="G291" s="44">
        <v>0</v>
      </c>
      <c r="H291" s="44">
        <v>0</v>
      </c>
      <c r="I291" s="44">
        <v>0</v>
      </c>
      <c r="J291" s="44">
        <v>9357</v>
      </c>
      <c r="K291" s="44">
        <v>9357</v>
      </c>
      <c r="L291" s="110"/>
      <c r="M291" s="44">
        <v>0</v>
      </c>
      <c r="N291" s="44">
        <v>3523</v>
      </c>
      <c r="O291" s="44">
        <v>196</v>
      </c>
      <c r="P291" s="44">
        <v>23983</v>
      </c>
      <c r="Q291" s="44">
        <v>414</v>
      </c>
      <c r="R291" s="44">
        <v>1190704</v>
      </c>
      <c r="S291" s="44">
        <v>1218821</v>
      </c>
      <c r="T291" s="110"/>
      <c r="U291" s="44">
        <v>0</v>
      </c>
      <c r="V291" s="44">
        <v>0</v>
      </c>
      <c r="W291" s="44">
        <v>0</v>
      </c>
      <c r="X291" s="44">
        <v>0</v>
      </c>
      <c r="Y291" s="44">
        <v>0</v>
      </c>
      <c r="Z291" s="44">
        <v>0</v>
      </c>
      <c r="AA291" s="44">
        <v>0</v>
      </c>
      <c r="AB291" s="110"/>
      <c r="AC291" s="44">
        <v>0</v>
      </c>
      <c r="AD291" s="44">
        <v>0</v>
      </c>
      <c r="AE291" s="44">
        <v>0</v>
      </c>
      <c r="AF291" s="44">
        <v>0</v>
      </c>
      <c r="AG291" s="44">
        <v>0</v>
      </c>
      <c r="AH291" s="44">
        <v>12052</v>
      </c>
      <c r="AI291" s="44">
        <v>12052</v>
      </c>
      <c r="AJ291" s="110"/>
      <c r="AK291" s="44">
        <v>11349</v>
      </c>
      <c r="AL291" s="44">
        <v>0</v>
      </c>
      <c r="AM291" s="44">
        <v>0</v>
      </c>
      <c r="AN291" s="44">
        <v>0</v>
      </c>
      <c r="AO291" s="44">
        <v>0</v>
      </c>
      <c r="AP291" s="44">
        <v>50748</v>
      </c>
      <c r="AQ291" s="44">
        <v>62097</v>
      </c>
      <c r="AR291" s="110"/>
      <c r="AS291" s="45">
        <v>1302326</v>
      </c>
      <c r="AT291" s="110"/>
      <c r="AU291" s="111">
        <v>534621</v>
      </c>
      <c r="AV291" s="112">
        <v>46927</v>
      </c>
      <c r="AW291" s="111">
        <v>369352</v>
      </c>
      <c r="AX291" s="111">
        <v>57698</v>
      </c>
      <c r="AY291" s="26"/>
    </row>
    <row r="292" spans="1:51" x14ac:dyDescent="0.2">
      <c r="A292" s="13" t="s">
        <v>378</v>
      </c>
      <c r="B292" s="14" t="s">
        <v>94</v>
      </c>
      <c r="C292" s="14" t="s">
        <v>13</v>
      </c>
      <c r="D292" s="15"/>
      <c r="E292" s="44">
        <v>0</v>
      </c>
      <c r="F292" s="44">
        <v>0</v>
      </c>
      <c r="G292" s="44">
        <v>0</v>
      </c>
      <c r="H292" s="44">
        <v>0</v>
      </c>
      <c r="I292" s="44">
        <v>0</v>
      </c>
      <c r="J292" s="44">
        <v>1013</v>
      </c>
      <c r="K292" s="44">
        <v>1013</v>
      </c>
      <c r="L292" s="110"/>
      <c r="M292" s="44">
        <v>0</v>
      </c>
      <c r="N292" s="44">
        <v>4878</v>
      </c>
      <c r="O292" s="44">
        <v>0</v>
      </c>
      <c r="P292" s="44">
        <v>0</v>
      </c>
      <c r="Q292" s="44">
        <v>0</v>
      </c>
      <c r="R292" s="44">
        <v>317</v>
      </c>
      <c r="S292" s="44">
        <v>5195</v>
      </c>
      <c r="T292" s="110"/>
      <c r="U292" s="44">
        <v>0</v>
      </c>
      <c r="V292" s="44">
        <v>794</v>
      </c>
      <c r="W292" s="44">
        <v>0</v>
      </c>
      <c r="X292" s="44">
        <v>0</v>
      </c>
      <c r="Y292" s="44">
        <v>0</v>
      </c>
      <c r="Z292" s="44">
        <v>4243</v>
      </c>
      <c r="AA292" s="44">
        <v>5037</v>
      </c>
      <c r="AB292" s="110"/>
      <c r="AC292" s="44">
        <v>0</v>
      </c>
      <c r="AD292" s="44">
        <v>2148</v>
      </c>
      <c r="AE292" s="44">
        <v>0</v>
      </c>
      <c r="AF292" s="44">
        <v>0</v>
      </c>
      <c r="AG292" s="44">
        <v>0</v>
      </c>
      <c r="AH292" s="44">
        <v>120</v>
      </c>
      <c r="AI292" s="44">
        <v>2267</v>
      </c>
      <c r="AJ292" s="110"/>
      <c r="AK292" s="44">
        <v>0</v>
      </c>
      <c r="AL292" s="44">
        <v>44</v>
      </c>
      <c r="AM292" s="44">
        <v>0</v>
      </c>
      <c r="AN292" s="44">
        <v>0</v>
      </c>
      <c r="AO292" s="44">
        <v>0</v>
      </c>
      <c r="AP292" s="44">
        <v>6440</v>
      </c>
      <c r="AQ292" s="44">
        <v>6485</v>
      </c>
      <c r="AR292" s="110"/>
      <c r="AS292" s="45">
        <v>19997</v>
      </c>
      <c r="AT292" s="110"/>
      <c r="AU292" s="111">
        <v>107001</v>
      </c>
      <c r="AV292" s="112">
        <v>7731</v>
      </c>
      <c r="AW292" s="111">
        <v>64971</v>
      </c>
      <c r="AX292" s="111">
        <v>17690</v>
      </c>
      <c r="AY292" s="26"/>
    </row>
    <row r="293" spans="1:51" x14ac:dyDescent="0.2">
      <c r="A293" s="13" t="s">
        <v>379</v>
      </c>
      <c r="B293" s="14" t="s">
        <v>86</v>
      </c>
      <c r="C293" s="14" t="s">
        <v>13</v>
      </c>
      <c r="D293" s="15"/>
      <c r="E293" s="44">
        <v>0</v>
      </c>
      <c r="F293" s="44">
        <v>0</v>
      </c>
      <c r="G293" s="44">
        <v>0</v>
      </c>
      <c r="H293" s="44">
        <v>0</v>
      </c>
      <c r="I293" s="44">
        <v>0</v>
      </c>
      <c r="J293" s="44">
        <v>0</v>
      </c>
      <c r="K293" s="44">
        <v>0</v>
      </c>
      <c r="L293" s="110"/>
      <c r="M293" s="44">
        <v>390</v>
      </c>
      <c r="N293" s="44">
        <v>9016</v>
      </c>
      <c r="O293" s="44">
        <v>3076</v>
      </c>
      <c r="P293" s="44">
        <v>359</v>
      </c>
      <c r="Q293" s="44">
        <v>0</v>
      </c>
      <c r="R293" s="44">
        <v>1104</v>
      </c>
      <c r="S293" s="44">
        <v>13945</v>
      </c>
      <c r="T293" s="110"/>
      <c r="U293" s="44">
        <v>0</v>
      </c>
      <c r="V293" s="44">
        <v>1580</v>
      </c>
      <c r="W293" s="44">
        <v>637</v>
      </c>
      <c r="X293" s="44">
        <v>0</v>
      </c>
      <c r="Y293" s="44">
        <v>0</v>
      </c>
      <c r="Z293" s="44">
        <v>515</v>
      </c>
      <c r="AA293" s="44">
        <v>2733</v>
      </c>
      <c r="AB293" s="110"/>
      <c r="AC293" s="44">
        <v>0</v>
      </c>
      <c r="AD293" s="44">
        <v>0</v>
      </c>
      <c r="AE293" s="44">
        <v>0</v>
      </c>
      <c r="AF293" s="44">
        <v>0</v>
      </c>
      <c r="AG293" s="44">
        <v>0</v>
      </c>
      <c r="AH293" s="44">
        <v>0</v>
      </c>
      <c r="AI293" s="44">
        <v>0</v>
      </c>
      <c r="AJ293" s="110"/>
      <c r="AK293" s="44">
        <v>0</v>
      </c>
      <c r="AL293" s="44">
        <v>899</v>
      </c>
      <c r="AM293" s="44">
        <v>380</v>
      </c>
      <c r="AN293" s="44">
        <v>0</v>
      </c>
      <c r="AO293" s="44">
        <v>0</v>
      </c>
      <c r="AP293" s="44">
        <v>1449</v>
      </c>
      <c r="AQ293" s="44">
        <v>2728</v>
      </c>
      <c r="AR293" s="110"/>
      <c r="AS293" s="45">
        <v>19406</v>
      </c>
      <c r="AT293" s="110"/>
      <c r="AU293" s="111">
        <v>60612</v>
      </c>
      <c r="AV293" s="112">
        <v>5302</v>
      </c>
      <c r="AW293" s="111">
        <v>38536</v>
      </c>
      <c r="AX293" s="111">
        <v>8783</v>
      </c>
      <c r="AY293" s="26"/>
    </row>
    <row r="294" spans="1:51" x14ac:dyDescent="0.2">
      <c r="A294" s="13" t="s">
        <v>380</v>
      </c>
      <c r="B294" s="14" t="s">
        <v>82</v>
      </c>
      <c r="C294" s="14" t="s">
        <v>13</v>
      </c>
      <c r="D294" s="15"/>
      <c r="E294" s="44">
        <v>0</v>
      </c>
      <c r="F294" s="44">
        <v>0</v>
      </c>
      <c r="G294" s="44">
        <v>0</v>
      </c>
      <c r="H294" s="44">
        <v>0</v>
      </c>
      <c r="I294" s="44">
        <v>0</v>
      </c>
      <c r="J294" s="44">
        <v>0</v>
      </c>
      <c r="K294" s="44">
        <v>550</v>
      </c>
      <c r="L294" s="110"/>
      <c r="M294" s="44">
        <v>0</v>
      </c>
      <c r="N294" s="44">
        <v>0</v>
      </c>
      <c r="O294" s="44">
        <v>0</v>
      </c>
      <c r="P294" s="44">
        <v>0</v>
      </c>
      <c r="Q294" s="44">
        <v>0</v>
      </c>
      <c r="R294" s="44">
        <v>0</v>
      </c>
      <c r="S294" s="44">
        <v>15282</v>
      </c>
      <c r="T294" s="110"/>
      <c r="U294" s="44">
        <v>0</v>
      </c>
      <c r="V294" s="44">
        <v>0</v>
      </c>
      <c r="W294" s="44">
        <v>0</v>
      </c>
      <c r="X294" s="44">
        <v>0</v>
      </c>
      <c r="Y294" s="44">
        <v>0</v>
      </c>
      <c r="Z294" s="44">
        <v>0</v>
      </c>
      <c r="AA294" s="44">
        <v>908</v>
      </c>
      <c r="AB294" s="110"/>
      <c r="AC294" s="44">
        <v>0</v>
      </c>
      <c r="AD294" s="44">
        <v>0</v>
      </c>
      <c r="AE294" s="44">
        <v>0</v>
      </c>
      <c r="AF294" s="44">
        <v>0</v>
      </c>
      <c r="AG294" s="44">
        <v>0</v>
      </c>
      <c r="AH294" s="44">
        <v>0</v>
      </c>
      <c r="AI294" s="44">
        <v>0</v>
      </c>
      <c r="AJ294" s="110"/>
      <c r="AK294" s="44">
        <v>0</v>
      </c>
      <c r="AL294" s="44">
        <v>0</v>
      </c>
      <c r="AM294" s="44">
        <v>0</v>
      </c>
      <c r="AN294" s="44">
        <v>0</v>
      </c>
      <c r="AO294" s="44">
        <v>0</v>
      </c>
      <c r="AP294" s="44">
        <v>0</v>
      </c>
      <c r="AQ294" s="44">
        <v>20249</v>
      </c>
      <c r="AR294" s="110"/>
      <c r="AS294" s="45">
        <v>36989</v>
      </c>
      <c r="AT294" s="110"/>
      <c r="AU294" s="111">
        <v>100814</v>
      </c>
      <c r="AV294" s="112">
        <v>9299</v>
      </c>
      <c r="AW294" s="111">
        <v>50487</v>
      </c>
      <c r="AX294" s="111">
        <v>22616</v>
      </c>
      <c r="AY294" s="26"/>
    </row>
    <row r="295" spans="1:51" x14ac:dyDescent="0.2">
      <c r="A295" s="13" t="s">
        <v>381</v>
      </c>
      <c r="B295" s="14" t="s">
        <v>84</v>
      </c>
      <c r="C295" s="14" t="s">
        <v>13</v>
      </c>
      <c r="D295" s="15"/>
      <c r="E295" s="44">
        <v>0</v>
      </c>
      <c r="F295" s="44">
        <v>0</v>
      </c>
      <c r="G295" s="44">
        <v>0</v>
      </c>
      <c r="H295" s="44">
        <v>0</v>
      </c>
      <c r="I295" s="44">
        <v>0</v>
      </c>
      <c r="J295" s="44">
        <v>0</v>
      </c>
      <c r="K295" s="44">
        <v>0</v>
      </c>
      <c r="L295" s="110"/>
      <c r="M295" s="44">
        <v>0</v>
      </c>
      <c r="N295" s="44">
        <v>4113</v>
      </c>
      <c r="O295" s="44">
        <v>1801</v>
      </c>
      <c r="P295" s="44">
        <v>0</v>
      </c>
      <c r="Q295" s="44">
        <v>0</v>
      </c>
      <c r="R295" s="44">
        <v>891</v>
      </c>
      <c r="S295" s="44">
        <v>6805</v>
      </c>
      <c r="T295" s="110"/>
      <c r="U295" s="44">
        <v>0</v>
      </c>
      <c r="V295" s="44">
        <v>0</v>
      </c>
      <c r="W295" s="44">
        <v>461</v>
      </c>
      <c r="X295" s="44">
        <v>0</v>
      </c>
      <c r="Y295" s="44">
        <v>0</v>
      </c>
      <c r="Z295" s="44">
        <v>1985</v>
      </c>
      <c r="AA295" s="44">
        <v>2446</v>
      </c>
      <c r="AB295" s="110"/>
      <c r="AC295" s="44">
        <v>0</v>
      </c>
      <c r="AD295" s="44">
        <v>0</v>
      </c>
      <c r="AE295" s="44">
        <v>0</v>
      </c>
      <c r="AF295" s="44">
        <v>0</v>
      </c>
      <c r="AG295" s="44">
        <v>0</v>
      </c>
      <c r="AH295" s="44">
        <v>0</v>
      </c>
      <c r="AI295" s="44">
        <v>0</v>
      </c>
      <c r="AJ295" s="110"/>
      <c r="AK295" s="44">
        <v>5009</v>
      </c>
      <c r="AL295" s="44">
        <v>0</v>
      </c>
      <c r="AM295" s="44">
        <v>189</v>
      </c>
      <c r="AN295" s="44">
        <v>0</v>
      </c>
      <c r="AO295" s="44">
        <v>0</v>
      </c>
      <c r="AP295" s="44">
        <v>0</v>
      </c>
      <c r="AQ295" s="44">
        <v>5198</v>
      </c>
      <c r="AR295" s="110"/>
      <c r="AS295" s="45">
        <v>14450</v>
      </c>
      <c r="AT295" s="110"/>
      <c r="AU295" s="111">
        <v>89175</v>
      </c>
      <c r="AV295" s="112">
        <v>5292</v>
      </c>
      <c r="AW295" s="111">
        <v>52562</v>
      </c>
      <c r="AX295" s="111">
        <v>17234</v>
      </c>
      <c r="AY295" s="26"/>
    </row>
    <row r="296" spans="1:51" x14ac:dyDescent="0.2">
      <c r="A296" s="13" t="s">
        <v>382</v>
      </c>
      <c r="B296" s="14" t="s">
        <v>105</v>
      </c>
      <c r="C296" s="14" t="s">
        <v>13</v>
      </c>
      <c r="D296" s="15"/>
      <c r="E296" s="44">
        <v>0</v>
      </c>
      <c r="F296" s="44">
        <v>0</v>
      </c>
      <c r="G296" s="44">
        <v>3956</v>
      </c>
      <c r="H296" s="44">
        <v>0</v>
      </c>
      <c r="I296" s="44">
        <v>0</v>
      </c>
      <c r="J296" s="44">
        <v>8166</v>
      </c>
      <c r="K296" s="44">
        <v>12122</v>
      </c>
      <c r="L296" s="110"/>
      <c r="M296" s="44">
        <v>0</v>
      </c>
      <c r="N296" s="44">
        <v>17829</v>
      </c>
      <c r="O296" s="44">
        <v>2852</v>
      </c>
      <c r="P296" s="44">
        <v>3583</v>
      </c>
      <c r="Q296" s="44">
        <v>0</v>
      </c>
      <c r="R296" s="44">
        <v>34156</v>
      </c>
      <c r="S296" s="44">
        <v>58420</v>
      </c>
      <c r="T296" s="110"/>
      <c r="U296" s="44">
        <v>0</v>
      </c>
      <c r="V296" s="44">
        <v>5622</v>
      </c>
      <c r="W296" s="44">
        <v>1920</v>
      </c>
      <c r="X296" s="44">
        <v>0</v>
      </c>
      <c r="Y296" s="44">
        <v>0</v>
      </c>
      <c r="Z296" s="44">
        <v>11844</v>
      </c>
      <c r="AA296" s="44">
        <v>19386</v>
      </c>
      <c r="AB296" s="110"/>
      <c r="AC296" s="44">
        <v>0</v>
      </c>
      <c r="AD296" s="44">
        <v>0</v>
      </c>
      <c r="AE296" s="44">
        <v>0</v>
      </c>
      <c r="AF296" s="44">
        <v>0</v>
      </c>
      <c r="AG296" s="44">
        <v>0</v>
      </c>
      <c r="AH296" s="44">
        <v>0</v>
      </c>
      <c r="AI296" s="44">
        <v>0</v>
      </c>
      <c r="AJ296" s="110"/>
      <c r="AK296" s="44">
        <v>0</v>
      </c>
      <c r="AL296" s="44">
        <v>482</v>
      </c>
      <c r="AM296" s="44">
        <v>6</v>
      </c>
      <c r="AN296" s="44">
        <v>0</v>
      </c>
      <c r="AO296" s="44">
        <v>0</v>
      </c>
      <c r="AP296" s="44">
        <v>3093</v>
      </c>
      <c r="AQ296" s="44">
        <v>3581</v>
      </c>
      <c r="AR296" s="110"/>
      <c r="AS296" s="45">
        <v>93509</v>
      </c>
      <c r="AT296" s="110"/>
      <c r="AU296" s="111">
        <v>174417</v>
      </c>
      <c r="AV296" s="112">
        <v>25727</v>
      </c>
      <c r="AW296" s="111">
        <v>93921</v>
      </c>
      <c r="AX296" s="111">
        <v>26360</v>
      </c>
      <c r="AY296" s="26"/>
    </row>
    <row r="297" spans="1:51" x14ac:dyDescent="0.2">
      <c r="A297" s="13" t="s">
        <v>383</v>
      </c>
      <c r="B297" s="14" t="s">
        <v>109</v>
      </c>
      <c r="C297" s="14" t="s">
        <v>13</v>
      </c>
      <c r="D297" s="15"/>
      <c r="E297" s="44">
        <v>0</v>
      </c>
      <c r="F297" s="44">
        <v>0</v>
      </c>
      <c r="G297" s="44">
        <v>40</v>
      </c>
      <c r="H297" s="44">
        <v>0</v>
      </c>
      <c r="I297" s="44">
        <v>0</v>
      </c>
      <c r="J297" s="44">
        <v>325</v>
      </c>
      <c r="K297" s="44">
        <v>365</v>
      </c>
      <c r="L297" s="110"/>
      <c r="M297" s="44">
        <v>346</v>
      </c>
      <c r="N297" s="44">
        <v>1471</v>
      </c>
      <c r="O297" s="44">
        <v>5645</v>
      </c>
      <c r="P297" s="44">
        <v>477</v>
      </c>
      <c r="Q297" s="44">
        <v>0</v>
      </c>
      <c r="R297" s="44">
        <v>6881</v>
      </c>
      <c r="S297" s="44">
        <v>14821</v>
      </c>
      <c r="T297" s="110"/>
      <c r="U297" s="44">
        <v>220</v>
      </c>
      <c r="V297" s="44">
        <v>2668</v>
      </c>
      <c r="W297" s="44">
        <v>892</v>
      </c>
      <c r="X297" s="44">
        <v>480</v>
      </c>
      <c r="Y297" s="44">
        <v>0</v>
      </c>
      <c r="Z297" s="44">
        <v>1201</v>
      </c>
      <c r="AA297" s="44">
        <v>5461</v>
      </c>
      <c r="AB297" s="110"/>
      <c r="AC297" s="44">
        <v>0</v>
      </c>
      <c r="AD297" s="44">
        <v>0</v>
      </c>
      <c r="AE297" s="44">
        <v>200</v>
      </c>
      <c r="AF297" s="44">
        <v>0</v>
      </c>
      <c r="AG297" s="44">
        <v>0</v>
      </c>
      <c r="AH297" s="44">
        <v>331</v>
      </c>
      <c r="AI297" s="44">
        <v>531</v>
      </c>
      <c r="AJ297" s="110"/>
      <c r="AK297" s="44">
        <v>675</v>
      </c>
      <c r="AL297" s="44">
        <v>1564</v>
      </c>
      <c r="AM297" s="44">
        <v>3747</v>
      </c>
      <c r="AN297" s="44">
        <v>303</v>
      </c>
      <c r="AO297" s="44">
        <v>0</v>
      </c>
      <c r="AP297" s="44">
        <v>3617</v>
      </c>
      <c r="AQ297" s="44">
        <v>9905</v>
      </c>
      <c r="AR297" s="110"/>
      <c r="AS297" s="45">
        <v>31084</v>
      </c>
      <c r="AT297" s="110"/>
      <c r="AU297" s="111">
        <v>89349</v>
      </c>
      <c r="AV297" s="112">
        <v>8175</v>
      </c>
      <c r="AW297" s="111">
        <v>59051</v>
      </c>
      <c r="AX297" s="111">
        <v>8475</v>
      </c>
      <c r="AY297" s="26"/>
    </row>
    <row r="298" spans="1:51" x14ac:dyDescent="0.2">
      <c r="A298" s="13" t="s">
        <v>384</v>
      </c>
      <c r="B298" s="14" t="s">
        <v>173</v>
      </c>
      <c r="C298" s="14" t="s">
        <v>13</v>
      </c>
      <c r="D298" s="15"/>
      <c r="E298" s="44">
        <v>0</v>
      </c>
      <c r="F298" s="44">
        <v>0</v>
      </c>
      <c r="G298" s="44">
        <v>0</v>
      </c>
      <c r="H298" s="44">
        <v>0</v>
      </c>
      <c r="I298" s="44">
        <v>0</v>
      </c>
      <c r="J298" s="44">
        <v>1327</v>
      </c>
      <c r="K298" s="44">
        <v>1327</v>
      </c>
      <c r="L298" s="110"/>
      <c r="M298" s="44">
        <v>55174</v>
      </c>
      <c r="N298" s="44">
        <v>6948</v>
      </c>
      <c r="O298" s="44">
        <v>39274</v>
      </c>
      <c r="P298" s="44">
        <v>19246</v>
      </c>
      <c r="Q298" s="44">
        <v>200</v>
      </c>
      <c r="R298" s="44">
        <v>72563</v>
      </c>
      <c r="S298" s="44">
        <v>193406</v>
      </c>
      <c r="T298" s="110"/>
      <c r="U298" s="44">
        <v>847</v>
      </c>
      <c r="V298" s="44">
        <v>314</v>
      </c>
      <c r="W298" s="44">
        <v>738</v>
      </c>
      <c r="X298" s="44">
        <v>0</v>
      </c>
      <c r="Y298" s="44">
        <v>0</v>
      </c>
      <c r="Z298" s="44">
        <v>2365</v>
      </c>
      <c r="AA298" s="44">
        <v>4265</v>
      </c>
      <c r="AB298" s="110"/>
      <c r="AC298" s="44">
        <v>5075</v>
      </c>
      <c r="AD298" s="44">
        <v>312</v>
      </c>
      <c r="AE298" s="44">
        <v>2090</v>
      </c>
      <c r="AF298" s="44">
        <v>125</v>
      </c>
      <c r="AG298" s="44">
        <v>0</v>
      </c>
      <c r="AH298" s="44">
        <v>3825</v>
      </c>
      <c r="AI298" s="44">
        <v>11427</v>
      </c>
      <c r="AJ298" s="110"/>
      <c r="AK298" s="44">
        <v>1257</v>
      </c>
      <c r="AL298" s="44">
        <v>140</v>
      </c>
      <c r="AM298" s="44">
        <v>1698</v>
      </c>
      <c r="AN298" s="44">
        <v>1396</v>
      </c>
      <c r="AO298" s="44">
        <v>249</v>
      </c>
      <c r="AP298" s="44">
        <v>7116</v>
      </c>
      <c r="AQ298" s="44">
        <v>11856</v>
      </c>
      <c r="AR298" s="110"/>
      <c r="AS298" s="45">
        <v>222281</v>
      </c>
      <c r="AT298" s="110"/>
      <c r="AU298" s="111">
        <v>411131</v>
      </c>
      <c r="AV298" s="112">
        <v>14787</v>
      </c>
      <c r="AW298" s="111">
        <v>305359</v>
      </c>
      <c r="AX298" s="111">
        <v>46237</v>
      </c>
      <c r="AY298" s="26"/>
    </row>
    <row r="299" spans="1:51" x14ac:dyDescent="0.2">
      <c r="A299" s="13" t="s">
        <v>385</v>
      </c>
      <c r="B299" s="14" t="s">
        <v>82</v>
      </c>
      <c r="C299" s="14" t="s">
        <v>13</v>
      </c>
      <c r="D299" s="15"/>
      <c r="E299" s="44">
        <v>0</v>
      </c>
      <c r="F299" s="44">
        <v>0</v>
      </c>
      <c r="G299" s="44">
        <v>308</v>
      </c>
      <c r="H299" s="44">
        <v>0</v>
      </c>
      <c r="I299" s="44">
        <v>0</v>
      </c>
      <c r="J299" s="44">
        <v>16795</v>
      </c>
      <c r="K299" s="44">
        <v>17103</v>
      </c>
      <c r="L299" s="110"/>
      <c r="M299" s="44">
        <v>117</v>
      </c>
      <c r="N299" s="44">
        <v>19431</v>
      </c>
      <c r="O299" s="44">
        <v>5386</v>
      </c>
      <c r="P299" s="44">
        <v>39487</v>
      </c>
      <c r="Q299" s="44">
        <v>0</v>
      </c>
      <c r="R299" s="44">
        <v>44089</v>
      </c>
      <c r="S299" s="44">
        <v>108510</v>
      </c>
      <c r="T299" s="110"/>
      <c r="U299" s="44">
        <v>549</v>
      </c>
      <c r="V299" s="44">
        <v>6330</v>
      </c>
      <c r="W299" s="44">
        <v>4606</v>
      </c>
      <c r="X299" s="44">
        <v>11805</v>
      </c>
      <c r="Y299" s="44">
        <v>0</v>
      </c>
      <c r="Z299" s="44">
        <v>20839</v>
      </c>
      <c r="AA299" s="44">
        <v>44129</v>
      </c>
      <c r="AB299" s="110"/>
      <c r="AC299" s="44">
        <v>165</v>
      </c>
      <c r="AD299" s="44">
        <v>72</v>
      </c>
      <c r="AE299" s="44">
        <v>0</v>
      </c>
      <c r="AF299" s="44">
        <v>0</v>
      </c>
      <c r="AG299" s="44">
        <v>0</v>
      </c>
      <c r="AH299" s="44">
        <v>7270</v>
      </c>
      <c r="AI299" s="44">
        <v>7507</v>
      </c>
      <c r="AJ299" s="110"/>
      <c r="AK299" s="44">
        <v>21456</v>
      </c>
      <c r="AL299" s="44">
        <v>1188</v>
      </c>
      <c r="AM299" s="44">
        <v>1137</v>
      </c>
      <c r="AN299" s="44">
        <v>4173</v>
      </c>
      <c r="AO299" s="44">
        <v>0</v>
      </c>
      <c r="AP299" s="44">
        <v>21012</v>
      </c>
      <c r="AQ299" s="44">
        <v>48967</v>
      </c>
      <c r="AR299" s="110"/>
      <c r="AS299" s="45">
        <v>226215</v>
      </c>
      <c r="AT299" s="110"/>
      <c r="AU299" s="111">
        <v>462774</v>
      </c>
      <c r="AV299" s="112">
        <v>69553</v>
      </c>
      <c r="AW299" s="111">
        <v>223171</v>
      </c>
      <c r="AX299" s="111">
        <v>99814</v>
      </c>
      <c r="AY299" s="26"/>
    </row>
    <row r="300" spans="1:51" x14ac:dyDescent="0.2">
      <c r="A300" s="13" t="s">
        <v>386</v>
      </c>
      <c r="B300" s="14" t="s">
        <v>94</v>
      </c>
      <c r="C300" s="14" t="s">
        <v>13</v>
      </c>
      <c r="D300" s="15"/>
      <c r="E300" s="44">
        <v>0</v>
      </c>
      <c r="F300" s="44">
        <v>0</v>
      </c>
      <c r="G300" s="44">
        <v>0</v>
      </c>
      <c r="H300" s="44">
        <v>0</v>
      </c>
      <c r="I300" s="44">
        <v>0</v>
      </c>
      <c r="J300" s="44">
        <v>0</v>
      </c>
      <c r="K300" s="44">
        <v>1778</v>
      </c>
      <c r="L300" s="110"/>
      <c r="M300" s="44">
        <v>0</v>
      </c>
      <c r="N300" s="44">
        <v>0</v>
      </c>
      <c r="O300" s="44">
        <v>0</v>
      </c>
      <c r="P300" s="44">
        <v>0</v>
      </c>
      <c r="Q300" s="44">
        <v>0</v>
      </c>
      <c r="R300" s="44">
        <v>0</v>
      </c>
      <c r="S300" s="44">
        <v>59308</v>
      </c>
      <c r="T300" s="110"/>
      <c r="U300" s="44">
        <v>0</v>
      </c>
      <c r="V300" s="44">
        <v>0</v>
      </c>
      <c r="W300" s="44">
        <v>0</v>
      </c>
      <c r="X300" s="44">
        <v>0</v>
      </c>
      <c r="Y300" s="44">
        <v>0</v>
      </c>
      <c r="Z300" s="44">
        <v>0</v>
      </c>
      <c r="AA300" s="44">
        <v>42987</v>
      </c>
      <c r="AB300" s="110"/>
      <c r="AC300" s="44">
        <v>0</v>
      </c>
      <c r="AD300" s="44">
        <v>0</v>
      </c>
      <c r="AE300" s="44">
        <v>0</v>
      </c>
      <c r="AF300" s="44">
        <v>0</v>
      </c>
      <c r="AG300" s="44">
        <v>0</v>
      </c>
      <c r="AH300" s="44">
        <v>0</v>
      </c>
      <c r="AI300" s="44">
        <v>3537</v>
      </c>
      <c r="AJ300" s="110"/>
      <c r="AK300" s="44">
        <v>0</v>
      </c>
      <c r="AL300" s="44">
        <v>0</v>
      </c>
      <c r="AM300" s="44">
        <v>0</v>
      </c>
      <c r="AN300" s="44">
        <v>0</v>
      </c>
      <c r="AO300" s="44">
        <v>0</v>
      </c>
      <c r="AP300" s="44">
        <v>0</v>
      </c>
      <c r="AQ300" s="44">
        <v>40456</v>
      </c>
      <c r="AR300" s="110"/>
      <c r="AS300" s="45">
        <v>148067</v>
      </c>
      <c r="AT300" s="110"/>
      <c r="AU300" s="111">
        <v>321546</v>
      </c>
      <c r="AV300" s="112">
        <v>59358</v>
      </c>
      <c r="AW300" s="111">
        <v>90830</v>
      </c>
      <c r="AX300" s="111">
        <v>113128</v>
      </c>
      <c r="AY300" s="26"/>
    </row>
    <row r="301" spans="1:51" x14ac:dyDescent="0.2">
      <c r="A301" s="13" t="s">
        <v>387</v>
      </c>
      <c r="B301" s="14" t="s">
        <v>138</v>
      </c>
      <c r="C301" s="14" t="s">
        <v>13</v>
      </c>
      <c r="D301" s="15"/>
      <c r="E301" s="44">
        <v>0</v>
      </c>
      <c r="F301" s="44">
        <v>0</v>
      </c>
      <c r="G301" s="44">
        <v>132799</v>
      </c>
      <c r="H301" s="44">
        <v>0</v>
      </c>
      <c r="I301" s="44">
        <v>0</v>
      </c>
      <c r="J301" s="44">
        <v>6384</v>
      </c>
      <c r="K301" s="44">
        <v>139183</v>
      </c>
      <c r="L301" s="110"/>
      <c r="M301" s="44">
        <v>0</v>
      </c>
      <c r="N301" s="44">
        <v>71163</v>
      </c>
      <c r="O301" s="44">
        <v>1924</v>
      </c>
      <c r="P301" s="44">
        <v>3969</v>
      </c>
      <c r="Q301" s="44">
        <v>0</v>
      </c>
      <c r="R301" s="44">
        <v>135807</v>
      </c>
      <c r="S301" s="44">
        <v>212863</v>
      </c>
      <c r="T301" s="110"/>
      <c r="U301" s="44">
        <v>0</v>
      </c>
      <c r="V301" s="44">
        <v>9060</v>
      </c>
      <c r="W301" s="44">
        <v>5869</v>
      </c>
      <c r="X301" s="44">
        <v>0</v>
      </c>
      <c r="Y301" s="44">
        <v>0</v>
      </c>
      <c r="Z301" s="44">
        <v>5354</v>
      </c>
      <c r="AA301" s="44">
        <v>20283</v>
      </c>
      <c r="AB301" s="110"/>
      <c r="AC301" s="44">
        <v>0</v>
      </c>
      <c r="AD301" s="44">
        <v>0</v>
      </c>
      <c r="AE301" s="44">
        <v>0</v>
      </c>
      <c r="AF301" s="44">
        <v>0</v>
      </c>
      <c r="AG301" s="44">
        <v>0</v>
      </c>
      <c r="AH301" s="44">
        <v>0</v>
      </c>
      <c r="AI301" s="44">
        <v>0</v>
      </c>
      <c r="AJ301" s="110"/>
      <c r="AK301" s="44">
        <v>655</v>
      </c>
      <c r="AL301" s="44">
        <v>2085</v>
      </c>
      <c r="AM301" s="44">
        <v>689</v>
      </c>
      <c r="AN301" s="44">
        <v>0</v>
      </c>
      <c r="AO301" s="44">
        <v>0</v>
      </c>
      <c r="AP301" s="44">
        <v>30180</v>
      </c>
      <c r="AQ301" s="44">
        <v>33609</v>
      </c>
      <c r="AR301" s="110"/>
      <c r="AS301" s="45">
        <v>405938</v>
      </c>
      <c r="AT301" s="110"/>
      <c r="AU301" s="111">
        <v>1023157</v>
      </c>
      <c r="AV301" s="112">
        <v>214911</v>
      </c>
      <c r="AW301" s="111">
        <v>556473</v>
      </c>
      <c r="AX301" s="111">
        <v>110297</v>
      </c>
      <c r="AY301" s="26"/>
    </row>
    <row r="302" spans="1:51" x14ac:dyDescent="0.2">
      <c r="A302" s="13" t="s">
        <v>388</v>
      </c>
      <c r="B302" s="14" t="s">
        <v>82</v>
      </c>
      <c r="C302" s="14" t="s">
        <v>13</v>
      </c>
      <c r="D302" s="15"/>
      <c r="E302" s="44"/>
      <c r="F302" s="44"/>
      <c r="G302" s="44"/>
      <c r="H302" s="44"/>
      <c r="I302" s="44"/>
      <c r="J302" s="44"/>
      <c r="K302" s="44"/>
      <c r="L302" s="110"/>
      <c r="M302" s="44"/>
      <c r="N302" s="44"/>
      <c r="O302" s="44"/>
      <c r="P302" s="44"/>
      <c r="Q302" s="44"/>
      <c r="R302" s="44"/>
      <c r="S302" s="44"/>
      <c r="T302" s="110"/>
      <c r="U302" s="44"/>
      <c r="V302" s="44"/>
      <c r="W302" s="44"/>
      <c r="X302" s="44"/>
      <c r="Y302" s="44"/>
      <c r="Z302" s="44"/>
      <c r="AA302" s="44"/>
      <c r="AB302" s="110"/>
      <c r="AC302" s="44"/>
      <c r="AD302" s="44"/>
      <c r="AE302" s="44"/>
      <c r="AF302" s="44"/>
      <c r="AG302" s="44"/>
      <c r="AH302" s="44"/>
      <c r="AI302" s="44"/>
      <c r="AJ302" s="110"/>
      <c r="AK302" s="44"/>
      <c r="AL302" s="44"/>
      <c r="AM302" s="44"/>
      <c r="AN302" s="44"/>
      <c r="AO302" s="44"/>
      <c r="AP302" s="44"/>
      <c r="AQ302" s="44"/>
      <c r="AR302" s="110"/>
      <c r="AS302" s="45"/>
      <c r="AT302" s="110"/>
      <c r="AU302" s="111">
        <v>120689</v>
      </c>
      <c r="AV302" s="112">
        <v>32750</v>
      </c>
      <c r="AW302" s="111">
        <v>41261</v>
      </c>
      <c r="AX302" s="111">
        <v>27147</v>
      </c>
      <c r="AY302" s="26"/>
    </row>
    <row r="303" spans="1:51" x14ac:dyDescent="0.2">
      <c r="A303" s="13" t="s">
        <v>389</v>
      </c>
      <c r="B303" s="14" t="s">
        <v>94</v>
      </c>
      <c r="C303" s="14" t="s">
        <v>13</v>
      </c>
      <c r="D303" s="15"/>
      <c r="E303" s="44">
        <v>0</v>
      </c>
      <c r="F303" s="44">
        <v>0</v>
      </c>
      <c r="G303" s="44">
        <v>428</v>
      </c>
      <c r="H303" s="44">
        <v>0</v>
      </c>
      <c r="I303" s="44">
        <v>0</v>
      </c>
      <c r="J303" s="44">
        <v>0</v>
      </c>
      <c r="K303" s="44">
        <v>428</v>
      </c>
      <c r="L303" s="110"/>
      <c r="M303" s="44">
        <v>0</v>
      </c>
      <c r="N303" s="44">
        <v>6628</v>
      </c>
      <c r="O303" s="44">
        <v>979</v>
      </c>
      <c r="P303" s="44">
        <v>4065</v>
      </c>
      <c r="Q303" s="44">
        <v>132</v>
      </c>
      <c r="R303" s="44">
        <v>4793</v>
      </c>
      <c r="S303" s="44">
        <v>16596</v>
      </c>
      <c r="T303" s="110"/>
      <c r="U303" s="44">
        <v>0</v>
      </c>
      <c r="V303" s="44">
        <v>4062</v>
      </c>
      <c r="W303" s="44">
        <v>2350</v>
      </c>
      <c r="X303" s="44">
        <v>0</v>
      </c>
      <c r="Y303" s="44">
        <v>0</v>
      </c>
      <c r="Z303" s="44">
        <v>800</v>
      </c>
      <c r="AA303" s="44">
        <v>7211</v>
      </c>
      <c r="AB303" s="110"/>
      <c r="AC303" s="44">
        <v>0</v>
      </c>
      <c r="AD303" s="44">
        <v>0</v>
      </c>
      <c r="AE303" s="44">
        <v>0</v>
      </c>
      <c r="AF303" s="44">
        <v>0</v>
      </c>
      <c r="AG303" s="44">
        <v>0</v>
      </c>
      <c r="AH303" s="44">
        <v>0</v>
      </c>
      <c r="AI303" s="44">
        <v>0</v>
      </c>
      <c r="AJ303" s="110"/>
      <c r="AK303" s="44">
        <v>550</v>
      </c>
      <c r="AL303" s="44">
        <v>2441</v>
      </c>
      <c r="AM303" s="44">
        <v>1105</v>
      </c>
      <c r="AN303" s="44">
        <v>0</v>
      </c>
      <c r="AO303" s="44">
        <v>0</v>
      </c>
      <c r="AP303" s="44">
        <v>20126</v>
      </c>
      <c r="AQ303" s="44">
        <v>24221</v>
      </c>
      <c r="AR303" s="110"/>
      <c r="AS303" s="45">
        <v>48456</v>
      </c>
      <c r="AT303" s="110"/>
      <c r="AU303" s="111">
        <v>121101</v>
      </c>
      <c r="AV303" s="112">
        <v>24214</v>
      </c>
      <c r="AW303" s="111">
        <v>54691</v>
      </c>
      <c r="AX303" s="111">
        <v>22161</v>
      </c>
      <c r="AY303" s="26"/>
    </row>
    <row r="304" spans="1:51" x14ac:dyDescent="0.2">
      <c r="A304" s="13" t="s">
        <v>390</v>
      </c>
      <c r="B304" s="14" t="s">
        <v>94</v>
      </c>
      <c r="C304" s="14" t="s">
        <v>13</v>
      </c>
      <c r="D304" s="15"/>
      <c r="E304" s="44">
        <v>0</v>
      </c>
      <c r="F304" s="44">
        <v>0</v>
      </c>
      <c r="G304" s="44">
        <v>0</v>
      </c>
      <c r="H304" s="44">
        <v>0</v>
      </c>
      <c r="I304" s="44">
        <v>0</v>
      </c>
      <c r="J304" s="44">
        <v>0</v>
      </c>
      <c r="K304" s="44">
        <v>0</v>
      </c>
      <c r="L304" s="110"/>
      <c r="M304" s="44">
        <v>4528</v>
      </c>
      <c r="N304" s="44">
        <v>6321</v>
      </c>
      <c r="O304" s="44">
        <v>1495</v>
      </c>
      <c r="P304" s="44">
        <v>1902</v>
      </c>
      <c r="Q304" s="44">
        <v>0</v>
      </c>
      <c r="R304" s="44">
        <v>4822</v>
      </c>
      <c r="S304" s="44">
        <v>19069</v>
      </c>
      <c r="T304" s="110"/>
      <c r="U304" s="44">
        <v>478</v>
      </c>
      <c r="V304" s="44">
        <v>1196</v>
      </c>
      <c r="W304" s="44">
        <v>1299</v>
      </c>
      <c r="X304" s="44">
        <v>224</v>
      </c>
      <c r="Y304" s="44">
        <v>0</v>
      </c>
      <c r="Z304" s="44">
        <v>4141</v>
      </c>
      <c r="AA304" s="44">
        <v>7337</v>
      </c>
      <c r="AB304" s="110"/>
      <c r="AC304" s="44">
        <v>0</v>
      </c>
      <c r="AD304" s="44">
        <v>0</v>
      </c>
      <c r="AE304" s="44">
        <v>0</v>
      </c>
      <c r="AF304" s="44">
        <v>0</v>
      </c>
      <c r="AG304" s="44">
        <v>0</v>
      </c>
      <c r="AH304" s="44">
        <v>1302</v>
      </c>
      <c r="AI304" s="44">
        <v>1302</v>
      </c>
      <c r="AJ304" s="110"/>
      <c r="AK304" s="44">
        <v>3471</v>
      </c>
      <c r="AL304" s="44">
        <v>400</v>
      </c>
      <c r="AM304" s="44">
        <v>2620</v>
      </c>
      <c r="AN304" s="44">
        <v>0</v>
      </c>
      <c r="AO304" s="44">
        <v>0</v>
      </c>
      <c r="AP304" s="44">
        <v>5875</v>
      </c>
      <c r="AQ304" s="44">
        <v>12366</v>
      </c>
      <c r="AR304" s="110"/>
      <c r="AS304" s="45">
        <v>40074</v>
      </c>
      <c r="AT304" s="110"/>
      <c r="AU304" s="111">
        <v>107133</v>
      </c>
      <c r="AV304" s="112">
        <v>6330</v>
      </c>
      <c r="AW304" s="111">
        <v>59305</v>
      </c>
      <c r="AX304" s="111">
        <v>23738</v>
      </c>
      <c r="AY304" s="26"/>
    </row>
    <row r="305" spans="1:345" x14ac:dyDescent="0.2">
      <c r="A305" s="13" t="s">
        <v>391</v>
      </c>
      <c r="B305" s="14" t="s">
        <v>84</v>
      </c>
      <c r="C305" s="14" t="s">
        <v>13</v>
      </c>
      <c r="D305" s="15"/>
      <c r="E305" s="44">
        <v>0</v>
      </c>
      <c r="F305" s="44">
        <v>0</v>
      </c>
      <c r="G305" s="44">
        <v>0</v>
      </c>
      <c r="H305" s="44">
        <v>503</v>
      </c>
      <c r="I305" s="44">
        <v>0</v>
      </c>
      <c r="J305" s="44">
        <v>0</v>
      </c>
      <c r="K305" s="44">
        <v>503</v>
      </c>
      <c r="L305" s="110"/>
      <c r="M305" s="44">
        <v>1025</v>
      </c>
      <c r="N305" s="44">
        <v>3476</v>
      </c>
      <c r="O305" s="44">
        <v>380</v>
      </c>
      <c r="P305" s="44">
        <v>176540</v>
      </c>
      <c r="Q305" s="44">
        <v>26</v>
      </c>
      <c r="R305" s="44">
        <v>85989</v>
      </c>
      <c r="S305" s="44">
        <v>267436</v>
      </c>
      <c r="T305" s="110"/>
      <c r="U305" s="44">
        <v>0</v>
      </c>
      <c r="V305" s="44">
        <v>0</v>
      </c>
      <c r="W305" s="44">
        <v>0</v>
      </c>
      <c r="X305" s="44">
        <v>1868</v>
      </c>
      <c r="Y305" s="44">
        <v>0</v>
      </c>
      <c r="Z305" s="44">
        <v>103</v>
      </c>
      <c r="AA305" s="44">
        <v>1970</v>
      </c>
      <c r="AB305" s="110"/>
      <c r="AC305" s="44">
        <v>0</v>
      </c>
      <c r="AD305" s="44">
        <v>0</v>
      </c>
      <c r="AE305" s="44">
        <v>0</v>
      </c>
      <c r="AF305" s="44">
        <v>0</v>
      </c>
      <c r="AG305" s="44">
        <v>0</v>
      </c>
      <c r="AH305" s="44">
        <v>0</v>
      </c>
      <c r="AI305" s="44">
        <v>0</v>
      </c>
      <c r="AJ305" s="110"/>
      <c r="AK305" s="44">
        <v>435</v>
      </c>
      <c r="AL305" s="44">
        <v>859</v>
      </c>
      <c r="AM305" s="44">
        <v>15</v>
      </c>
      <c r="AN305" s="44">
        <v>4904</v>
      </c>
      <c r="AO305" s="44">
        <v>0</v>
      </c>
      <c r="AP305" s="44">
        <v>5115</v>
      </c>
      <c r="AQ305" s="44">
        <v>11327</v>
      </c>
      <c r="AR305" s="110"/>
      <c r="AS305" s="45">
        <v>281237</v>
      </c>
      <c r="AT305" s="110"/>
      <c r="AU305" s="111">
        <v>475929</v>
      </c>
      <c r="AV305" s="112">
        <v>27535</v>
      </c>
      <c r="AW305" s="111">
        <v>361062</v>
      </c>
      <c r="AX305" s="111">
        <v>40327</v>
      </c>
      <c r="AY305" s="26"/>
    </row>
    <row r="306" spans="1:345" x14ac:dyDescent="0.2">
      <c r="A306" s="13" t="s">
        <v>392</v>
      </c>
      <c r="B306" s="14" t="s">
        <v>109</v>
      </c>
      <c r="C306" s="14" t="s">
        <v>13</v>
      </c>
      <c r="D306" s="15"/>
      <c r="E306" s="44">
        <v>0</v>
      </c>
      <c r="F306" s="44">
        <v>0</v>
      </c>
      <c r="G306" s="44">
        <v>0</v>
      </c>
      <c r="H306" s="44">
        <v>0</v>
      </c>
      <c r="I306" s="44">
        <v>0</v>
      </c>
      <c r="J306" s="44">
        <v>0</v>
      </c>
      <c r="K306" s="44">
        <v>0</v>
      </c>
      <c r="L306" s="110"/>
      <c r="M306" s="44">
        <v>0</v>
      </c>
      <c r="N306" s="44">
        <v>22073</v>
      </c>
      <c r="O306" s="44">
        <v>0</v>
      </c>
      <c r="P306" s="44">
        <v>40266</v>
      </c>
      <c r="Q306" s="44">
        <v>0</v>
      </c>
      <c r="R306" s="44">
        <v>0</v>
      </c>
      <c r="S306" s="44">
        <v>62339</v>
      </c>
      <c r="T306" s="110"/>
      <c r="U306" s="44">
        <v>0</v>
      </c>
      <c r="V306" s="44">
        <v>705</v>
      </c>
      <c r="W306" s="44">
        <v>3527</v>
      </c>
      <c r="X306" s="44">
        <v>0</v>
      </c>
      <c r="Y306" s="44">
        <v>0</v>
      </c>
      <c r="Z306" s="44">
        <v>0</v>
      </c>
      <c r="AA306" s="44">
        <v>4232</v>
      </c>
      <c r="AB306" s="110"/>
      <c r="AC306" s="44">
        <v>0</v>
      </c>
      <c r="AD306" s="44">
        <v>350</v>
      </c>
      <c r="AE306" s="44">
        <v>0</v>
      </c>
      <c r="AF306" s="44">
        <v>0</v>
      </c>
      <c r="AG306" s="44">
        <v>0</v>
      </c>
      <c r="AH306" s="44">
        <v>0</v>
      </c>
      <c r="AI306" s="44">
        <v>350</v>
      </c>
      <c r="AJ306" s="110"/>
      <c r="AK306" s="44">
        <v>0</v>
      </c>
      <c r="AL306" s="44">
        <v>0</v>
      </c>
      <c r="AM306" s="44">
        <v>0</v>
      </c>
      <c r="AN306" s="44">
        <v>0</v>
      </c>
      <c r="AO306" s="44">
        <v>0</v>
      </c>
      <c r="AP306" s="44">
        <v>0</v>
      </c>
      <c r="AQ306" s="44">
        <v>0</v>
      </c>
      <c r="AR306" s="110"/>
      <c r="AS306" s="45">
        <v>66921</v>
      </c>
      <c r="AT306" s="110"/>
      <c r="AU306" s="111">
        <v>111535</v>
      </c>
      <c r="AV306" s="112">
        <v>12294</v>
      </c>
      <c r="AW306" s="111">
        <v>71888</v>
      </c>
      <c r="AX306" s="111">
        <v>11624</v>
      </c>
      <c r="AY306" s="26"/>
    </row>
    <row r="307" spans="1:345" x14ac:dyDescent="0.2">
      <c r="A307" s="13" t="s">
        <v>393</v>
      </c>
      <c r="B307" s="14" t="s">
        <v>109</v>
      </c>
      <c r="C307" s="14" t="s">
        <v>13</v>
      </c>
      <c r="D307" s="15"/>
      <c r="E307" s="44">
        <v>0</v>
      </c>
      <c r="F307" s="44">
        <v>0</v>
      </c>
      <c r="G307" s="44">
        <v>0</v>
      </c>
      <c r="H307" s="44">
        <v>0</v>
      </c>
      <c r="I307" s="44">
        <v>0</v>
      </c>
      <c r="J307" s="44">
        <v>0</v>
      </c>
      <c r="K307" s="44">
        <v>0</v>
      </c>
      <c r="L307" s="110"/>
      <c r="M307" s="44">
        <v>175</v>
      </c>
      <c r="N307" s="44">
        <v>7224</v>
      </c>
      <c r="O307" s="44">
        <v>541</v>
      </c>
      <c r="P307" s="44">
        <v>14</v>
      </c>
      <c r="Q307" s="44">
        <v>0</v>
      </c>
      <c r="R307" s="44">
        <v>2718</v>
      </c>
      <c r="S307" s="44">
        <v>10645</v>
      </c>
      <c r="T307" s="110"/>
      <c r="U307" s="44">
        <v>0</v>
      </c>
      <c r="V307" s="44">
        <v>2128</v>
      </c>
      <c r="W307" s="44">
        <v>945</v>
      </c>
      <c r="X307" s="44">
        <v>0</v>
      </c>
      <c r="Y307" s="44">
        <v>0</v>
      </c>
      <c r="Z307" s="44">
        <v>584</v>
      </c>
      <c r="AA307" s="44">
        <v>3657</v>
      </c>
      <c r="AB307" s="110"/>
      <c r="AC307" s="44">
        <v>0</v>
      </c>
      <c r="AD307" s="44">
        <v>0</v>
      </c>
      <c r="AE307" s="44">
        <v>0</v>
      </c>
      <c r="AF307" s="44">
        <v>0</v>
      </c>
      <c r="AG307" s="44">
        <v>0</v>
      </c>
      <c r="AH307" s="44">
        <v>0</v>
      </c>
      <c r="AI307" s="44">
        <v>0</v>
      </c>
      <c r="AJ307" s="110"/>
      <c r="AK307" s="44">
        <v>0</v>
      </c>
      <c r="AL307" s="44">
        <v>1713</v>
      </c>
      <c r="AM307" s="44">
        <v>311</v>
      </c>
      <c r="AN307" s="44">
        <v>0</v>
      </c>
      <c r="AO307" s="44">
        <v>0</v>
      </c>
      <c r="AP307" s="44">
        <v>594</v>
      </c>
      <c r="AQ307" s="44">
        <v>2618</v>
      </c>
      <c r="AR307" s="110"/>
      <c r="AS307" s="45">
        <v>16920</v>
      </c>
      <c r="AT307" s="110"/>
      <c r="AU307" s="111">
        <v>67337</v>
      </c>
      <c r="AV307" s="112">
        <v>4269</v>
      </c>
      <c r="AW307" s="111">
        <v>37490</v>
      </c>
      <c r="AX307" s="111">
        <v>16198</v>
      </c>
      <c r="AY307" s="26"/>
      <c r="MF307" s="12">
        <f>[1]Return!$G$14</f>
        <v>2618</v>
      </c>
    </row>
    <row r="308" spans="1:345" x14ac:dyDescent="0.2">
      <c r="A308" s="13" t="s">
        <v>394</v>
      </c>
      <c r="B308" s="14" t="s">
        <v>94</v>
      </c>
      <c r="C308" s="14" t="s">
        <v>13</v>
      </c>
      <c r="D308" s="15"/>
      <c r="E308" s="44">
        <v>0</v>
      </c>
      <c r="F308" s="44">
        <v>0</v>
      </c>
      <c r="G308" s="44">
        <v>0</v>
      </c>
      <c r="H308" s="44">
        <v>0</v>
      </c>
      <c r="I308" s="44">
        <v>0</v>
      </c>
      <c r="J308" s="44">
        <v>1646</v>
      </c>
      <c r="K308" s="44">
        <v>1646</v>
      </c>
      <c r="L308" s="110"/>
      <c r="M308" s="44">
        <v>0</v>
      </c>
      <c r="N308" s="44">
        <v>12788</v>
      </c>
      <c r="O308" s="44">
        <v>2020</v>
      </c>
      <c r="P308" s="44">
        <v>28811</v>
      </c>
      <c r="Q308" s="44">
        <v>0</v>
      </c>
      <c r="R308" s="44">
        <v>4586</v>
      </c>
      <c r="S308" s="44">
        <v>48205</v>
      </c>
      <c r="T308" s="110"/>
      <c r="U308" s="44">
        <v>0</v>
      </c>
      <c r="V308" s="44">
        <v>1343</v>
      </c>
      <c r="W308" s="44">
        <v>324</v>
      </c>
      <c r="X308" s="44">
        <v>53</v>
      </c>
      <c r="Y308" s="44">
        <v>0</v>
      </c>
      <c r="Z308" s="44">
        <v>396</v>
      </c>
      <c r="AA308" s="44">
        <v>2117</v>
      </c>
      <c r="AB308" s="110"/>
      <c r="AC308" s="44">
        <v>0</v>
      </c>
      <c r="AD308" s="44">
        <v>0</v>
      </c>
      <c r="AE308" s="44">
        <v>0</v>
      </c>
      <c r="AF308" s="44">
        <v>0</v>
      </c>
      <c r="AG308" s="44">
        <v>0</v>
      </c>
      <c r="AH308" s="44">
        <v>247</v>
      </c>
      <c r="AI308" s="44">
        <v>247</v>
      </c>
      <c r="AJ308" s="110"/>
      <c r="AK308" s="44">
        <v>0</v>
      </c>
      <c r="AL308" s="44">
        <v>697</v>
      </c>
      <c r="AM308" s="44">
        <v>180</v>
      </c>
      <c r="AN308" s="44">
        <v>380</v>
      </c>
      <c r="AO308" s="44">
        <v>0</v>
      </c>
      <c r="AP308" s="44">
        <v>1935</v>
      </c>
      <c r="AQ308" s="44">
        <v>3191</v>
      </c>
      <c r="AR308" s="110"/>
      <c r="AS308" s="45">
        <v>55407</v>
      </c>
      <c r="AT308" s="110"/>
      <c r="AU308" s="111">
        <v>156565</v>
      </c>
      <c r="AV308" s="112">
        <v>16435</v>
      </c>
      <c r="AW308" s="111">
        <v>101053</v>
      </c>
      <c r="AX308" s="111">
        <v>16478</v>
      </c>
      <c r="AY308" s="26"/>
      <c r="MF308" s="12">
        <f>[2]Return!$G$13</f>
        <v>1934.5</v>
      </c>
      <c r="MG308" s="12">
        <f>[2]Return!$G$14</f>
        <v>3191.29</v>
      </c>
    </row>
    <row r="309" spans="1:345" x14ac:dyDescent="0.2">
      <c r="A309" s="13" t="s">
        <v>395</v>
      </c>
      <c r="B309" s="14" t="s">
        <v>14</v>
      </c>
      <c r="C309" s="14" t="s">
        <v>14</v>
      </c>
      <c r="D309" s="15"/>
      <c r="E309" s="44">
        <v>0</v>
      </c>
      <c r="F309" s="44">
        <v>0</v>
      </c>
      <c r="G309" s="44">
        <v>1407</v>
      </c>
      <c r="H309" s="44">
        <v>0</v>
      </c>
      <c r="I309" s="44">
        <v>0</v>
      </c>
      <c r="J309" s="44">
        <v>0</v>
      </c>
      <c r="K309" s="44">
        <v>1407</v>
      </c>
      <c r="L309" s="110"/>
      <c r="M309" s="44">
        <v>0</v>
      </c>
      <c r="N309" s="44">
        <v>0</v>
      </c>
      <c r="O309" s="44">
        <v>254400</v>
      </c>
      <c r="P309" s="44">
        <v>0</v>
      </c>
      <c r="Q309" s="44">
        <v>0</v>
      </c>
      <c r="R309" s="44">
        <v>914</v>
      </c>
      <c r="S309" s="44">
        <v>255315</v>
      </c>
      <c r="T309" s="110"/>
      <c r="U309" s="44">
        <v>0</v>
      </c>
      <c r="V309" s="44">
        <v>128</v>
      </c>
      <c r="W309" s="44">
        <v>16217</v>
      </c>
      <c r="X309" s="44">
        <v>0</v>
      </c>
      <c r="Y309" s="44">
        <v>0</v>
      </c>
      <c r="Z309" s="44">
        <v>1658</v>
      </c>
      <c r="AA309" s="44">
        <v>18002</v>
      </c>
      <c r="AB309" s="110"/>
      <c r="AC309" s="44">
        <v>0</v>
      </c>
      <c r="AD309" s="44">
        <v>0</v>
      </c>
      <c r="AE309" s="44">
        <v>397</v>
      </c>
      <c r="AF309" s="44">
        <v>0</v>
      </c>
      <c r="AG309" s="44">
        <v>0</v>
      </c>
      <c r="AH309" s="44">
        <v>2278</v>
      </c>
      <c r="AI309" s="44">
        <v>2675</v>
      </c>
      <c r="AJ309" s="110"/>
      <c r="AK309" s="44">
        <v>0</v>
      </c>
      <c r="AL309" s="44">
        <v>0</v>
      </c>
      <c r="AM309" s="44">
        <v>0</v>
      </c>
      <c r="AN309" s="44">
        <v>0</v>
      </c>
      <c r="AO309" s="44">
        <v>0</v>
      </c>
      <c r="AP309" s="44">
        <v>133</v>
      </c>
      <c r="AQ309" s="44">
        <v>133</v>
      </c>
      <c r="AR309" s="110"/>
      <c r="AS309" s="45">
        <v>277532</v>
      </c>
      <c r="AT309" s="110"/>
      <c r="AU309" s="111">
        <v>417424</v>
      </c>
      <c r="AV309" s="112">
        <v>13766</v>
      </c>
      <c r="AW309" s="111">
        <v>379050</v>
      </c>
      <c r="AX309" s="111">
        <v>11910</v>
      </c>
      <c r="AY309" s="26"/>
      <c r="MF309" s="12">
        <f>[3]Return!$G$12</f>
        <v>0</v>
      </c>
      <c r="MG309" s="12">
        <f>[3]Return!$G$13</f>
        <v>133.28</v>
      </c>
    </row>
    <row r="310" spans="1:345" x14ac:dyDescent="0.2">
      <c r="A310" s="13" t="s">
        <v>396</v>
      </c>
      <c r="B310" s="14" t="s">
        <v>84</v>
      </c>
      <c r="C310" s="14" t="s">
        <v>13</v>
      </c>
      <c r="D310" s="15"/>
      <c r="E310" s="44">
        <v>0</v>
      </c>
      <c r="F310" s="44">
        <v>0</v>
      </c>
      <c r="G310" s="44">
        <v>0</v>
      </c>
      <c r="H310" s="44">
        <v>0</v>
      </c>
      <c r="I310" s="44">
        <v>0</v>
      </c>
      <c r="J310" s="44">
        <v>1097</v>
      </c>
      <c r="K310" s="44">
        <v>1097</v>
      </c>
      <c r="L310" s="110"/>
      <c r="M310" s="44">
        <v>0</v>
      </c>
      <c r="N310" s="44">
        <v>11127</v>
      </c>
      <c r="O310" s="44">
        <v>6853</v>
      </c>
      <c r="P310" s="44">
        <v>5621</v>
      </c>
      <c r="Q310" s="44">
        <v>0</v>
      </c>
      <c r="R310" s="44">
        <v>47986</v>
      </c>
      <c r="S310" s="44">
        <v>71585</v>
      </c>
      <c r="T310" s="110"/>
      <c r="U310" s="44">
        <v>0</v>
      </c>
      <c r="V310" s="44">
        <v>1026</v>
      </c>
      <c r="W310" s="44">
        <v>4779</v>
      </c>
      <c r="X310" s="44">
        <v>1360</v>
      </c>
      <c r="Y310" s="44">
        <v>0</v>
      </c>
      <c r="Z310" s="44">
        <v>13979</v>
      </c>
      <c r="AA310" s="44">
        <v>21144</v>
      </c>
      <c r="AB310" s="110"/>
      <c r="AC310" s="44">
        <v>0</v>
      </c>
      <c r="AD310" s="44">
        <v>0</v>
      </c>
      <c r="AE310" s="44">
        <v>0</v>
      </c>
      <c r="AF310" s="44">
        <v>0</v>
      </c>
      <c r="AG310" s="44">
        <v>0</v>
      </c>
      <c r="AH310" s="44">
        <v>468</v>
      </c>
      <c r="AI310" s="44">
        <v>468</v>
      </c>
      <c r="AJ310" s="110"/>
      <c r="AK310" s="44">
        <v>0</v>
      </c>
      <c r="AL310" s="44">
        <v>390</v>
      </c>
      <c r="AM310" s="44">
        <v>2784</v>
      </c>
      <c r="AN310" s="44">
        <v>0</v>
      </c>
      <c r="AO310" s="44">
        <v>0</v>
      </c>
      <c r="AP310" s="44">
        <v>45744</v>
      </c>
      <c r="AQ310" s="44">
        <v>48918</v>
      </c>
      <c r="AR310" s="110"/>
      <c r="AS310" s="45">
        <v>143212</v>
      </c>
      <c r="AT310" s="110"/>
      <c r="AU310" s="111">
        <v>306028</v>
      </c>
      <c r="AV310" s="112">
        <v>28416</v>
      </c>
      <c r="AW310" s="111">
        <v>153710</v>
      </c>
      <c r="AX310" s="111">
        <v>74482</v>
      </c>
      <c r="AY310" s="26"/>
      <c r="MF310" s="12">
        <f>[4]Return!$G$11</f>
        <v>0</v>
      </c>
      <c r="MG310" s="12">
        <f>[4]Return!$G$12</f>
        <v>0</v>
      </c>
    </row>
    <row r="311" spans="1:345" x14ac:dyDescent="0.2">
      <c r="A311" s="13" t="s">
        <v>397</v>
      </c>
      <c r="B311" s="14" t="s">
        <v>173</v>
      </c>
      <c r="C311" s="14" t="s">
        <v>13</v>
      </c>
      <c r="D311" s="15"/>
      <c r="E311" s="44">
        <v>0</v>
      </c>
      <c r="F311" s="44">
        <v>0</v>
      </c>
      <c r="G311" s="44">
        <v>0</v>
      </c>
      <c r="H311" s="44">
        <v>0</v>
      </c>
      <c r="I311" s="44">
        <v>0</v>
      </c>
      <c r="J311" s="44">
        <v>7326</v>
      </c>
      <c r="K311" s="44">
        <v>7326</v>
      </c>
      <c r="L311" s="110"/>
      <c r="M311" s="44">
        <v>0</v>
      </c>
      <c r="N311" s="44">
        <v>2459</v>
      </c>
      <c r="O311" s="44">
        <v>112</v>
      </c>
      <c r="P311" s="44">
        <v>11259</v>
      </c>
      <c r="Q311" s="44">
        <v>267</v>
      </c>
      <c r="R311" s="44">
        <v>83112</v>
      </c>
      <c r="S311" s="44">
        <v>97210</v>
      </c>
      <c r="T311" s="110"/>
      <c r="U311" s="44">
        <v>500</v>
      </c>
      <c r="V311" s="44">
        <v>15785</v>
      </c>
      <c r="W311" s="44">
        <v>4814</v>
      </c>
      <c r="X311" s="44">
        <v>350</v>
      </c>
      <c r="Y311" s="44">
        <v>0</v>
      </c>
      <c r="Z311" s="44">
        <v>24274</v>
      </c>
      <c r="AA311" s="44">
        <v>45724</v>
      </c>
      <c r="AB311" s="110"/>
      <c r="AC311" s="44">
        <v>0</v>
      </c>
      <c r="AD311" s="44">
        <v>828</v>
      </c>
      <c r="AE311" s="44">
        <v>531</v>
      </c>
      <c r="AF311" s="44">
        <v>0</v>
      </c>
      <c r="AG311" s="44">
        <v>0</v>
      </c>
      <c r="AH311" s="44">
        <v>6229</v>
      </c>
      <c r="AI311" s="44">
        <v>7587</v>
      </c>
      <c r="AJ311" s="110"/>
      <c r="AK311" s="44">
        <v>2429</v>
      </c>
      <c r="AL311" s="44">
        <v>0</v>
      </c>
      <c r="AM311" s="44">
        <v>969</v>
      </c>
      <c r="AN311" s="44">
        <v>0</v>
      </c>
      <c r="AO311" s="44">
        <v>0</v>
      </c>
      <c r="AP311" s="44">
        <v>16521</v>
      </c>
      <c r="AQ311" s="44">
        <v>19919</v>
      </c>
      <c r="AR311" s="110"/>
      <c r="AS311" s="45">
        <v>177767</v>
      </c>
      <c r="AT311" s="110"/>
      <c r="AU311" s="111">
        <v>389061</v>
      </c>
      <c r="AV311" s="112">
        <v>42221</v>
      </c>
      <c r="AW311" s="111">
        <v>219653</v>
      </c>
      <c r="AX311" s="111">
        <v>83798</v>
      </c>
      <c r="AY311" s="26"/>
      <c r="MF311" s="12">
        <f>[5]Return!$G$10</f>
        <v>968.65</v>
      </c>
      <c r="MG311" s="12">
        <f>[5]Return!$G$11</f>
        <v>0</v>
      </c>
    </row>
    <row r="312" spans="1:345" x14ac:dyDescent="0.2">
      <c r="A312" s="13" t="s">
        <v>398</v>
      </c>
      <c r="B312" s="14" t="s">
        <v>109</v>
      </c>
      <c r="C312" s="14" t="s">
        <v>13</v>
      </c>
      <c r="D312" s="15"/>
      <c r="E312" s="44">
        <v>0</v>
      </c>
      <c r="F312" s="44">
        <v>1695</v>
      </c>
      <c r="G312" s="44">
        <v>0</v>
      </c>
      <c r="H312" s="44">
        <v>0</v>
      </c>
      <c r="I312" s="44">
        <v>0</v>
      </c>
      <c r="J312" s="44">
        <v>1352</v>
      </c>
      <c r="K312" s="44">
        <v>3047</v>
      </c>
      <c r="L312" s="110"/>
      <c r="M312" s="44">
        <v>11242</v>
      </c>
      <c r="N312" s="44">
        <v>45212</v>
      </c>
      <c r="O312" s="44">
        <v>22262</v>
      </c>
      <c r="P312" s="44">
        <v>3399</v>
      </c>
      <c r="Q312" s="44">
        <v>0</v>
      </c>
      <c r="R312" s="44">
        <v>116739</v>
      </c>
      <c r="S312" s="44">
        <v>198854</v>
      </c>
      <c r="T312" s="110"/>
      <c r="U312" s="44">
        <v>5366</v>
      </c>
      <c r="V312" s="44">
        <v>21127</v>
      </c>
      <c r="W312" s="44">
        <v>25686</v>
      </c>
      <c r="X312" s="44">
        <v>868</v>
      </c>
      <c r="Y312" s="44">
        <v>103</v>
      </c>
      <c r="Z312" s="44">
        <v>58342</v>
      </c>
      <c r="AA312" s="44">
        <v>111492</v>
      </c>
      <c r="AB312" s="110"/>
      <c r="AC312" s="44">
        <v>0</v>
      </c>
      <c r="AD312" s="44">
        <v>0</v>
      </c>
      <c r="AE312" s="44">
        <v>134</v>
      </c>
      <c r="AF312" s="44">
        <v>0</v>
      </c>
      <c r="AG312" s="44">
        <v>0</v>
      </c>
      <c r="AH312" s="44">
        <v>511</v>
      </c>
      <c r="AI312" s="44">
        <v>645</v>
      </c>
      <c r="AJ312" s="110"/>
      <c r="AK312" s="44">
        <v>3000</v>
      </c>
      <c r="AL312" s="44">
        <v>1919</v>
      </c>
      <c r="AM312" s="44">
        <v>8830</v>
      </c>
      <c r="AN312" s="44">
        <v>0</v>
      </c>
      <c r="AO312" s="44">
        <v>0</v>
      </c>
      <c r="AP312" s="44">
        <v>24142</v>
      </c>
      <c r="AQ312" s="44">
        <v>37891</v>
      </c>
      <c r="AR312" s="110"/>
      <c r="AS312" s="45">
        <v>351929</v>
      </c>
      <c r="AT312" s="110"/>
      <c r="AU312" s="111">
        <v>550129</v>
      </c>
      <c r="AV312" s="112">
        <v>73431</v>
      </c>
      <c r="AW312" s="111">
        <v>305420</v>
      </c>
      <c r="AX312" s="111">
        <v>110233</v>
      </c>
      <c r="AY312" s="26"/>
      <c r="MF312" s="12">
        <f>[6]Return!$G$9</f>
        <v>1918.98</v>
      </c>
      <c r="MG312" s="12">
        <f>[6]Return!$G$10</f>
        <v>8829.94</v>
      </c>
    </row>
    <row r="313" spans="1:345" x14ac:dyDescent="0.2">
      <c r="A313" s="13" t="s">
        <v>399</v>
      </c>
      <c r="B313" s="14" t="s">
        <v>109</v>
      </c>
      <c r="C313" s="14" t="s">
        <v>13</v>
      </c>
      <c r="D313" s="15"/>
      <c r="E313" s="44">
        <v>0</v>
      </c>
      <c r="F313" s="44">
        <v>0</v>
      </c>
      <c r="G313" s="44">
        <v>335</v>
      </c>
      <c r="H313" s="44">
        <v>0</v>
      </c>
      <c r="I313" s="44">
        <v>0</v>
      </c>
      <c r="J313" s="44">
        <v>0</v>
      </c>
      <c r="K313" s="44">
        <v>335</v>
      </c>
      <c r="L313" s="110"/>
      <c r="M313" s="44">
        <v>1200</v>
      </c>
      <c r="N313" s="44">
        <v>27568</v>
      </c>
      <c r="O313" s="44">
        <v>13247</v>
      </c>
      <c r="P313" s="44">
        <v>51351</v>
      </c>
      <c r="Q313" s="44">
        <v>0</v>
      </c>
      <c r="R313" s="44">
        <v>392</v>
      </c>
      <c r="S313" s="44">
        <v>93758</v>
      </c>
      <c r="T313" s="110"/>
      <c r="U313" s="44">
        <v>0</v>
      </c>
      <c r="V313" s="44">
        <v>36284</v>
      </c>
      <c r="W313" s="44">
        <v>1208</v>
      </c>
      <c r="X313" s="44">
        <v>9267</v>
      </c>
      <c r="Y313" s="44">
        <v>0</v>
      </c>
      <c r="Z313" s="44">
        <v>44898</v>
      </c>
      <c r="AA313" s="44">
        <v>91657</v>
      </c>
      <c r="AB313" s="110"/>
      <c r="AC313" s="44">
        <v>0</v>
      </c>
      <c r="AD313" s="44">
        <v>0</v>
      </c>
      <c r="AE313" s="44">
        <v>0</v>
      </c>
      <c r="AF313" s="44">
        <v>0</v>
      </c>
      <c r="AG313" s="44">
        <v>0</v>
      </c>
      <c r="AH313" s="44">
        <v>0</v>
      </c>
      <c r="AI313" s="44">
        <v>0</v>
      </c>
      <c r="AJ313" s="110"/>
      <c r="AK313" s="44">
        <v>0</v>
      </c>
      <c r="AL313" s="44">
        <v>116</v>
      </c>
      <c r="AM313" s="44">
        <v>2356</v>
      </c>
      <c r="AN313" s="44">
        <v>0</v>
      </c>
      <c r="AO313" s="44">
        <v>0</v>
      </c>
      <c r="AP313" s="44">
        <v>1215</v>
      </c>
      <c r="AQ313" s="44">
        <v>3687</v>
      </c>
      <c r="AR313" s="110"/>
      <c r="AS313" s="45">
        <v>189437</v>
      </c>
      <c r="AT313" s="110"/>
      <c r="AU313" s="111">
        <v>131137</v>
      </c>
      <c r="AV313" s="112">
        <v>2159</v>
      </c>
      <c r="AW313" s="111">
        <v>88180</v>
      </c>
      <c r="AX313" s="111">
        <v>22549</v>
      </c>
      <c r="AY313" s="26"/>
      <c r="MF313" s="12">
        <f>[7]Return!$G$8</f>
        <v>0</v>
      </c>
      <c r="MG313" s="12">
        <f>[7]Return!$G$9</f>
        <v>116.16</v>
      </c>
    </row>
    <row r="314" spans="1:345" x14ac:dyDescent="0.2">
      <c r="A314" s="13" t="s">
        <v>400</v>
      </c>
      <c r="B314" s="14" t="s">
        <v>105</v>
      </c>
      <c r="C314" s="14" t="s">
        <v>13</v>
      </c>
      <c r="D314" s="15"/>
      <c r="E314" s="44">
        <v>0</v>
      </c>
      <c r="F314" s="44">
        <v>0</v>
      </c>
      <c r="G314" s="44">
        <v>571</v>
      </c>
      <c r="H314" s="44">
        <v>0</v>
      </c>
      <c r="I314" s="44">
        <v>0</v>
      </c>
      <c r="J314" s="44">
        <v>0</v>
      </c>
      <c r="K314" s="44">
        <v>571</v>
      </c>
      <c r="L314" s="110"/>
      <c r="M314" s="44">
        <v>0</v>
      </c>
      <c r="N314" s="44">
        <v>16255</v>
      </c>
      <c r="O314" s="44">
        <v>0</v>
      </c>
      <c r="P314" s="44">
        <v>810</v>
      </c>
      <c r="Q314" s="44">
        <v>0</v>
      </c>
      <c r="R314" s="44">
        <v>2443</v>
      </c>
      <c r="S314" s="44">
        <v>19508</v>
      </c>
      <c r="T314" s="110"/>
      <c r="U314" s="44">
        <v>0</v>
      </c>
      <c r="V314" s="44">
        <v>2226</v>
      </c>
      <c r="W314" s="44">
        <v>0</v>
      </c>
      <c r="X314" s="44">
        <v>0</v>
      </c>
      <c r="Y314" s="44">
        <v>0</v>
      </c>
      <c r="Z314" s="44">
        <v>2789</v>
      </c>
      <c r="AA314" s="44">
        <v>5015</v>
      </c>
      <c r="AB314" s="110"/>
      <c r="AC314" s="44">
        <v>0</v>
      </c>
      <c r="AD314" s="44">
        <v>0</v>
      </c>
      <c r="AE314" s="44">
        <v>0</v>
      </c>
      <c r="AF314" s="44">
        <v>0</v>
      </c>
      <c r="AG314" s="44">
        <v>0</v>
      </c>
      <c r="AH314" s="44">
        <v>0</v>
      </c>
      <c r="AI314" s="44">
        <v>0</v>
      </c>
      <c r="AJ314" s="110"/>
      <c r="AK314" s="44">
        <v>0</v>
      </c>
      <c r="AL314" s="44">
        <v>0</v>
      </c>
      <c r="AM314" s="44">
        <v>0</v>
      </c>
      <c r="AN314" s="44">
        <v>0</v>
      </c>
      <c r="AO314" s="44">
        <v>0</v>
      </c>
      <c r="AP314" s="44">
        <v>873</v>
      </c>
      <c r="AQ314" s="44">
        <v>873</v>
      </c>
      <c r="AR314" s="110"/>
      <c r="AS314" s="45">
        <v>25967</v>
      </c>
      <c r="AT314" s="110"/>
      <c r="AU314" s="111">
        <v>90077</v>
      </c>
      <c r="AV314" s="112">
        <v>9758</v>
      </c>
      <c r="AW314" s="111">
        <v>44003</v>
      </c>
      <c r="AX314" s="111">
        <v>20481</v>
      </c>
      <c r="AY314" s="26"/>
      <c r="MG314" s="12">
        <f>[8]Return!$G$8</f>
        <v>0</v>
      </c>
    </row>
    <row r="315" spans="1:345" x14ac:dyDescent="0.2">
      <c r="A315" s="13" t="s">
        <v>401</v>
      </c>
      <c r="B315" s="14" t="s">
        <v>94</v>
      </c>
      <c r="C315" s="14" t="s">
        <v>13</v>
      </c>
      <c r="D315" s="15"/>
      <c r="E315" s="44">
        <v>0</v>
      </c>
      <c r="F315" s="44">
        <v>0</v>
      </c>
      <c r="G315" s="44">
        <v>0</v>
      </c>
      <c r="H315" s="44">
        <v>0</v>
      </c>
      <c r="I315" s="44">
        <v>0</v>
      </c>
      <c r="J315" s="44">
        <v>0</v>
      </c>
      <c r="K315" s="44">
        <v>0</v>
      </c>
      <c r="L315" s="110"/>
      <c r="M315" s="44">
        <v>4184</v>
      </c>
      <c r="N315" s="44">
        <v>1788</v>
      </c>
      <c r="O315" s="44">
        <v>710</v>
      </c>
      <c r="P315" s="44">
        <v>1313</v>
      </c>
      <c r="Q315" s="44">
        <v>0</v>
      </c>
      <c r="R315" s="44">
        <v>6950</v>
      </c>
      <c r="S315" s="44">
        <v>14945</v>
      </c>
      <c r="T315" s="110"/>
      <c r="U315" s="44">
        <v>2756</v>
      </c>
      <c r="V315" s="44">
        <v>1198</v>
      </c>
      <c r="W315" s="44">
        <v>316</v>
      </c>
      <c r="X315" s="44">
        <v>0</v>
      </c>
      <c r="Y315" s="44">
        <v>0</v>
      </c>
      <c r="Z315" s="44">
        <v>4626</v>
      </c>
      <c r="AA315" s="44">
        <v>8896</v>
      </c>
      <c r="AB315" s="110"/>
      <c r="AC315" s="44">
        <v>0</v>
      </c>
      <c r="AD315" s="44">
        <v>0</v>
      </c>
      <c r="AE315" s="44">
        <v>893</v>
      </c>
      <c r="AF315" s="44">
        <v>0</v>
      </c>
      <c r="AG315" s="44">
        <v>0</v>
      </c>
      <c r="AH315" s="44">
        <v>0</v>
      </c>
      <c r="AI315" s="44">
        <v>893</v>
      </c>
      <c r="AJ315" s="110"/>
      <c r="AK315" s="44">
        <v>4932</v>
      </c>
      <c r="AL315" s="44">
        <v>834</v>
      </c>
      <c r="AM315" s="44">
        <v>351</v>
      </c>
      <c r="AN315" s="44">
        <v>692</v>
      </c>
      <c r="AO315" s="44">
        <v>0</v>
      </c>
      <c r="AP315" s="44">
        <v>5306</v>
      </c>
      <c r="AQ315" s="44">
        <v>12115</v>
      </c>
      <c r="AR315" s="110"/>
      <c r="AS315" s="45">
        <v>36849</v>
      </c>
      <c r="AT315" s="110"/>
      <c r="AU315" s="111">
        <v>100711</v>
      </c>
      <c r="AV315" s="112">
        <v>6084</v>
      </c>
      <c r="AW315" s="111">
        <v>57076</v>
      </c>
      <c r="AX315" s="111">
        <v>20225</v>
      </c>
      <c r="AY315" s="26"/>
      <c r="MF315" s="12">
        <f>[9]Return!$F$14</f>
        <v>893.19</v>
      </c>
    </row>
    <row r="316" spans="1:345" x14ac:dyDescent="0.2">
      <c r="A316" s="13" t="s">
        <v>402</v>
      </c>
      <c r="B316" s="14" t="s">
        <v>173</v>
      </c>
      <c r="C316" s="14" t="s">
        <v>13</v>
      </c>
      <c r="D316" s="15"/>
      <c r="E316" s="44">
        <v>0</v>
      </c>
      <c r="F316" s="44">
        <v>0</v>
      </c>
      <c r="G316" s="44">
        <v>2302</v>
      </c>
      <c r="H316" s="44">
        <v>0</v>
      </c>
      <c r="I316" s="44">
        <v>0</v>
      </c>
      <c r="J316" s="44">
        <v>2214</v>
      </c>
      <c r="K316" s="44">
        <v>4516</v>
      </c>
      <c r="L316" s="110"/>
      <c r="M316" s="44">
        <v>640</v>
      </c>
      <c r="N316" s="44">
        <v>31092</v>
      </c>
      <c r="O316" s="44">
        <v>9330</v>
      </c>
      <c r="P316" s="44">
        <v>1481</v>
      </c>
      <c r="Q316" s="44">
        <v>107</v>
      </c>
      <c r="R316" s="44">
        <v>256833</v>
      </c>
      <c r="S316" s="44">
        <v>299482</v>
      </c>
      <c r="T316" s="110"/>
      <c r="U316" s="44">
        <v>1150</v>
      </c>
      <c r="V316" s="44">
        <v>4550</v>
      </c>
      <c r="W316" s="44">
        <v>2033</v>
      </c>
      <c r="X316" s="44">
        <v>0</v>
      </c>
      <c r="Y316" s="44">
        <v>0</v>
      </c>
      <c r="Z316" s="44">
        <v>37889</v>
      </c>
      <c r="AA316" s="44">
        <v>45622</v>
      </c>
      <c r="AB316" s="110"/>
      <c r="AC316" s="44">
        <v>0</v>
      </c>
      <c r="AD316" s="44">
        <v>2771</v>
      </c>
      <c r="AE316" s="44">
        <v>787</v>
      </c>
      <c r="AF316" s="44">
        <v>0</v>
      </c>
      <c r="AG316" s="44">
        <v>0</v>
      </c>
      <c r="AH316" s="44">
        <v>22472</v>
      </c>
      <c r="AI316" s="44">
        <v>26030</v>
      </c>
      <c r="AJ316" s="110"/>
      <c r="AK316" s="44">
        <v>915</v>
      </c>
      <c r="AL316" s="44">
        <v>727</v>
      </c>
      <c r="AM316" s="44">
        <v>14</v>
      </c>
      <c r="AN316" s="44">
        <v>0</v>
      </c>
      <c r="AO316" s="44">
        <v>0</v>
      </c>
      <c r="AP316" s="44">
        <v>8201</v>
      </c>
      <c r="AQ316" s="44">
        <v>9858</v>
      </c>
      <c r="AR316" s="110"/>
      <c r="AS316" s="45">
        <v>385507</v>
      </c>
      <c r="AT316" s="110"/>
      <c r="AU316" s="111">
        <v>767134</v>
      </c>
      <c r="AV316" s="112">
        <v>67698</v>
      </c>
      <c r="AW316" s="111">
        <v>479246</v>
      </c>
      <c r="AX316" s="111">
        <v>141978</v>
      </c>
      <c r="AY316" s="26"/>
      <c r="MF316" s="12">
        <f>[10]Return!$F$13</f>
        <v>22472.06</v>
      </c>
      <c r="MG316" s="12">
        <f>[10]Return!$F$14</f>
        <v>26029.61</v>
      </c>
    </row>
    <row r="317" spans="1:345" x14ac:dyDescent="0.2">
      <c r="A317" s="13" t="s">
        <v>403</v>
      </c>
      <c r="B317" s="14" t="s">
        <v>82</v>
      </c>
      <c r="C317" s="14" t="s">
        <v>13</v>
      </c>
      <c r="D317" s="15"/>
      <c r="E317" s="44">
        <v>0</v>
      </c>
      <c r="F317" s="44">
        <v>0</v>
      </c>
      <c r="G317" s="44">
        <v>328</v>
      </c>
      <c r="H317" s="44">
        <v>0</v>
      </c>
      <c r="I317" s="44">
        <v>0</v>
      </c>
      <c r="J317" s="44">
        <v>0</v>
      </c>
      <c r="K317" s="44">
        <v>328</v>
      </c>
      <c r="L317" s="110"/>
      <c r="M317" s="44">
        <v>0</v>
      </c>
      <c r="N317" s="44">
        <v>5419</v>
      </c>
      <c r="O317" s="44">
        <v>1596</v>
      </c>
      <c r="P317" s="44">
        <v>8550</v>
      </c>
      <c r="Q317" s="44">
        <v>0</v>
      </c>
      <c r="R317" s="44">
        <v>4546</v>
      </c>
      <c r="S317" s="44">
        <v>20110</v>
      </c>
      <c r="T317" s="110"/>
      <c r="U317" s="44">
        <v>0</v>
      </c>
      <c r="V317" s="44">
        <v>1571</v>
      </c>
      <c r="W317" s="44">
        <v>145</v>
      </c>
      <c r="X317" s="44">
        <v>0</v>
      </c>
      <c r="Y317" s="44">
        <v>0</v>
      </c>
      <c r="Z317" s="44">
        <v>910</v>
      </c>
      <c r="AA317" s="44">
        <v>2627</v>
      </c>
      <c r="AB317" s="110"/>
      <c r="AC317" s="44">
        <v>0</v>
      </c>
      <c r="AD317" s="44">
        <v>0</v>
      </c>
      <c r="AE317" s="44">
        <v>0</v>
      </c>
      <c r="AF317" s="44">
        <v>0</v>
      </c>
      <c r="AG317" s="44">
        <v>0</v>
      </c>
      <c r="AH317" s="44">
        <v>0</v>
      </c>
      <c r="AI317" s="44">
        <v>0</v>
      </c>
      <c r="AJ317" s="110"/>
      <c r="AK317" s="44">
        <v>0</v>
      </c>
      <c r="AL317" s="44">
        <v>334</v>
      </c>
      <c r="AM317" s="44">
        <v>1397</v>
      </c>
      <c r="AN317" s="44">
        <v>0</v>
      </c>
      <c r="AO317" s="44">
        <v>0</v>
      </c>
      <c r="AP317" s="44">
        <v>4732</v>
      </c>
      <c r="AQ317" s="44">
        <v>6463</v>
      </c>
      <c r="AR317" s="110"/>
      <c r="AS317" s="45">
        <v>29528</v>
      </c>
      <c r="AT317" s="110"/>
      <c r="AU317" s="111">
        <v>59472</v>
      </c>
      <c r="AV317" s="112">
        <v>11902</v>
      </c>
      <c r="AW317" s="111">
        <v>25993</v>
      </c>
      <c r="AX317" s="111">
        <v>11369</v>
      </c>
      <c r="AY317" s="26"/>
      <c r="MF317" s="12">
        <f>[11]Return!$F$12</f>
        <v>0</v>
      </c>
      <c r="MG317" s="12">
        <f>[11]Return!$F$13</f>
        <v>0</v>
      </c>
    </row>
    <row r="318" spans="1:345" x14ac:dyDescent="0.2">
      <c r="A318" s="13" t="s">
        <v>404</v>
      </c>
      <c r="B318" s="14" t="s">
        <v>96</v>
      </c>
      <c r="C318" s="14" t="s">
        <v>13</v>
      </c>
      <c r="D318" s="15"/>
      <c r="E318" s="44">
        <v>1500</v>
      </c>
      <c r="F318" s="44">
        <v>4483</v>
      </c>
      <c r="G318" s="44">
        <v>4689</v>
      </c>
      <c r="H318" s="44">
        <v>2447</v>
      </c>
      <c r="I318" s="44">
        <v>0</v>
      </c>
      <c r="J318" s="44">
        <v>3242</v>
      </c>
      <c r="K318" s="44">
        <v>16361</v>
      </c>
      <c r="L318" s="110"/>
      <c r="M318" s="44">
        <v>256</v>
      </c>
      <c r="N318" s="44">
        <v>9599</v>
      </c>
      <c r="O318" s="44">
        <v>3472</v>
      </c>
      <c r="P318" s="44">
        <v>20623</v>
      </c>
      <c r="Q318" s="44">
        <v>0</v>
      </c>
      <c r="R318" s="44">
        <v>4679</v>
      </c>
      <c r="S318" s="44">
        <v>38629</v>
      </c>
      <c r="T318" s="110"/>
      <c r="U318" s="44">
        <v>662</v>
      </c>
      <c r="V318" s="44">
        <v>8165</v>
      </c>
      <c r="W318" s="44">
        <v>630</v>
      </c>
      <c r="X318" s="44">
        <v>1122</v>
      </c>
      <c r="Y318" s="44">
        <v>0</v>
      </c>
      <c r="Z318" s="44">
        <v>9033</v>
      </c>
      <c r="AA318" s="44">
        <v>19611</v>
      </c>
      <c r="AB318" s="110"/>
      <c r="AC318" s="44">
        <v>0</v>
      </c>
      <c r="AD318" s="44">
        <v>0</v>
      </c>
      <c r="AE318" s="44">
        <v>0</v>
      </c>
      <c r="AF318" s="44">
        <v>0</v>
      </c>
      <c r="AG318" s="44">
        <v>0</v>
      </c>
      <c r="AH318" s="44">
        <v>0</v>
      </c>
      <c r="AI318" s="44">
        <v>0</v>
      </c>
      <c r="AJ318" s="110"/>
      <c r="AK318" s="44">
        <v>3400</v>
      </c>
      <c r="AL318" s="44">
        <v>8295</v>
      </c>
      <c r="AM318" s="44">
        <v>2487</v>
      </c>
      <c r="AN318" s="44">
        <v>10065</v>
      </c>
      <c r="AO318" s="44">
        <v>464</v>
      </c>
      <c r="AP318" s="44">
        <v>35626</v>
      </c>
      <c r="AQ318" s="44">
        <v>60338</v>
      </c>
      <c r="AR318" s="110"/>
      <c r="AS318" s="45">
        <v>134939</v>
      </c>
      <c r="AT318" s="110"/>
      <c r="AU318" s="111">
        <v>294033</v>
      </c>
      <c r="AV318" s="112">
        <v>65467</v>
      </c>
      <c r="AW318" s="111">
        <v>89168</v>
      </c>
      <c r="AX318" s="111">
        <v>87990</v>
      </c>
      <c r="AY318" s="26"/>
      <c r="MF318" s="12">
        <f>[12]Return!$F$11</f>
        <v>0</v>
      </c>
      <c r="MG318" s="12">
        <f>[12]Return!$F$12</f>
        <v>0</v>
      </c>
    </row>
    <row r="319" spans="1:345" x14ac:dyDescent="0.2">
      <c r="A319" s="13" t="s">
        <v>405</v>
      </c>
      <c r="B319" s="14" t="s">
        <v>82</v>
      </c>
      <c r="C319" s="14" t="s">
        <v>13</v>
      </c>
      <c r="D319" s="15"/>
      <c r="E319" s="44">
        <v>262</v>
      </c>
      <c r="F319" s="44">
        <v>798</v>
      </c>
      <c r="G319" s="44">
        <v>1363</v>
      </c>
      <c r="H319" s="44">
        <v>0</v>
      </c>
      <c r="I319" s="44">
        <v>0</v>
      </c>
      <c r="J319" s="44">
        <v>4491</v>
      </c>
      <c r="K319" s="44">
        <v>6914</v>
      </c>
      <c r="L319" s="110"/>
      <c r="M319" s="44">
        <v>6949</v>
      </c>
      <c r="N319" s="44">
        <v>21553</v>
      </c>
      <c r="O319" s="44">
        <v>0</v>
      </c>
      <c r="P319" s="44">
        <v>2479</v>
      </c>
      <c r="Q319" s="44">
        <v>0</v>
      </c>
      <c r="R319" s="44">
        <v>14424</v>
      </c>
      <c r="S319" s="44">
        <v>45405</v>
      </c>
      <c r="T319" s="110"/>
      <c r="U319" s="44">
        <v>1962</v>
      </c>
      <c r="V319" s="44">
        <v>0</v>
      </c>
      <c r="W319" s="44">
        <v>1923</v>
      </c>
      <c r="X319" s="44">
        <v>0</v>
      </c>
      <c r="Y319" s="44">
        <v>0</v>
      </c>
      <c r="Z319" s="44">
        <v>449</v>
      </c>
      <c r="AA319" s="44">
        <v>4334</v>
      </c>
      <c r="AB319" s="110"/>
      <c r="AC319" s="44">
        <v>860</v>
      </c>
      <c r="AD319" s="44">
        <v>428</v>
      </c>
      <c r="AE319" s="44">
        <v>0</v>
      </c>
      <c r="AF319" s="44">
        <v>0</v>
      </c>
      <c r="AG319" s="44">
        <v>0</v>
      </c>
      <c r="AH319" s="44">
        <v>225</v>
      </c>
      <c r="AI319" s="44">
        <v>1513</v>
      </c>
      <c r="AJ319" s="110"/>
      <c r="AK319" s="44">
        <v>26511</v>
      </c>
      <c r="AL319" s="44">
        <v>5799</v>
      </c>
      <c r="AM319" s="44">
        <v>4787</v>
      </c>
      <c r="AN319" s="44">
        <v>1102</v>
      </c>
      <c r="AO319" s="44">
        <v>130</v>
      </c>
      <c r="AP319" s="44">
        <v>35476</v>
      </c>
      <c r="AQ319" s="44">
        <v>73805</v>
      </c>
      <c r="AR319" s="110"/>
      <c r="AS319" s="45">
        <v>131971</v>
      </c>
      <c r="AT319" s="110"/>
      <c r="AU319" s="111">
        <v>247614</v>
      </c>
      <c r="AV319" s="112">
        <v>53728</v>
      </c>
      <c r="AW319" s="111">
        <v>93522</v>
      </c>
      <c r="AX319" s="111">
        <v>66055</v>
      </c>
      <c r="AY319" s="26"/>
      <c r="MF319" s="12">
        <f>[13]Return!$F$10</f>
        <v>0</v>
      </c>
      <c r="MG319" s="12">
        <f>[13]Return!$F$11</f>
        <v>0</v>
      </c>
    </row>
    <row r="320" spans="1:345" x14ac:dyDescent="0.2">
      <c r="A320" s="13" t="s">
        <v>406</v>
      </c>
      <c r="B320" s="14" t="s">
        <v>15</v>
      </c>
      <c r="C320" s="14" t="s">
        <v>15</v>
      </c>
      <c r="D320" s="15"/>
      <c r="E320" s="44">
        <v>0</v>
      </c>
      <c r="F320" s="44">
        <v>0</v>
      </c>
      <c r="G320" s="44">
        <v>0</v>
      </c>
      <c r="H320" s="44">
        <v>0</v>
      </c>
      <c r="I320" s="44">
        <v>0</v>
      </c>
      <c r="J320" s="44">
        <v>0</v>
      </c>
      <c r="K320" s="44">
        <v>0</v>
      </c>
      <c r="L320" s="110"/>
      <c r="M320" s="44">
        <v>466</v>
      </c>
      <c r="N320" s="44">
        <v>21818</v>
      </c>
      <c r="O320" s="44">
        <v>19496</v>
      </c>
      <c r="P320" s="44">
        <v>542</v>
      </c>
      <c r="Q320" s="44">
        <v>296</v>
      </c>
      <c r="R320" s="44">
        <v>90923</v>
      </c>
      <c r="S320" s="44">
        <v>133540</v>
      </c>
      <c r="T320" s="110"/>
      <c r="U320" s="44">
        <v>0</v>
      </c>
      <c r="V320" s="44">
        <v>692</v>
      </c>
      <c r="W320" s="44">
        <v>1919</v>
      </c>
      <c r="X320" s="44">
        <v>0</v>
      </c>
      <c r="Y320" s="44">
        <v>0</v>
      </c>
      <c r="Z320" s="44">
        <v>13548</v>
      </c>
      <c r="AA320" s="44">
        <v>16159</v>
      </c>
      <c r="AB320" s="110"/>
      <c r="AC320" s="44">
        <v>0</v>
      </c>
      <c r="AD320" s="44">
        <v>0</v>
      </c>
      <c r="AE320" s="44">
        <v>0</v>
      </c>
      <c r="AF320" s="44">
        <v>0</v>
      </c>
      <c r="AG320" s="44">
        <v>0</v>
      </c>
      <c r="AH320" s="44">
        <v>0</v>
      </c>
      <c r="AI320" s="44">
        <v>0</v>
      </c>
      <c r="AJ320" s="110"/>
      <c r="AK320" s="44">
        <v>3070</v>
      </c>
      <c r="AL320" s="44">
        <v>1072</v>
      </c>
      <c r="AM320" s="44">
        <v>1320</v>
      </c>
      <c r="AN320" s="44">
        <v>0</v>
      </c>
      <c r="AO320" s="44">
        <v>0</v>
      </c>
      <c r="AP320" s="44">
        <v>15737</v>
      </c>
      <c r="AQ320" s="44">
        <v>21199</v>
      </c>
      <c r="AR320" s="110"/>
      <c r="AS320" s="45">
        <v>170898</v>
      </c>
      <c r="AT320" s="110"/>
      <c r="AU320" s="111">
        <v>460560</v>
      </c>
      <c r="AV320" s="112">
        <v>35139</v>
      </c>
      <c r="AW320" s="111">
        <v>276243</v>
      </c>
      <c r="AX320" s="111">
        <v>94367</v>
      </c>
      <c r="AY320" s="26"/>
      <c r="MF320" s="12">
        <f>[14]Return!$F$9</f>
        <v>0</v>
      </c>
      <c r="MG320" s="12">
        <f>[14]Return!$F$10</f>
        <v>0</v>
      </c>
    </row>
    <row r="321" spans="1:345" x14ac:dyDescent="0.2">
      <c r="A321" s="13" t="s">
        <v>407</v>
      </c>
      <c r="B321" s="14" t="s">
        <v>105</v>
      </c>
      <c r="C321" s="14" t="s">
        <v>13</v>
      </c>
      <c r="D321" s="15"/>
      <c r="E321" s="44">
        <v>0</v>
      </c>
      <c r="F321" s="44">
        <v>0</v>
      </c>
      <c r="G321" s="44">
        <v>8479</v>
      </c>
      <c r="H321" s="44">
        <v>0</v>
      </c>
      <c r="I321" s="44">
        <v>0</v>
      </c>
      <c r="J321" s="44">
        <v>155</v>
      </c>
      <c r="K321" s="44">
        <v>8634</v>
      </c>
      <c r="L321" s="110"/>
      <c r="M321" s="44">
        <v>0</v>
      </c>
      <c r="N321" s="44">
        <v>14072</v>
      </c>
      <c r="O321" s="44">
        <v>2010</v>
      </c>
      <c r="P321" s="44">
        <v>16374</v>
      </c>
      <c r="Q321" s="44">
        <v>722</v>
      </c>
      <c r="R321" s="44">
        <v>123352</v>
      </c>
      <c r="S321" s="44">
        <v>156530</v>
      </c>
      <c r="T321" s="110"/>
      <c r="U321" s="44">
        <v>0</v>
      </c>
      <c r="V321" s="44">
        <v>0</v>
      </c>
      <c r="W321" s="44">
        <v>0</v>
      </c>
      <c r="X321" s="44">
        <v>0</v>
      </c>
      <c r="Y321" s="44">
        <v>0</v>
      </c>
      <c r="Z321" s="44">
        <v>4075</v>
      </c>
      <c r="AA321" s="44">
        <v>4075</v>
      </c>
      <c r="AB321" s="110"/>
      <c r="AC321" s="44">
        <v>0</v>
      </c>
      <c r="AD321" s="44">
        <v>0</v>
      </c>
      <c r="AE321" s="44">
        <v>0</v>
      </c>
      <c r="AF321" s="44">
        <v>0</v>
      </c>
      <c r="AG321" s="44">
        <v>0</v>
      </c>
      <c r="AH321" s="44">
        <v>0</v>
      </c>
      <c r="AI321" s="44">
        <v>0</v>
      </c>
      <c r="AJ321" s="110"/>
      <c r="AK321" s="44">
        <v>0</v>
      </c>
      <c r="AL321" s="44">
        <v>19504</v>
      </c>
      <c r="AM321" s="44">
        <v>2355</v>
      </c>
      <c r="AN321" s="44">
        <v>0</v>
      </c>
      <c r="AO321" s="44">
        <v>0</v>
      </c>
      <c r="AP321" s="44">
        <v>25689</v>
      </c>
      <c r="AQ321" s="44">
        <v>47548</v>
      </c>
      <c r="AR321" s="110"/>
      <c r="AS321" s="45">
        <v>216787</v>
      </c>
      <c r="AT321" s="110"/>
      <c r="AU321" s="111">
        <v>279467</v>
      </c>
      <c r="AV321" s="112">
        <v>58255</v>
      </c>
      <c r="AW321" s="111">
        <v>140442</v>
      </c>
      <c r="AX321" s="111">
        <v>38226</v>
      </c>
      <c r="AY321" s="26"/>
      <c r="MF321" s="12">
        <f>[15]Return!$F$8</f>
        <v>0</v>
      </c>
      <c r="MG321" s="12">
        <f>[15]Return!$F$9</f>
        <v>0</v>
      </c>
    </row>
    <row r="322" spans="1:345" x14ac:dyDescent="0.2">
      <c r="A322" s="13" t="s">
        <v>408</v>
      </c>
      <c r="B322" s="14" t="s">
        <v>84</v>
      </c>
      <c r="C322" s="14" t="s">
        <v>13</v>
      </c>
      <c r="D322" s="15"/>
      <c r="E322" s="44">
        <v>480</v>
      </c>
      <c r="F322" s="44">
        <v>0</v>
      </c>
      <c r="G322" s="44">
        <v>0</v>
      </c>
      <c r="H322" s="44">
        <v>0</v>
      </c>
      <c r="I322" s="44">
        <v>0</v>
      </c>
      <c r="J322" s="44">
        <v>0</v>
      </c>
      <c r="K322" s="44">
        <v>480</v>
      </c>
      <c r="L322" s="110"/>
      <c r="M322" s="44">
        <v>9977</v>
      </c>
      <c r="N322" s="44">
        <v>29622</v>
      </c>
      <c r="O322" s="44">
        <v>19255</v>
      </c>
      <c r="P322" s="44">
        <v>9033</v>
      </c>
      <c r="Q322" s="44">
        <v>369</v>
      </c>
      <c r="R322" s="44">
        <v>17244</v>
      </c>
      <c r="S322" s="44">
        <v>85500</v>
      </c>
      <c r="T322" s="110"/>
      <c r="U322" s="44">
        <v>1448</v>
      </c>
      <c r="V322" s="44">
        <v>832</v>
      </c>
      <c r="W322" s="44">
        <v>4309</v>
      </c>
      <c r="X322" s="44">
        <v>810</v>
      </c>
      <c r="Y322" s="44">
        <v>0</v>
      </c>
      <c r="Z322" s="44">
        <v>4216</v>
      </c>
      <c r="AA322" s="44">
        <v>11615</v>
      </c>
      <c r="AB322" s="110"/>
      <c r="AC322" s="44">
        <v>0</v>
      </c>
      <c r="AD322" s="44">
        <v>1417</v>
      </c>
      <c r="AE322" s="44">
        <v>607</v>
      </c>
      <c r="AF322" s="44">
        <v>0</v>
      </c>
      <c r="AG322" s="44">
        <v>0</v>
      </c>
      <c r="AH322" s="44">
        <v>29</v>
      </c>
      <c r="AI322" s="44">
        <v>2053</v>
      </c>
      <c r="AJ322" s="110"/>
      <c r="AK322" s="44">
        <v>1777</v>
      </c>
      <c r="AL322" s="44">
        <v>6229</v>
      </c>
      <c r="AM322" s="44">
        <v>1149</v>
      </c>
      <c r="AN322" s="44">
        <v>0</v>
      </c>
      <c r="AO322" s="44">
        <v>0</v>
      </c>
      <c r="AP322" s="44">
        <v>3424</v>
      </c>
      <c r="AQ322" s="44">
        <v>12579</v>
      </c>
      <c r="AR322" s="110"/>
      <c r="AS322" s="45">
        <v>112227</v>
      </c>
      <c r="AT322" s="110"/>
      <c r="AU322" s="111">
        <v>390995</v>
      </c>
      <c r="AV322" s="112">
        <v>42727</v>
      </c>
      <c r="AW322" s="111">
        <v>237581</v>
      </c>
      <c r="AX322" s="111">
        <v>53678</v>
      </c>
      <c r="AY322" s="26"/>
      <c r="MG322" s="12">
        <f>[16]Return!$F$8</f>
        <v>0</v>
      </c>
    </row>
    <row r="323" spans="1:345" x14ac:dyDescent="0.2">
      <c r="A323" s="13" t="s">
        <v>409</v>
      </c>
      <c r="B323" s="14" t="s">
        <v>109</v>
      </c>
      <c r="C323" s="14" t="s">
        <v>13</v>
      </c>
      <c r="D323" s="15"/>
      <c r="E323" s="44">
        <v>1187</v>
      </c>
      <c r="F323" s="44">
        <v>0</v>
      </c>
      <c r="G323" s="44">
        <v>0</v>
      </c>
      <c r="H323" s="44">
        <v>0</v>
      </c>
      <c r="I323" s="44">
        <v>0</v>
      </c>
      <c r="J323" s="44">
        <v>0</v>
      </c>
      <c r="K323" s="44">
        <v>1187</v>
      </c>
      <c r="L323" s="110"/>
      <c r="M323" s="44">
        <v>0</v>
      </c>
      <c r="N323" s="44">
        <v>0</v>
      </c>
      <c r="O323" s="44">
        <v>10468</v>
      </c>
      <c r="P323" s="44">
        <v>6003</v>
      </c>
      <c r="Q323" s="44">
        <v>0</v>
      </c>
      <c r="R323" s="44">
        <v>0</v>
      </c>
      <c r="S323" s="44">
        <v>16471</v>
      </c>
      <c r="T323" s="110"/>
      <c r="U323" s="44">
        <v>4300</v>
      </c>
      <c r="V323" s="44">
        <v>0</v>
      </c>
      <c r="W323" s="44">
        <v>4317</v>
      </c>
      <c r="X323" s="44">
        <v>0</v>
      </c>
      <c r="Y323" s="44">
        <v>0</v>
      </c>
      <c r="Z323" s="44">
        <v>0</v>
      </c>
      <c r="AA323" s="44">
        <v>8617</v>
      </c>
      <c r="AB323" s="110"/>
      <c r="AC323" s="44">
        <v>0</v>
      </c>
      <c r="AD323" s="44">
        <v>0</v>
      </c>
      <c r="AE323" s="44">
        <v>0</v>
      </c>
      <c r="AF323" s="44">
        <v>0</v>
      </c>
      <c r="AG323" s="44">
        <v>0</v>
      </c>
      <c r="AH323" s="44">
        <v>0</v>
      </c>
      <c r="AI323" s="44">
        <v>0</v>
      </c>
      <c r="AJ323" s="110"/>
      <c r="AK323" s="44">
        <v>0</v>
      </c>
      <c r="AL323" s="44">
        <v>7865</v>
      </c>
      <c r="AM323" s="44">
        <v>0</v>
      </c>
      <c r="AN323" s="44">
        <v>0</v>
      </c>
      <c r="AO323" s="44">
        <v>0</v>
      </c>
      <c r="AP323" s="44">
        <v>0</v>
      </c>
      <c r="AQ323" s="44">
        <v>7865</v>
      </c>
      <c r="AR323" s="110"/>
      <c r="AS323" s="45">
        <v>34140</v>
      </c>
      <c r="AT323" s="110"/>
      <c r="AU323" s="111">
        <v>93652</v>
      </c>
      <c r="AV323" s="112">
        <v>8263</v>
      </c>
      <c r="AW323" s="111">
        <v>58544</v>
      </c>
      <c r="AX323" s="111">
        <v>13150</v>
      </c>
      <c r="AY323" s="26"/>
      <c r="MF323" s="12">
        <f>[17]Return!$E$14</f>
        <v>8617</v>
      </c>
    </row>
    <row r="324" spans="1:345" x14ac:dyDescent="0.2">
      <c r="A324" s="13" t="s">
        <v>410</v>
      </c>
      <c r="B324" s="14" t="s">
        <v>82</v>
      </c>
      <c r="C324" s="14" t="s">
        <v>13</v>
      </c>
      <c r="D324" s="15"/>
      <c r="E324" s="44"/>
      <c r="F324" s="44"/>
      <c r="G324" s="44"/>
      <c r="H324" s="44"/>
      <c r="I324" s="44"/>
      <c r="J324" s="44"/>
      <c r="K324" s="44"/>
      <c r="L324" s="110"/>
      <c r="M324" s="44"/>
      <c r="N324" s="44"/>
      <c r="O324" s="44"/>
      <c r="P324" s="44"/>
      <c r="Q324" s="44"/>
      <c r="R324" s="44"/>
      <c r="S324" s="44"/>
      <c r="T324" s="110"/>
      <c r="U324" s="44"/>
      <c r="V324" s="44"/>
      <c r="W324" s="44"/>
      <c r="X324" s="44"/>
      <c r="Y324" s="44"/>
      <c r="Z324" s="44"/>
      <c r="AA324" s="44"/>
      <c r="AB324" s="110"/>
      <c r="AC324" s="44"/>
      <c r="AD324" s="44"/>
      <c r="AE324" s="44"/>
      <c r="AF324" s="44"/>
      <c r="AG324" s="44"/>
      <c r="AH324" s="44"/>
      <c r="AI324" s="44"/>
      <c r="AJ324" s="110"/>
      <c r="AK324" s="44"/>
      <c r="AL324" s="44"/>
      <c r="AM324" s="44"/>
      <c r="AN324" s="44"/>
      <c r="AO324" s="44"/>
      <c r="AP324" s="44"/>
      <c r="AQ324" s="44"/>
      <c r="AR324" s="110"/>
      <c r="AS324" s="45"/>
      <c r="AT324" s="110"/>
      <c r="AU324" s="111">
        <v>67609</v>
      </c>
      <c r="AV324" s="112">
        <v>12332</v>
      </c>
      <c r="AW324" s="111">
        <v>23850</v>
      </c>
      <c r="AX324" s="111">
        <v>18462</v>
      </c>
      <c r="AY324" s="26"/>
      <c r="MF324" s="12">
        <f>[18]Return!$E$13</f>
        <v>0</v>
      </c>
      <c r="MG324" s="12">
        <f>[18]Return!$E$14</f>
        <v>0</v>
      </c>
    </row>
    <row r="325" spans="1:345" x14ac:dyDescent="0.2">
      <c r="A325" s="13" t="s">
        <v>411</v>
      </c>
      <c r="B325" s="14" t="s">
        <v>105</v>
      </c>
      <c r="C325" s="14" t="s">
        <v>13</v>
      </c>
      <c r="D325" s="15"/>
      <c r="E325" s="44">
        <v>0</v>
      </c>
      <c r="F325" s="44">
        <v>0</v>
      </c>
      <c r="G325" s="44">
        <v>0</v>
      </c>
      <c r="H325" s="44">
        <v>0</v>
      </c>
      <c r="I325" s="44">
        <v>0</v>
      </c>
      <c r="J325" s="44">
        <v>400</v>
      </c>
      <c r="K325" s="44">
        <v>400</v>
      </c>
      <c r="L325" s="110"/>
      <c r="M325" s="44">
        <v>1015</v>
      </c>
      <c r="N325" s="44">
        <v>11108</v>
      </c>
      <c r="O325" s="44">
        <v>2961</v>
      </c>
      <c r="P325" s="44">
        <v>4988</v>
      </c>
      <c r="Q325" s="44">
        <v>0</v>
      </c>
      <c r="R325" s="44">
        <v>861</v>
      </c>
      <c r="S325" s="44">
        <v>20933</v>
      </c>
      <c r="T325" s="110"/>
      <c r="U325" s="44">
        <v>0</v>
      </c>
      <c r="V325" s="44">
        <v>1604</v>
      </c>
      <c r="W325" s="44">
        <v>3401</v>
      </c>
      <c r="X325" s="44">
        <v>5768</v>
      </c>
      <c r="Y325" s="44">
        <v>0</v>
      </c>
      <c r="Z325" s="44">
        <v>2113</v>
      </c>
      <c r="AA325" s="44">
        <v>12886</v>
      </c>
      <c r="AB325" s="110"/>
      <c r="AC325" s="44">
        <v>0</v>
      </c>
      <c r="AD325" s="44">
        <v>0</v>
      </c>
      <c r="AE325" s="44">
        <v>10</v>
      </c>
      <c r="AF325" s="44">
        <v>0</v>
      </c>
      <c r="AG325" s="44">
        <v>0</v>
      </c>
      <c r="AH325" s="44">
        <v>0</v>
      </c>
      <c r="AI325" s="44">
        <v>10</v>
      </c>
      <c r="AJ325" s="110"/>
      <c r="AK325" s="44">
        <v>2684</v>
      </c>
      <c r="AL325" s="44">
        <v>771</v>
      </c>
      <c r="AM325" s="44">
        <v>6991</v>
      </c>
      <c r="AN325" s="44">
        <v>2415</v>
      </c>
      <c r="AO325" s="44">
        <v>0</v>
      </c>
      <c r="AP325" s="44">
        <v>4889</v>
      </c>
      <c r="AQ325" s="44">
        <v>17749</v>
      </c>
      <c r="AR325" s="110"/>
      <c r="AS325" s="45">
        <v>51979</v>
      </c>
      <c r="AT325" s="110"/>
      <c r="AU325" s="111">
        <v>117872</v>
      </c>
      <c r="AV325" s="112">
        <v>7550</v>
      </c>
      <c r="AW325" s="111">
        <v>61445</v>
      </c>
      <c r="AX325" s="111">
        <v>29152</v>
      </c>
      <c r="AY325" s="26"/>
      <c r="MF325" s="12">
        <f>[19]Return!$E$12</f>
        <v>0</v>
      </c>
      <c r="MG325" s="12">
        <f>[19]Return!$E$13</f>
        <v>2112.6799999999998</v>
      </c>
    </row>
    <row r="326" spans="1:345" x14ac:dyDescent="0.2">
      <c r="A326" s="13" t="s">
        <v>412</v>
      </c>
      <c r="B326" s="14" t="s">
        <v>105</v>
      </c>
      <c r="C326" s="14" t="s">
        <v>13</v>
      </c>
      <c r="D326" s="15"/>
      <c r="E326" s="44">
        <v>0</v>
      </c>
      <c r="F326" s="44">
        <v>0</v>
      </c>
      <c r="G326" s="44">
        <v>0</v>
      </c>
      <c r="H326" s="44">
        <v>0</v>
      </c>
      <c r="I326" s="44">
        <v>0</v>
      </c>
      <c r="J326" s="44">
        <v>0</v>
      </c>
      <c r="K326" s="44">
        <v>0</v>
      </c>
      <c r="L326" s="110"/>
      <c r="M326" s="44">
        <v>0</v>
      </c>
      <c r="N326" s="44">
        <v>9834</v>
      </c>
      <c r="O326" s="44">
        <v>0</v>
      </c>
      <c r="P326" s="44">
        <v>656</v>
      </c>
      <c r="Q326" s="44">
        <v>0</v>
      </c>
      <c r="R326" s="44">
        <v>5277</v>
      </c>
      <c r="S326" s="44">
        <v>15767</v>
      </c>
      <c r="T326" s="110"/>
      <c r="U326" s="44">
        <v>0</v>
      </c>
      <c r="V326" s="44">
        <v>0</v>
      </c>
      <c r="W326" s="44">
        <v>0</v>
      </c>
      <c r="X326" s="44">
        <v>0</v>
      </c>
      <c r="Y326" s="44">
        <v>0</v>
      </c>
      <c r="Z326" s="44">
        <v>8705</v>
      </c>
      <c r="AA326" s="44">
        <v>8705</v>
      </c>
      <c r="AB326" s="110"/>
      <c r="AC326" s="44">
        <v>0</v>
      </c>
      <c r="AD326" s="44">
        <v>0</v>
      </c>
      <c r="AE326" s="44">
        <v>0</v>
      </c>
      <c r="AF326" s="44">
        <v>0</v>
      </c>
      <c r="AG326" s="44">
        <v>0</v>
      </c>
      <c r="AH326" s="44">
        <v>1630</v>
      </c>
      <c r="AI326" s="44">
        <v>1630</v>
      </c>
      <c r="AJ326" s="110"/>
      <c r="AK326" s="44">
        <v>18017</v>
      </c>
      <c r="AL326" s="44">
        <v>30</v>
      </c>
      <c r="AM326" s="44">
        <v>40</v>
      </c>
      <c r="AN326" s="44">
        <v>187</v>
      </c>
      <c r="AO326" s="44">
        <v>0</v>
      </c>
      <c r="AP326" s="44">
        <v>13235</v>
      </c>
      <c r="AQ326" s="44">
        <v>31509</v>
      </c>
      <c r="AR326" s="110"/>
      <c r="AS326" s="45">
        <v>57612</v>
      </c>
      <c r="AT326" s="110"/>
      <c r="AU326" s="111">
        <v>115702</v>
      </c>
      <c r="AV326" s="112">
        <v>3872</v>
      </c>
      <c r="AW326" s="111">
        <v>48465</v>
      </c>
      <c r="AX326" s="111">
        <v>41772</v>
      </c>
      <c r="AY326" s="26"/>
      <c r="MF326" s="12">
        <f>[20]Return!$E$11</f>
        <v>0</v>
      </c>
      <c r="MG326" s="12">
        <f>[20]Return!$E$12</f>
        <v>0</v>
      </c>
    </row>
    <row r="327" spans="1:345" x14ac:dyDescent="0.2">
      <c r="A327" s="13" t="s">
        <v>413</v>
      </c>
      <c r="B327" s="14" t="s">
        <v>109</v>
      </c>
      <c r="C327" s="14" t="s">
        <v>13</v>
      </c>
      <c r="D327" s="15"/>
      <c r="E327" s="44">
        <v>0</v>
      </c>
      <c r="F327" s="44">
        <v>0</v>
      </c>
      <c r="G327" s="44">
        <v>0</v>
      </c>
      <c r="H327" s="44">
        <v>0</v>
      </c>
      <c r="I327" s="44">
        <v>0</v>
      </c>
      <c r="J327" s="44">
        <v>177</v>
      </c>
      <c r="K327" s="44">
        <v>177</v>
      </c>
      <c r="L327" s="110"/>
      <c r="M327" s="44">
        <v>4300</v>
      </c>
      <c r="N327" s="44">
        <v>34807</v>
      </c>
      <c r="O327" s="44">
        <v>12520</v>
      </c>
      <c r="P327" s="44">
        <v>3874</v>
      </c>
      <c r="Q327" s="44">
        <v>655</v>
      </c>
      <c r="R327" s="44">
        <v>11496</v>
      </c>
      <c r="S327" s="44">
        <v>67651</v>
      </c>
      <c r="T327" s="110"/>
      <c r="U327" s="44">
        <v>1592</v>
      </c>
      <c r="V327" s="44">
        <v>18895</v>
      </c>
      <c r="W327" s="44">
        <v>6553</v>
      </c>
      <c r="X327" s="44">
        <v>149</v>
      </c>
      <c r="Y327" s="44">
        <v>0</v>
      </c>
      <c r="Z327" s="44">
        <v>10509</v>
      </c>
      <c r="AA327" s="44">
        <v>37699</v>
      </c>
      <c r="AB327" s="110"/>
      <c r="AC327" s="44">
        <v>0</v>
      </c>
      <c r="AD327" s="44">
        <v>560</v>
      </c>
      <c r="AE327" s="44">
        <v>0</v>
      </c>
      <c r="AF327" s="44">
        <v>0</v>
      </c>
      <c r="AG327" s="44">
        <v>0</v>
      </c>
      <c r="AH327" s="44">
        <v>0</v>
      </c>
      <c r="AI327" s="44">
        <v>560</v>
      </c>
      <c r="AJ327" s="110"/>
      <c r="AK327" s="44">
        <v>15331</v>
      </c>
      <c r="AL327" s="44">
        <v>19107</v>
      </c>
      <c r="AM327" s="44">
        <v>20888</v>
      </c>
      <c r="AN327" s="44">
        <v>1689</v>
      </c>
      <c r="AO327" s="44">
        <v>0</v>
      </c>
      <c r="AP327" s="44">
        <v>16649</v>
      </c>
      <c r="AQ327" s="44">
        <v>73664</v>
      </c>
      <c r="AR327" s="110"/>
      <c r="AS327" s="45">
        <v>179751</v>
      </c>
      <c r="AT327" s="110"/>
      <c r="AU327" s="111">
        <v>405451</v>
      </c>
      <c r="AV327" s="112">
        <v>75075</v>
      </c>
      <c r="AW327" s="111">
        <v>224398</v>
      </c>
      <c r="AX327" s="111">
        <v>61369</v>
      </c>
      <c r="AY327" s="26"/>
      <c r="MF327" s="12">
        <f>[21]Return!$E$10</f>
        <v>6553.47</v>
      </c>
      <c r="MG327" s="12">
        <f>[21]Return!$E$11</f>
        <v>148.86000000000001</v>
      </c>
    </row>
    <row r="328" spans="1:345" x14ac:dyDescent="0.2">
      <c r="A328" s="13" t="s">
        <v>414</v>
      </c>
      <c r="B328" s="14" t="s">
        <v>94</v>
      </c>
      <c r="C328" s="14" t="s">
        <v>13</v>
      </c>
      <c r="D328" s="15"/>
      <c r="E328" s="44"/>
      <c r="F328" s="44"/>
      <c r="G328" s="44"/>
      <c r="H328" s="44"/>
      <c r="I328" s="44"/>
      <c r="J328" s="44"/>
      <c r="K328" s="44"/>
      <c r="L328" s="110"/>
      <c r="M328" s="44"/>
      <c r="N328" s="44"/>
      <c r="O328" s="44"/>
      <c r="P328" s="44"/>
      <c r="Q328" s="44"/>
      <c r="R328" s="44"/>
      <c r="S328" s="44"/>
      <c r="T328" s="110"/>
      <c r="U328" s="44"/>
      <c r="V328" s="44"/>
      <c r="W328" s="44"/>
      <c r="X328" s="44"/>
      <c r="Y328" s="44"/>
      <c r="Z328" s="44"/>
      <c r="AA328" s="44"/>
      <c r="AB328" s="110"/>
      <c r="AC328" s="44"/>
      <c r="AD328" s="44"/>
      <c r="AE328" s="44"/>
      <c r="AF328" s="44"/>
      <c r="AG328" s="44"/>
      <c r="AH328" s="44"/>
      <c r="AI328" s="44"/>
      <c r="AJ328" s="110"/>
      <c r="AK328" s="44"/>
      <c r="AL328" s="44"/>
      <c r="AM328" s="44"/>
      <c r="AN328" s="44"/>
      <c r="AO328" s="44"/>
      <c r="AP328" s="44"/>
      <c r="AQ328" s="44"/>
      <c r="AR328" s="110"/>
      <c r="AS328" s="45"/>
      <c r="AT328" s="110"/>
      <c r="AU328" s="111">
        <v>277087</v>
      </c>
      <c r="AV328" s="112">
        <v>86917</v>
      </c>
      <c r="AW328" s="111">
        <v>56139</v>
      </c>
      <c r="AX328" s="111">
        <v>95499</v>
      </c>
      <c r="AY328" s="26"/>
      <c r="MF328" s="12">
        <f>[22]Return!$E$9</f>
        <v>0</v>
      </c>
      <c r="MG328" s="12">
        <f>[22]Return!$E$10</f>
        <v>0</v>
      </c>
    </row>
    <row r="329" spans="1:345" x14ac:dyDescent="0.2">
      <c r="A329" s="13" t="s">
        <v>415</v>
      </c>
      <c r="B329" s="14" t="s">
        <v>82</v>
      </c>
      <c r="C329" s="14" t="s">
        <v>13</v>
      </c>
      <c r="D329" s="15"/>
      <c r="E329" s="44">
        <v>0</v>
      </c>
      <c r="F329" s="44">
        <v>645</v>
      </c>
      <c r="G329" s="44">
        <v>0</v>
      </c>
      <c r="H329" s="44">
        <v>0</v>
      </c>
      <c r="I329" s="44">
        <v>0</v>
      </c>
      <c r="J329" s="44">
        <v>0</v>
      </c>
      <c r="K329" s="44">
        <v>645</v>
      </c>
      <c r="L329" s="110"/>
      <c r="M329" s="44">
        <v>624</v>
      </c>
      <c r="N329" s="44">
        <v>18141</v>
      </c>
      <c r="O329" s="44">
        <v>0</v>
      </c>
      <c r="P329" s="44">
        <v>2567</v>
      </c>
      <c r="Q329" s="44">
        <v>0</v>
      </c>
      <c r="R329" s="44">
        <v>7207</v>
      </c>
      <c r="S329" s="44">
        <v>28539</v>
      </c>
      <c r="T329" s="110"/>
      <c r="U329" s="44">
        <v>0</v>
      </c>
      <c r="V329" s="44">
        <v>10400</v>
      </c>
      <c r="W329" s="44">
        <v>0</v>
      </c>
      <c r="X329" s="44">
        <v>0</v>
      </c>
      <c r="Y329" s="44">
        <v>0</v>
      </c>
      <c r="Z329" s="44">
        <v>4370</v>
      </c>
      <c r="AA329" s="44">
        <v>14770</v>
      </c>
      <c r="AB329" s="110"/>
      <c r="AC329" s="44">
        <v>0</v>
      </c>
      <c r="AD329" s="44">
        <v>0</v>
      </c>
      <c r="AE329" s="44">
        <v>0</v>
      </c>
      <c r="AF329" s="44">
        <v>0</v>
      </c>
      <c r="AG329" s="44">
        <v>0</v>
      </c>
      <c r="AH329" s="44">
        <v>0</v>
      </c>
      <c r="AI329" s="44">
        <v>0</v>
      </c>
      <c r="AJ329" s="110"/>
      <c r="AK329" s="44">
        <v>60</v>
      </c>
      <c r="AL329" s="44">
        <v>1807</v>
      </c>
      <c r="AM329" s="44">
        <v>0</v>
      </c>
      <c r="AN329" s="44">
        <v>0</v>
      </c>
      <c r="AO329" s="44">
        <v>0</v>
      </c>
      <c r="AP329" s="44">
        <v>12498</v>
      </c>
      <c r="AQ329" s="44">
        <v>14364</v>
      </c>
      <c r="AR329" s="110"/>
      <c r="AS329" s="45">
        <v>58318</v>
      </c>
      <c r="AT329" s="110"/>
      <c r="AU329" s="111">
        <v>127431</v>
      </c>
      <c r="AV329" s="112">
        <v>15779</v>
      </c>
      <c r="AW329" s="111">
        <v>80799</v>
      </c>
      <c r="AX329" s="111">
        <v>12149</v>
      </c>
      <c r="AY329" s="26"/>
      <c r="MF329" s="12">
        <f>[23]Return!$E$8</f>
        <v>0</v>
      </c>
      <c r="MG329" s="12">
        <f>[23]Return!$E$9</f>
        <v>10400.040000000001</v>
      </c>
    </row>
    <row r="330" spans="1:345" x14ac:dyDescent="0.2">
      <c r="A330" s="13" t="s">
        <v>416</v>
      </c>
      <c r="B330" s="14" t="s">
        <v>105</v>
      </c>
      <c r="C330" s="14" t="s">
        <v>13</v>
      </c>
      <c r="D330" s="15"/>
      <c r="E330" s="44"/>
      <c r="F330" s="44"/>
      <c r="G330" s="44"/>
      <c r="H330" s="44"/>
      <c r="I330" s="44"/>
      <c r="J330" s="44"/>
      <c r="K330" s="44"/>
      <c r="L330" s="110"/>
      <c r="M330" s="44"/>
      <c r="N330" s="44"/>
      <c r="O330" s="44"/>
      <c r="P330" s="44"/>
      <c r="Q330" s="44"/>
      <c r="R330" s="44"/>
      <c r="S330" s="44"/>
      <c r="T330" s="110"/>
      <c r="U330" s="44"/>
      <c r="V330" s="44"/>
      <c r="W330" s="44"/>
      <c r="X330" s="44"/>
      <c r="Y330" s="44"/>
      <c r="Z330" s="44"/>
      <c r="AA330" s="44"/>
      <c r="AB330" s="110"/>
      <c r="AC330" s="44"/>
      <c r="AD330" s="44"/>
      <c r="AE330" s="44"/>
      <c r="AF330" s="44"/>
      <c r="AG330" s="44"/>
      <c r="AH330" s="44"/>
      <c r="AI330" s="44"/>
      <c r="AJ330" s="110"/>
      <c r="AK330" s="44"/>
      <c r="AL330" s="44"/>
      <c r="AM330" s="44"/>
      <c r="AN330" s="44"/>
      <c r="AO330" s="44"/>
      <c r="AP330" s="44"/>
      <c r="AQ330" s="44"/>
      <c r="AR330" s="110"/>
      <c r="AS330" s="45"/>
      <c r="AT330" s="110"/>
      <c r="AU330" s="111">
        <v>86795</v>
      </c>
      <c r="AV330" s="112">
        <v>11861</v>
      </c>
      <c r="AW330" s="111">
        <v>48193</v>
      </c>
      <c r="AX330" s="111">
        <v>15031</v>
      </c>
      <c r="AY330" s="26"/>
      <c r="MG330" s="12">
        <f>[24]Return!$E$8</f>
        <v>0</v>
      </c>
    </row>
    <row r="331" spans="1:345" x14ac:dyDescent="0.2">
      <c r="A331" s="13" t="s">
        <v>417</v>
      </c>
      <c r="B331" s="14" t="s">
        <v>82</v>
      </c>
      <c r="C331" s="14" t="s">
        <v>13</v>
      </c>
      <c r="D331" s="15"/>
      <c r="E331" s="44">
        <v>0</v>
      </c>
      <c r="F331" s="44">
        <v>0</v>
      </c>
      <c r="G331" s="44">
        <v>0</v>
      </c>
      <c r="H331" s="44">
        <v>0</v>
      </c>
      <c r="I331" s="44">
        <v>0</v>
      </c>
      <c r="J331" s="44">
        <v>451</v>
      </c>
      <c r="K331" s="44">
        <v>451</v>
      </c>
      <c r="L331" s="110"/>
      <c r="M331" s="44">
        <v>623</v>
      </c>
      <c r="N331" s="44">
        <v>4447</v>
      </c>
      <c r="O331" s="44">
        <v>335</v>
      </c>
      <c r="P331" s="44">
        <v>5715</v>
      </c>
      <c r="Q331" s="44">
        <v>696</v>
      </c>
      <c r="R331" s="44">
        <v>11059</v>
      </c>
      <c r="S331" s="44">
        <v>22875</v>
      </c>
      <c r="T331" s="110"/>
      <c r="U331" s="44">
        <v>3078</v>
      </c>
      <c r="V331" s="44">
        <v>0</v>
      </c>
      <c r="W331" s="44">
        <v>466</v>
      </c>
      <c r="X331" s="44">
        <v>0</v>
      </c>
      <c r="Y331" s="44">
        <v>246</v>
      </c>
      <c r="Z331" s="44">
        <v>8039</v>
      </c>
      <c r="AA331" s="44">
        <v>11828</v>
      </c>
      <c r="AB331" s="110"/>
      <c r="AC331" s="44">
        <v>0</v>
      </c>
      <c r="AD331" s="44">
        <v>0</v>
      </c>
      <c r="AE331" s="44">
        <v>0</v>
      </c>
      <c r="AF331" s="44">
        <v>0</v>
      </c>
      <c r="AG331" s="44">
        <v>0</v>
      </c>
      <c r="AH331" s="44">
        <v>0</v>
      </c>
      <c r="AI331" s="44">
        <v>0</v>
      </c>
      <c r="AJ331" s="110"/>
      <c r="AK331" s="44">
        <v>86807</v>
      </c>
      <c r="AL331" s="44">
        <v>4689</v>
      </c>
      <c r="AM331" s="44">
        <v>1104</v>
      </c>
      <c r="AN331" s="44">
        <v>811</v>
      </c>
      <c r="AO331" s="44">
        <v>0</v>
      </c>
      <c r="AP331" s="44">
        <v>38301</v>
      </c>
      <c r="AQ331" s="44">
        <v>131712</v>
      </c>
      <c r="AR331" s="110"/>
      <c r="AS331" s="45">
        <v>166866</v>
      </c>
      <c r="AT331" s="110"/>
      <c r="AU331" s="111">
        <v>299187</v>
      </c>
      <c r="AV331" s="112">
        <v>54067</v>
      </c>
      <c r="AW331" s="111">
        <v>66008</v>
      </c>
      <c r="AX331" s="111">
        <v>136175</v>
      </c>
      <c r="AY331" s="26"/>
      <c r="MF331" s="12">
        <f>[25]Return!$D$14</f>
        <v>22875.1</v>
      </c>
    </row>
    <row r="332" spans="1:345" x14ac:dyDescent="0.2">
      <c r="A332" s="13" t="s">
        <v>418</v>
      </c>
      <c r="B332" s="14" t="s">
        <v>94</v>
      </c>
      <c r="C332" s="14" t="s">
        <v>13</v>
      </c>
      <c r="D332" s="15"/>
      <c r="E332" s="44"/>
      <c r="F332" s="44"/>
      <c r="G332" s="44"/>
      <c r="H332" s="44"/>
      <c r="I332" s="44"/>
      <c r="J332" s="44"/>
      <c r="K332" s="44"/>
      <c r="L332" s="110"/>
      <c r="M332" s="44"/>
      <c r="N332" s="44"/>
      <c r="O332" s="44"/>
      <c r="P332" s="44"/>
      <c r="Q332" s="44"/>
      <c r="R332" s="44"/>
      <c r="S332" s="44"/>
      <c r="T332" s="110"/>
      <c r="U332" s="44"/>
      <c r="V332" s="44"/>
      <c r="W332" s="44"/>
      <c r="X332" s="44"/>
      <c r="Y332" s="44"/>
      <c r="Z332" s="44"/>
      <c r="AA332" s="44"/>
      <c r="AB332" s="110"/>
      <c r="AC332" s="44"/>
      <c r="AD332" s="44"/>
      <c r="AE332" s="44"/>
      <c r="AF332" s="44"/>
      <c r="AG332" s="44"/>
      <c r="AH332" s="44"/>
      <c r="AI332" s="44"/>
      <c r="AJ332" s="110"/>
      <c r="AK332" s="44"/>
      <c r="AL332" s="44"/>
      <c r="AM332" s="44"/>
      <c r="AN332" s="44"/>
      <c r="AO332" s="44"/>
      <c r="AP332" s="44"/>
      <c r="AQ332" s="44"/>
      <c r="AR332" s="110"/>
      <c r="AS332" s="45"/>
      <c r="AT332" s="110"/>
      <c r="AU332" s="111">
        <v>95788</v>
      </c>
      <c r="AV332" s="112">
        <v>14449</v>
      </c>
      <c r="AW332" s="111">
        <v>47400</v>
      </c>
      <c r="AX332" s="111">
        <v>18295</v>
      </c>
      <c r="AY332" s="26"/>
      <c r="MF332" s="12">
        <f>[26]Return!$D$13</f>
        <v>0</v>
      </c>
      <c r="MG332" s="12">
        <f>[26]Return!$D$14</f>
        <v>0</v>
      </c>
    </row>
    <row r="333" spans="1:345" x14ac:dyDescent="0.2">
      <c r="A333" s="13" t="s">
        <v>419</v>
      </c>
      <c r="B333" s="14" t="s">
        <v>94</v>
      </c>
      <c r="C333" s="14" t="s">
        <v>13</v>
      </c>
      <c r="D333" s="15"/>
      <c r="E333" s="44">
        <v>0</v>
      </c>
      <c r="F333" s="44">
        <v>814</v>
      </c>
      <c r="G333" s="44">
        <v>0</v>
      </c>
      <c r="H333" s="44">
        <v>0</v>
      </c>
      <c r="I333" s="44">
        <v>0</v>
      </c>
      <c r="J333" s="44">
        <v>2712</v>
      </c>
      <c r="K333" s="44">
        <v>3526</v>
      </c>
      <c r="L333" s="110"/>
      <c r="M333" s="44">
        <v>0</v>
      </c>
      <c r="N333" s="44">
        <v>16218</v>
      </c>
      <c r="O333" s="44">
        <v>599</v>
      </c>
      <c r="P333" s="44">
        <v>6974</v>
      </c>
      <c r="Q333" s="44">
        <v>161</v>
      </c>
      <c r="R333" s="44">
        <v>30335</v>
      </c>
      <c r="S333" s="44">
        <v>54288</v>
      </c>
      <c r="T333" s="110"/>
      <c r="U333" s="44">
        <v>569</v>
      </c>
      <c r="V333" s="44">
        <v>13571</v>
      </c>
      <c r="W333" s="44">
        <v>9671</v>
      </c>
      <c r="X333" s="44">
        <v>0</v>
      </c>
      <c r="Y333" s="44">
        <v>0</v>
      </c>
      <c r="Z333" s="44">
        <v>42478</v>
      </c>
      <c r="AA333" s="44">
        <v>66289</v>
      </c>
      <c r="AB333" s="110"/>
      <c r="AC333" s="44">
        <v>0</v>
      </c>
      <c r="AD333" s="44">
        <v>325</v>
      </c>
      <c r="AE333" s="44">
        <v>0</v>
      </c>
      <c r="AF333" s="44">
        <v>0</v>
      </c>
      <c r="AG333" s="44">
        <v>0</v>
      </c>
      <c r="AH333" s="44">
        <v>890</v>
      </c>
      <c r="AI333" s="44">
        <v>1215</v>
      </c>
      <c r="AJ333" s="110"/>
      <c r="AK333" s="44">
        <v>436</v>
      </c>
      <c r="AL333" s="44">
        <v>1656</v>
      </c>
      <c r="AM333" s="44">
        <v>1356</v>
      </c>
      <c r="AN333" s="44">
        <v>0</v>
      </c>
      <c r="AO333" s="44">
        <v>0</v>
      </c>
      <c r="AP333" s="44">
        <v>13153</v>
      </c>
      <c r="AQ333" s="44">
        <v>16602</v>
      </c>
      <c r="AR333" s="110"/>
      <c r="AS333" s="45">
        <v>141920</v>
      </c>
      <c r="AT333" s="110"/>
      <c r="AU333" s="111">
        <v>292035</v>
      </c>
      <c r="AV333" s="112">
        <v>50804</v>
      </c>
      <c r="AW333" s="111">
        <v>132001</v>
      </c>
      <c r="AX333" s="111">
        <v>71479</v>
      </c>
      <c r="AY333" s="26"/>
      <c r="MF333" s="12">
        <f>[27]Return!$D$12</f>
        <v>160.96</v>
      </c>
      <c r="MG333" s="12">
        <f>[27]Return!$D$13</f>
        <v>30335.234285714287</v>
      </c>
    </row>
    <row r="334" spans="1:345" x14ac:dyDescent="0.2">
      <c r="A334" s="13" t="s">
        <v>420</v>
      </c>
      <c r="B334" s="14" t="s">
        <v>82</v>
      </c>
      <c r="C334" s="14" t="s">
        <v>13</v>
      </c>
      <c r="D334" s="15"/>
      <c r="E334" s="44">
        <v>0</v>
      </c>
      <c r="F334" s="44">
        <v>429</v>
      </c>
      <c r="G334" s="44">
        <v>0</v>
      </c>
      <c r="H334" s="44">
        <v>0</v>
      </c>
      <c r="I334" s="44">
        <v>0</v>
      </c>
      <c r="J334" s="44">
        <v>0</v>
      </c>
      <c r="K334" s="44">
        <v>429</v>
      </c>
      <c r="L334" s="110"/>
      <c r="M334" s="44">
        <v>6884</v>
      </c>
      <c r="N334" s="44">
        <v>17700</v>
      </c>
      <c r="O334" s="44">
        <v>247</v>
      </c>
      <c r="P334" s="44">
        <v>4500</v>
      </c>
      <c r="Q334" s="44">
        <v>0</v>
      </c>
      <c r="R334" s="44">
        <v>9208</v>
      </c>
      <c r="S334" s="44">
        <v>38539</v>
      </c>
      <c r="T334" s="110"/>
      <c r="U334" s="44">
        <v>845</v>
      </c>
      <c r="V334" s="44">
        <v>749</v>
      </c>
      <c r="W334" s="44">
        <v>2474</v>
      </c>
      <c r="X334" s="44">
        <v>0</v>
      </c>
      <c r="Y334" s="44">
        <v>0</v>
      </c>
      <c r="Z334" s="44">
        <v>1419</v>
      </c>
      <c r="AA334" s="44">
        <v>5487</v>
      </c>
      <c r="AB334" s="110"/>
      <c r="AC334" s="44">
        <v>571</v>
      </c>
      <c r="AD334" s="44">
        <v>0</v>
      </c>
      <c r="AE334" s="44">
        <v>0</v>
      </c>
      <c r="AF334" s="44">
        <v>0</v>
      </c>
      <c r="AG334" s="44">
        <v>0</v>
      </c>
      <c r="AH334" s="44">
        <v>0</v>
      </c>
      <c r="AI334" s="44">
        <v>571</v>
      </c>
      <c r="AJ334" s="110"/>
      <c r="AK334" s="44">
        <v>1097</v>
      </c>
      <c r="AL334" s="44">
        <v>76</v>
      </c>
      <c r="AM334" s="44">
        <v>428</v>
      </c>
      <c r="AN334" s="44">
        <v>0</v>
      </c>
      <c r="AO334" s="44">
        <v>0</v>
      </c>
      <c r="AP334" s="44">
        <v>14606</v>
      </c>
      <c r="AQ334" s="44">
        <v>16207</v>
      </c>
      <c r="AR334" s="110"/>
      <c r="AS334" s="45">
        <v>61234</v>
      </c>
      <c r="AT334" s="110"/>
      <c r="AU334" s="111">
        <v>140671</v>
      </c>
      <c r="AV334" s="112">
        <v>17031</v>
      </c>
      <c r="AW334" s="111">
        <v>89048</v>
      </c>
      <c r="AX334" s="111">
        <v>13354</v>
      </c>
      <c r="AY334" s="26"/>
      <c r="MF334" s="12">
        <f>[28]Return!$D$11</f>
        <v>4499.55</v>
      </c>
      <c r="MG334" s="12">
        <f>[28]Return!$D$12</f>
        <v>0</v>
      </c>
    </row>
    <row r="335" spans="1:345" x14ac:dyDescent="0.2">
      <c r="A335" s="13" t="s">
        <v>421</v>
      </c>
      <c r="B335" s="14" t="s">
        <v>105</v>
      </c>
      <c r="C335" s="14" t="s">
        <v>13</v>
      </c>
      <c r="D335" s="15"/>
      <c r="E335" s="44">
        <v>1671</v>
      </c>
      <c r="F335" s="44">
        <v>2410</v>
      </c>
      <c r="G335" s="44">
        <v>916</v>
      </c>
      <c r="H335" s="44">
        <v>0</v>
      </c>
      <c r="I335" s="44">
        <v>0</v>
      </c>
      <c r="J335" s="44">
        <v>0</v>
      </c>
      <c r="K335" s="44">
        <v>4997</v>
      </c>
      <c r="L335" s="110"/>
      <c r="M335" s="44">
        <v>0</v>
      </c>
      <c r="N335" s="44">
        <v>12115</v>
      </c>
      <c r="O335" s="44">
        <v>1226</v>
      </c>
      <c r="P335" s="44">
        <v>199</v>
      </c>
      <c r="Q335" s="44">
        <v>0</v>
      </c>
      <c r="R335" s="44">
        <v>60</v>
      </c>
      <c r="S335" s="44">
        <v>13600</v>
      </c>
      <c r="T335" s="110"/>
      <c r="U335" s="44">
        <v>2490</v>
      </c>
      <c r="V335" s="44">
        <v>3619</v>
      </c>
      <c r="W335" s="44">
        <v>2374</v>
      </c>
      <c r="X335" s="44">
        <v>0</v>
      </c>
      <c r="Y335" s="44">
        <v>0</v>
      </c>
      <c r="Z335" s="44">
        <v>359</v>
      </c>
      <c r="AA335" s="44">
        <v>8842</v>
      </c>
      <c r="AB335" s="110"/>
      <c r="AC335" s="44">
        <v>2871</v>
      </c>
      <c r="AD335" s="44">
        <v>3071</v>
      </c>
      <c r="AE335" s="44">
        <v>963</v>
      </c>
      <c r="AF335" s="44">
        <v>0</v>
      </c>
      <c r="AG335" s="44">
        <v>0</v>
      </c>
      <c r="AH335" s="44">
        <v>0</v>
      </c>
      <c r="AI335" s="44">
        <v>6905</v>
      </c>
      <c r="AJ335" s="110"/>
      <c r="AK335" s="44">
        <v>67657</v>
      </c>
      <c r="AL335" s="44">
        <v>140</v>
      </c>
      <c r="AM335" s="44">
        <v>4769</v>
      </c>
      <c r="AN335" s="44">
        <v>0</v>
      </c>
      <c r="AO335" s="44">
        <v>0</v>
      </c>
      <c r="AP335" s="44">
        <v>0</v>
      </c>
      <c r="AQ335" s="44">
        <v>72566</v>
      </c>
      <c r="AR335" s="110"/>
      <c r="AS335" s="45">
        <v>106910</v>
      </c>
      <c r="AT335" s="110"/>
      <c r="AU335" s="111">
        <v>256928</v>
      </c>
      <c r="AV335" s="112">
        <v>29928</v>
      </c>
      <c r="AW335" s="111">
        <v>64121</v>
      </c>
      <c r="AX335" s="111">
        <v>118348</v>
      </c>
      <c r="AY335" s="26"/>
      <c r="MF335" s="12">
        <f>[29]Return!$D$10</f>
        <v>1226</v>
      </c>
      <c r="MG335" s="12">
        <f>[29]Return!$D$11</f>
        <v>199</v>
      </c>
    </row>
    <row r="336" spans="1:345" x14ac:dyDescent="0.2">
      <c r="A336" s="13" t="s">
        <v>422</v>
      </c>
      <c r="B336" s="14" t="s">
        <v>15</v>
      </c>
      <c r="C336" s="14" t="s">
        <v>15</v>
      </c>
      <c r="D336" s="15"/>
      <c r="E336" s="44">
        <v>0</v>
      </c>
      <c r="F336" s="44">
        <v>0</v>
      </c>
      <c r="G336" s="44">
        <v>394</v>
      </c>
      <c r="H336" s="44">
        <v>0</v>
      </c>
      <c r="I336" s="44">
        <v>0</v>
      </c>
      <c r="J336" s="44">
        <v>3775</v>
      </c>
      <c r="K336" s="44">
        <v>4169</v>
      </c>
      <c r="L336" s="110"/>
      <c r="M336" s="44">
        <v>0</v>
      </c>
      <c r="N336" s="44">
        <v>59164</v>
      </c>
      <c r="O336" s="44">
        <v>40416</v>
      </c>
      <c r="P336" s="44">
        <v>7544</v>
      </c>
      <c r="Q336" s="44">
        <v>352</v>
      </c>
      <c r="R336" s="44">
        <v>37686</v>
      </c>
      <c r="S336" s="44">
        <v>145162</v>
      </c>
      <c r="T336" s="110"/>
      <c r="U336" s="44">
        <v>801</v>
      </c>
      <c r="V336" s="44">
        <v>1005</v>
      </c>
      <c r="W336" s="44">
        <v>14775</v>
      </c>
      <c r="X336" s="44">
        <v>0</v>
      </c>
      <c r="Y336" s="44">
        <v>0</v>
      </c>
      <c r="Z336" s="44">
        <v>13473</v>
      </c>
      <c r="AA336" s="44">
        <v>30054</v>
      </c>
      <c r="AB336" s="110"/>
      <c r="AC336" s="44">
        <v>0</v>
      </c>
      <c r="AD336" s="44">
        <v>0</v>
      </c>
      <c r="AE336" s="44">
        <v>0</v>
      </c>
      <c r="AF336" s="44">
        <v>0</v>
      </c>
      <c r="AG336" s="44">
        <v>0</v>
      </c>
      <c r="AH336" s="44">
        <v>0</v>
      </c>
      <c r="AI336" s="44">
        <v>0</v>
      </c>
      <c r="AJ336" s="110"/>
      <c r="AK336" s="44">
        <v>0</v>
      </c>
      <c r="AL336" s="44">
        <v>1577</v>
      </c>
      <c r="AM336" s="44">
        <v>0</v>
      </c>
      <c r="AN336" s="44">
        <v>0</v>
      </c>
      <c r="AO336" s="44">
        <v>0</v>
      </c>
      <c r="AP336" s="44">
        <v>15460</v>
      </c>
      <c r="AQ336" s="44">
        <v>17037</v>
      </c>
      <c r="AR336" s="110"/>
      <c r="AS336" s="45">
        <v>196422</v>
      </c>
      <c r="AT336" s="110"/>
      <c r="AU336" s="111">
        <v>225956</v>
      </c>
      <c r="AV336" s="112">
        <v>17265</v>
      </c>
      <c r="AW336" s="111">
        <v>172541</v>
      </c>
      <c r="AX336" s="111">
        <v>15713</v>
      </c>
      <c r="AY336" s="26"/>
      <c r="MF336" s="12">
        <f>[30]Return!$D$9</f>
        <v>59164</v>
      </c>
      <c r="MG336" s="12">
        <f>[30]Return!$D$10</f>
        <v>40416</v>
      </c>
    </row>
    <row r="337" spans="1:345" x14ac:dyDescent="0.2">
      <c r="A337" s="13" t="s">
        <v>423</v>
      </c>
      <c r="B337" s="14" t="s">
        <v>105</v>
      </c>
      <c r="C337" s="14" t="s">
        <v>13</v>
      </c>
      <c r="D337" s="15"/>
      <c r="E337" s="44">
        <v>0</v>
      </c>
      <c r="F337" s="44">
        <v>0</v>
      </c>
      <c r="G337" s="44">
        <v>0</v>
      </c>
      <c r="H337" s="44">
        <v>0</v>
      </c>
      <c r="I337" s="44">
        <v>0</v>
      </c>
      <c r="J337" s="44">
        <v>0</v>
      </c>
      <c r="K337" s="44">
        <v>0</v>
      </c>
      <c r="L337" s="110"/>
      <c r="M337" s="44">
        <v>0</v>
      </c>
      <c r="N337" s="44">
        <v>485</v>
      </c>
      <c r="O337" s="44">
        <v>0</v>
      </c>
      <c r="P337" s="44">
        <v>0</v>
      </c>
      <c r="Q337" s="44">
        <v>0</v>
      </c>
      <c r="R337" s="44">
        <v>2450</v>
      </c>
      <c r="S337" s="44">
        <v>2936</v>
      </c>
      <c r="T337" s="110"/>
      <c r="U337" s="44">
        <v>0</v>
      </c>
      <c r="V337" s="44">
        <v>301</v>
      </c>
      <c r="W337" s="44">
        <v>1959</v>
      </c>
      <c r="X337" s="44">
        <v>0</v>
      </c>
      <c r="Y337" s="44">
        <v>0</v>
      </c>
      <c r="Z337" s="44">
        <v>3352</v>
      </c>
      <c r="AA337" s="44">
        <v>5611</v>
      </c>
      <c r="AB337" s="110"/>
      <c r="AC337" s="44">
        <v>0</v>
      </c>
      <c r="AD337" s="44">
        <v>0</v>
      </c>
      <c r="AE337" s="44">
        <v>0</v>
      </c>
      <c r="AF337" s="44">
        <v>0</v>
      </c>
      <c r="AG337" s="44">
        <v>0</v>
      </c>
      <c r="AH337" s="44">
        <v>0</v>
      </c>
      <c r="AI337" s="44">
        <v>0</v>
      </c>
      <c r="AJ337" s="110"/>
      <c r="AK337" s="44">
        <v>29556</v>
      </c>
      <c r="AL337" s="44">
        <v>393</v>
      </c>
      <c r="AM337" s="44">
        <v>0</v>
      </c>
      <c r="AN337" s="44">
        <v>0</v>
      </c>
      <c r="AO337" s="44">
        <v>0</v>
      </c>
      <c r="AP337" s="44">
        <v>1523</v>
      </c>
      <c r="AQ337" s="44">
        <v>31473</v>
      </c>
      <c r="AR337" s="110"/>
      <c r="AS337" s="45">
        <v>40020</v>
      </c>
      <c r="AT337" s="110"/>
      <c r="AU337" s="111">
        <v>90083</v>
      </c>
      <c r="AV337" s="112">
        <v>26888</v>
      </c>
      <c r="AW337" s="111">
        <v>27533</v>
      </c>
      <c r="AX337" s="111">
        <v>24074</v>
      </c>
      <c r="AY337" s="26"/>
      <c r="MF337" s="12">
        <f>[31]Return!$D$8</f>
        <v>0</v>
      </c>
      <c r="MG337" s="12">
        <f>[31]Return!$D$9</f>
        <v>485.42</v>
      </c>
    </row>
    <row r="338" spans="1:345" x14ac:dyDescent="0.2">
      <c r="A338" s="13" t="s">
        <v>424</v>
      </c>
      <c r="B338" s="14" t="s">
        <v>138</v>
      </c>
      <c r="C338" s="14" t="s">
        <v>13</v>
      </c>
      <c r="D338" s="15"/>
      <c r="E338" s="44">
        <v>0</v>
      </c>
      <c r="F338" s="44">
        <v>88153</v>
      </c>
      <c r="G338" s="44">
        <v>706662</v>
      </c>
      <c r="H338" s="44">
        <v>0</v>
      </c>
      <c r="I338" s="44">
        <v>0</v>
      </c>
      <c r="J338" s="44">
        <v>29513</v>
      </c>
      <c r="K338" s="44">
        <v>824328</v>
      </c>
      <c r="L338" s="110"/>
      <c r="M338" s="44">
        <v>0</v>
      </c>
      <c r="N338" s="44">
        <v>130881</v>
      </c>
      <c r="O338" s="44">
        <v>9498</v>
      </c>
      <c r="P338" s="44">
        <v>10797</v>
      </c>
      <c r="Q338" s="44">
        <v>2794</v>
      </c>
      <c r="R338" s="44">
        <v>63364</v>
      </c>
      <c r="S338" s="44">
        <v>217335</v>
      </c>
      <c r="T338" s="110"/>
      <c r="U338" s="44">
        <v>0</v>
      </c>
      <c r="V338" s="44">
        <v>11380</v>
      </c>
      <c r="W338" s="44">
        <v>4876</v>
      </c>
      <c r="X338" s="44">
        <v>0</v>
      </c>
      <c r="Y338" s="44">
        <v>0</v>
      </c>
      <c r="Z338" s="44">
        <v>7673</v>
      </c>
      <c r="AA338" s="44">
        <v>23928</v>
      </c>
      <c r="AB338" s="110"/>
      <c r="AC338" s="44">
        <v>0</v>
      </c>
      <c r="AD338" s="44">
        <v>0</v>
      </c>
      <c r="AE338" s="44">
        <v>714</v>
      </c>
      <c r="AF338" s="44">
        <v>0</v>
      </c>
      <c r="AG338" s="44">
        <v>0</v>
      </c>
      <c r="AH338" s="44">
        <v>0</v>
      </c>
      <c r="AI338" s="44">
        <v>714</v>
      </c>
      <c r="AJ338" s="110"/>
      <c r="AK338" s="44">
        <v>0</v>
      </c>
      <c r="AL338" s="44">
        <v>1230</v>
      </c>
      <c r="AM338" s="44">
        <v>1270</v>
      </c>
      <c r="AN338" s="44">
        <v>0</v>
      </c>
      <c r="AO338" s="44">
        <v>0</v>
      </c>
      <c r="AP338" s="44">
        <v>34210</v>
      </c>
      <c r="AQ338" s="44">
        <v>36711</v>
      </c>
      <c r="AR338" s="110"/>
      <c r="AS338" s="45">
        <v>1103016</v>
      </c>
      <c r="AT338" s="110"/>
      <c r="AU338" s="111">
        <v>1565107</v>
      </c>
      <c r="AV338" s="112">
        <v>799121</v>
      </c>
      <c r="AW338" s="111">
        <v>399442</v>
      </c>
      <c r="AX338" s="111">
        <v>200571</v>
      </c>
      <c r="AY338" s="26"/>
      <c r="MG338" s="12">
        <f>[32]Return!$D$8</f>
        <v>0</v>
      </c>
    </row>
    <row r="339" spans="1:345" x14ac:dyDescent="0.2">
      <c r="A339" s="13" t="s">
        <v>425</v>
      </c>
      <c r="B339" s="14" t="s">
        <v>84</v>
      </c>
      <c r="C339" s="14" t="s">
        <v>13</v>
      </c>
      <c r="D339" s="15"/>
      <c r="E339" s="44">
        <v>0</v>
      </c>
      <c r="F339" s="44">
        <v>0</v>
      </c>
      <c r="G339" s="44">
        <v>0</v>
      </c>
      <c r="H339" s="44">
        <v>0</v>
      </c>
      <c r="I339" s="44">
        <v>0</v>
      </c>
      <c r="J339" s="44">
        <v>630</v>
      </c>
      <c r="K339" s="44">
        <v>630</v>
      </c>
      <c r="L339" s="110"/>
      <c r="M339" s="44">
        <v>251</v>
      </c>
      <c r="N339" s="44">
        <v>1108</v>
      </c>
      <c r="O339" s="44">
        <v>893</v>
      </c>
      <c r="P339" s="44">
        <v>1285</v>
      </c>
      <c r="Q339" s="44">
        <v>401</v>
      </c>
      <c r="R339" s="44">
        <v>67469</v>
      </c>
      <c r="S339" s="44">
        <v>71408</v>
      </c>
      <c r="T339" s="110"/>
      <c r="U339" s="44">
        <v>0</v>
      </c>
      <c r="V339" s="44">
        <v>543</v>
      </c>
      <c r="W339" s="44">
        <v>813</v>
      </c>
      <c r="X339" s="44">
        <v>0</v>
      </c>
      <c r="Y339" s="44">
        <v>80</v>
      </c>
      <c r="Z339" s="44">
        <v>29756</v>
      </c>
      <c r="AA339" s="44">
        <v>31192</v>
      </c>
      <c r="AB339" s="110"/>
      <c r="AC339" s="44">
        <v>0</v>
      </c>
      <c r="AD339" s="44">
        <v>0</v>
      </c>
      <c r="AE339" s="44">
        <v>0</v>
      </c>
      <c r="AF339" s="44">
        <v>0</v>
      </c>
      <c r="AG339" s="44">
        <v>350</v>
      </c>
      <c r="AH339" s="44">
        <v>2003</v>
      </c>
      <c r="AI339" s="44">
        <v>2353</v>
      </c>
      <c r="AJ339" s="110"/>
      <c r="AK339" s="44">
        <v>0</v>
      </c>
      <c r="AL339" s="44">
        <v>44</v>
      </c>
      <c r="AM339" s="44">
        <v>0</v>
      </c>
      <c r="AN339" s="44">
        <v>0</v>
      </c>
      <c r="AO339" s="44">
        <v>459</v>
      </c>
      <c r="AP339" s="44">
        <v>14904</v>
      </c>
      <c r="AQ339" s="44">
        <v>15407</v>
      </c>
      <c r="AR339" s="110"/>
      <c r="AS339" s="45">
        <v>120988</v>
      </c>
      <c r="AT339" s="110"/>
      <c r="AU339" s="111">
        <v>331683</v>
      </c>
      <c r="AV339" s="112">
        <v>35011</v>
      </c>
      <c r="AW339" s="111">
        <v>200824</v>
      </c>
      <c r="AX339" s="111">
        <v>54897</v>
      </c>
      <c r="AY339" s="26"/>
      <c r="MF339" s="12">
        <f>[33]Return!$C$14</f>
        <v>629.58000000000004</v>
      </c>
    </row>
    <row r="340" spans="1:345" x14ac:dyDescent="0.2">
      <c r="A340" s="13" t="s">
        <v>426</v>
      </c>
      <c r="B340" s="14" t="s">
        <v>82</v>
      </c>
      <c r="C340" s="14" t="s">
        <v>13</v>
      </c>
      <c r="D340" s="15"/>
      <c r="E340" s="44"/>
      <c r="F340" s="44"/>
      <c r="G340" s="44"/>
      <c r="H340" s="44"/>
      <c r="I340" s="44"/>
      <c r="J340" s="44"/>
      <c r="K340" s="44"/>
      <c r="L340" s="110"/>
      <c r="M340" s="44"/>
      <c r="N340" s="44"/>
      <c r="O340" s="44"/>
      <c r="P340" s="44"/>
      <c r="Q340" s="44"/>
      <c r="R340" s="44"/>
      <c r="S340" s="44"/>
      <c r="T340" s="110"/>
      <c r="U340" s="44"/>
      <c r="V340" s="44"/>
      <c r="W340" s="44"/>
      <c r="X340" s="44"/>
      <c r="Y340" s="44"/>
      <c r="Z340" s="44"/>
      <c r="AA340" s="44"/>
      <c r="AB340" s="110"/>
      <c r="AC340" s="44"/>
      <c r="AD340" s="44"/>
      <c r="AE340" s="44"/>
      <c r="AF340" s="44"/>
      <c r="AG340" s="44"/>
      <c r="AH340" s="44"/>
      <c r="AI340" s="44"/>
      <c r="AJ340" s="110"/>
      <c r="AK340" s="44"/>
      <c r="AL340" s="44"/>
      <c r="AM340" s="44"/>
      <c r="AN340" s="44"/>
      <c r="AO340" s="44"/>
      <c r="AP340" s="44"/>
      <c r="AQ340" s="44"/>
      <c r="AR340" s="110"/>
      <c r="AS340" s="45"/>
      <c r="AT340" s="110"/>
      <c r="AU340" s="111">
        <v>135178</v>
      </c>
      <c r="AV340" s="112">
        <v>27255</v>
      </c>
      <c r="AW340" s="111">
        <v>66677</v>
      </c>
      <c r="AX340" s="111">
        <v>19672</v>
      </c>
      <c r="AY340" s="26"/>
      <c r="MF340" s="12">
        <f>[34]Return!$C$13</f>
        <v>0</v>
      </c>
      <c r="MG340" s="12">
        <f>[34]Return!$C$14</f>
        <v>0</v>
      </c>
    </row>
    <row r="341" spans="1:345" x14ac:dyDescent="0.2">
      <c r="A341" s="13" t="s">
        <v>427</v>
      </c>
      <c r="B341" s="14" t="s">
        <v>94</v>
      </c>
      <c r="C341" s="14" t="s">
        <v>13</v>
      </c>
      <c r="D341" s="15"/>
      <c r="E341" s="44">
        <v>0</v>
      </c>
      <c r="F341" s="44">
        <v>0</v>
      </c>
      <c r="G341" s="44">
        <v>0</v>
      </c>
      <c r="H341" s="44">
        <v>0</v>
      </c>
      <c r="I341" s="44">
        <v>0</v>
      </c>
      <c r="J341" s="44">
        <v>0</v>
      </c>
      <c r="K341" s="44">
        <v>0</v>
      </c>
      <c r="L341" s="110"/>
      <c r="M341" s="44">
        <v>230</v>
      </c>
      <c r="N341" s="44">
        <v>3863</v>
      </c>
      <c r="O341" s="44">
        <v>822</v>
      </c>
      <c r="P341" s="44">
        <v>11501</v>
      </c>
      <c r="Q341" s="44">
        <v>0</v>
      </c>
      <c r="R341" s="44">
        <v>3382</v>
      </c>
      <c r="S341" s="44">
        <v>19798</v>
      </c>
      <c r="T341" s="110"/>
      <c r="U341" s="44">
        <v>0</v>
      </c>
      <c r="V341" s="44">
        <v>2385</v>
      </c>
      <c r="W341" s="44">
        <v>2080</v>
      </c>
      <c r="X341" s="44">
        <v>2019</v>
      </c>
      <c r="Y341" s="44">
        <v>0</v>
      </c>
      <c r="Z341" s="44">
        <v>1981</v>
      </c>
      <c r="AA341" s="44">
        <v>8465</v>
      </c>
      <c r="AB341" s="110"/>
      <c r="AC341" s="44">
        <v>0</v>
      </c>
      <c r="AD341" s="44">
        <v>0</v>
      </c>
      <c r="AE341" s="44">
        <v>0</v>
      </c>
      <c r="AF341" s="44">
        <v>0</v>
      </c>
      <c r="AG341" s="44">
        <v>0</v>
      </c>
      <c r="AH341" s="44">
        <v>0</v>
      </c>
      <c r="AI341" s="44">
        <v>0</v>
      </c>
      <c r="AJ341" s="110"/>
      <c r="AK341" s="44">
        <v>0</v>
      </c>
      <c r="AL341" s="44">
        <v>596</v>
      </c>
      <c r="AM341" s="44">
        <v>1092</v>
      </c>
      <c r="AN341" s="44">
        <v>2298</v>
      </c>
      <c r="AO341" s="44">
        <v>0</v>
      </c>
      <c r="AP341" s="44">
        <v>2284</v>
      </c>
      <c r="AQ341" s="44">
        <v>6271</v>
      </c>
      <c r="AR341" s="110"/>
      <c r="AS341" s="45">
        <v>34533</v>
      </c>
      <c r="AT341" s="110"/>
      <c r="AU341" s="111">
        <v>59205</v>
      </c>
      <c r="AV341" s="112">
        <v>3752</v>
      </c>
      <c r="AW341" s="111">
        <v>32538</v>
      </c>
      <c r="AX341" s="111">
        <v>12419</v>
      </c>
      <c r="AY341" s="26"/>
      <c r="MF341" s="12">
        <f>[35]Return!$C$12</f>
        <v>0</v>
      </c>
      <c r="MG341" s="12">
        <f>[35]Return!$C$13</f>
        <v>0</v>
      </c>
    </row>
    <row r="342" spans="1:345" x14ac:dyDescent="0.2">
      <c r="A342" s="13" t="s">
        <v>428</v>
      </c>
      <c r="B342" s="14" t="s">
        <v>15</v>
      </c>
      <c r="C342" s="14" t="s">
        <v>15</v>
      </c>
      <c r="D342" s="15"/>
      <c r="E342" s="44">
        <v>0</v>
      </c>
      <c r="F342" s="44">
        <v>0</v>
      </c>
      <c r="G342" s="44">
        <v>0</v>
      </c>
      <c r="H342" s="44">
        <v>0</v>
      </c>
      <c r="I342" s="44">
        <v>0</v>
      </c>
      <c r="J342" s="44">
        <v>0</v>
      </c>
      <c r="K342" s="44">
        <v>0</v>
      </c>
      <c r="L342" s="110"/>
      <c r="M342" s="44">
        <v>0</v>
      </c>
      <c r="N342" s="44">
        <v>0</v>
      </c>
      <c r="O342" s="44">
        <v>0</v>
      </c>
      <c r="P342" s="44">
        <v>0</v>
      </c>
      <c r="Q342" s="44">
        <v>0</v>
      </c>
      <c r="R342" s="44">
        <v>0</v>
      </c>
      <c r="S342" s="44">
        <v>36937</v>
      </c>
      <c r="T342" s="110"/>
      <c r="U342" s="44">
        <v>0</v>
      </c>
      <c r="V342" s="44">
        <v>0</v>
      </c>
      <c r="W342" s="44">
        <v>0</v>
      </c>
      <c r="X342" s="44">
        <v>0</v>
      </c>
      <c r="Y342" s="44">
        <v>0</v>
      </c>
      <c r="Z342" s="44">
        <v>0</v>
      </c>
      <c r="AA342" s="44">
        <v>26592</v>
      </c>
      <c r="AB342" s="110"/>
      <c r="AC342" s="44">
        <v>0</v>
      </c>
      <c r="AD342" s="44">
        <v>0</v>
      </c>
      <c r="AE342" s="44">
        <v>0</v>
      </c>
      <c r="AF342" s="44">
        <v>0</v>
      </c>
      <c r="AG342" s="44">
        <v>0</v>
      </c>
      <c r="AH342" s="44">
        <v>0</v>
      </c>
      <c r="AI342" s="44">
        <v>1177</v>
      </c>
      <c r="AJ342" s="110"/>
      <c r="AK342" s="44">
        <v>0</v>
      </c>
      <c r="AL342" s="44">
        <v>0</v>
      </c>
      <c r="AM342" s="44">
        <v>0</v>
      </c>
      <c r="AN342" s="44">
        <v>0</v>
      </c>
      <c r="AO342" s="44">
        <v>0</v>
      </c>
      <c r="AP342" s="44">
        <v>0</v>
      </c>
      <c r="AQ342" s="44">
        <v>22098</v>
      </c>
      <c r="AR342" s="110"/>
      <c r="AS342" s="45">
        <v>86805</v>
      </c>
      <c r="AT342" s="110"/>
      <c r="AU342" s="111">
        <v>187724</v>
      </c>
      <c r="AV342" s="112">
        <v>10341</v>
      </c>
      <c r="AW342" s="111">
        <v>106223</v>
      </c>
      <c r="AX342" s="111">
        <v>46777</v>
      </c>
      <c r="AY342" s="26"/>
      <c r="MF342" s="12">
        <f>[36]Return!$C$11</f>
        <v>0</v>
      </c>
      <c r="MG342" s="12">
        <f>[36]Return!$C$12</f>
        <v>0</v>
      </c>
    </row>
    <row r="343" spans="1:345" x14ac:dyDescent="0.2">
      <c r="A343" s="13" t="s">
        <v>429</v>
      </c>
      <c r="B343" s="14" t="s">
        <v>82</v>
      </c>
      <c r="C343" s="14" t="s">
        <v>13</v>
      </c>
      <c r="D343" s="15"/>
      <c r="E343" s="44">
        <v>0</v>
      </c>
      <c r="F343" s="44">
        <v>0</v>
      </c>
      <c r="G343" s="44">
        <v>0</v>
      </c>
      <c r="H343" s="44">
        <v>0</v>
      </c>
      <c r="I343" s="44">
        <v>0</v>
      </c>
      <c r="J343" s="44">
        <v>0</v>
      </c>
      <c r="K343" s="44">
        <v>669</v>
      </c>
      <c r="L343" s="110"/>
      <c r="M343" s="44">
        <v>0</v>
      </c>
      <c r="N343" s="44">
        <v>0</v>
      </c>
      <c r="O343" s="44">
        <v>0</v>
      </c>
      <c r="P343" s="44">
        <v>0</v>
      </c>
      <c r="Q343" s="44">
        <v>0</v>
      </c>
      <c r="R343" s="44">
        <v>0</v>
      </c>
      <c r="S343" s="44">
        <v>20355</v>
      </c>
      <c r="T343" s="110"/>
      <c r="U343" s="44">
        <v>0</v>
      </c>
      <c r="V343" s="44">
        <v>0</v>
      </c>
      <c r="W343" s="44">
        <v>0</v>
      </c>
      <c r="X343" s="44">
        <v>0</v>
      </c>
      <c r="Y343" s="44">
        <v>0</v>
      </c>
      <c r="Z343" s="44">
        <v>0</v>
      </c>
      <c r="AA343" s="44">
        <v>1602</v>
      </c>
      <c r="AB343" s="110"/>
      <c r="AC343" s="44">
        <v>0</v>
      </c>
      <c r="AD343" s="44">
        <v>0</v>
      </c>
      <c r="AE343" s="44">
        <v>0</v>
      </c>
      <c r="AF343" s="44">
        <v>0</v>
      </c>
      <c r="AG343" s="44">
        <v>0</v>
      </c>
      <c r="AH343" s="44">
        <v>0</v>
      </c>
      <c r="AI343" s="44">
        <v>0</v>
      </c>
      <c r="AJ343" s="110"/>
      <c r="AK343" s="44">
        <v>0</v>
      </c>
      <c r="AL343" s="44">
        <v>0</v>
      </c>
      <c r="AM343" s="44">
        <v>0</v>
      </c>
      <c r="AN343" s="44">
        <v>0</v>
      </c>
      <c r="AO343" s="44">
        <v>0</v>
      </c>
      <c r="AP343" s="44">
        <v>0</v>
      </c>
      <c r="AQ343" s="44">
        <v>7998</v>
      </c>
      <c r="AR343" s="110"/>
      <c r="AS343" s="45">
        <v>30624</v>
      </c>
      <c r="AT343" s="110"/>
      <c r="AU343" s="111">
        <v>117673</v>
      </c>
      <c r="AV343" s="112">
        <v>20028</v>
      </c>
      <c r="AW343" s="111">
        <v>62539</v>
      </c>
      <c r="AX343" s="111">
        <v>18197</v>
      </c>
      <c r="AY343" s="26"/>
      <c r="MF343" s="12">
        <f>[37]Return!$C$10</f>
        <v>0</v>
      </c>
      <c r="MG343" s="12">
        <f>[37]Return!$C$11</f>
        <v>0</v>
      </c>
    </row>
    <row r="344" spans="1:345" x14ac:dyDescent="0.2">
      <c r="A344" s="13" t="s">
        <v>430</v>
      </c>
      <c r="B344" s="14" t="s">
        <v>99</v>
      </c>
      <c r="C344" s="14" t="s">
        <v>13</v>
      </c>
      <c r="D344" s="15"/>
      <c r="E344" s="44">
        <v>0</v>
      </c>
      <c r="F344" s="44">
        <v>2894</v>
      </c>
      <c r="G344" s="44">
        <v>2125</v>
      </c>
      <c r="H344" s="44">
        <v>0</v>
      </c>
      <c r="I344" s="44">
        <v>0</v>
      </c>
      <c r="J344" s="44">
        <v>4829</v>
      </c>
      <c r="K344" s="44">
        <v>9848</v>
      </c>
      <c r="L344" s="110"/>
      <c r="M344" s="44">
        <v>586</v>
      </c>
      <c r="N344" s="44">
        <v>41582</v>
      </c>
      <c r="O344" s="44">
        <v>43951</v>
      </c>
      <c r="P344" s="44">
        <v>6392</v>
      </c>
      <c r="Q344" s="44">
        <v>1060</v>
      </c>
      <c r="R344" s="44">
        <v>109955</v>
      </c>
      <c r="S344" s="44">
        <v>203526</v>
      </c>
      <c r="T344" s="110"/>
      <c r="U344" s="44">
        <v>0</v>
      </c>
      <c r="V344" s="44">
        <v>4527</v>
      </c>
      <c r="W344" s="44">
        <v>5853</v>
      </c>
      <c r="X344" s="44">
        <v>0</v>
      </c>
      <c r="Y344" s="44">
        <v>69</v>
      </c>
      <c r="Z344" s="44">
        <v>14400</v>
      </c>
      <c r="AA344" s="44">
        <v>24849</v>
      </c>
      <c r="AB344" s="110"/>
      <c r="AC344" s="44">
        <v>0</v>
      </c>
      <c r="AD344" s="44">
        <v>0</v>
      </c>
      <c r="AE344" s="44">
        <v>1215</v>
      </c>
      <c r="AF344" s="44">
        <v>0</v>
      </c>
      <c r="AG344" s="44">
        <v>0</v>
      </c>
      <c r="AH344" s="44">
        <v>130</v>
      </c>
      <c r="AI344" s="44">
        <v>1345</v>
      </c>
      <c r="AJ344" s="110"/>
      <c r="AK344" s="44">
        <v>20790</v>
      </c>
      <c r="AL344" s="44">
        <v>3266</v>
      </c>
      <c r="AM344" s="44">
        <v>7389</v>
      </c>
      <c r="AN344" s="44">
        <v>0</v>
      </c>
      <c r="AO344" s="44">
        <v>0</v>
      </c>
      <c r="AP344" s="44">
        <v>27030</v>
      </c>
      <c r="AQ344" s="44">
        <v>58475</v>
      </c>
      <c r="AR344" s="110"/>
      <c r="AS344" s="45">
        <v>298044</v>
      </c>
      <c r="AT344" s="110"/>
      <c r="AU344" s="111">
        <v>775577</v>
      </c>
      <c r="AV344" s="112">
        <v>56099</v>
      </c>
      <c r="AW344" s="111">
        <v>569249</v>
      </c>
      <c r="AX344" s="111">
        <v>74571</v>
      </c>
      <c r="AY344" s="26"/>
      <c r="MF344" s="12">
        <f>[38]Return!$C$9</f>
        <v>2893.58</v>
      </c>
      <c r="MG344" s="12">
        <f>[38]Return!$C$10</f>
        <v>2125.4499999999998</v>
      </c>
    </row>
    <row r="345" spans="1:345" x14ac:dyDescent="0.2">
      <c r="A345" s="13" t="s">
        <v>431</v>
      </c>
      <c r="B345" s="14" t="s">
        <v>109</v>
      </c>
      <c r="C345" s="14" t="s">
        <v>13</v>
      </c>
      <c r="D345" s="15"/>
      <c r="E345" s="44">
        <v>103</v>
      </c>
      <c r="F345" s="44">
        <v>189</v>
      </c>
      <c r="G345" s="44">
        <v>89</v>
      </c>
      <c r="H345" s="44">
        <v>0</v>
      </c>
      <c r="I345" s="44">
        <v>0</v>
      </c>
      <c r="J345" s="44">
        <v>2055</v>
      </c>
      <c r="K345" s="44">
        <v>2435</v>
      </c>
      <c r="L345" s="110"/>
      <c r="M345" s="44">
        <v>8743</v>
      </c>
      <c r="N345" s="44">
        <v>35840</v>
      </c>
      <c r="O345" s="44">
        <v>9853</v>
      </c>
      <c r="P345" s="44">
        <v>2278</v>
      </c>
      <c r="Q345" s="44">
        <v>0</v>
      </c>
      <c r="R345" s="44">
        <v>29582</v>
      </c>
      <c r="S345" s="44">
        <v>86296</v>
      </c>
      <c r="T345" s="110"/>
      <c r="U345" s="44">
        <v>973</v>
      </c>
      <c r="V345" s="44">
        <v>4532</v>
      </c>
      <c r="W345" s="44">
        <v>3119</v>
      </c>
      <c r="X345" s="44">
        <v>830</v>
      </c>
      <c r="Y345" s="44">
        <v>0</v>
      </c>
      <c r="Z345" s="44">
        <v>7871</v>
      </c>
      <c r="AA345" s="44">
        <v>17326</v>
      </c>
      <c r="AB345" s="110"/>
      <c r="AC345" s="44">
        <v>0</v>
      </c>
      <c r="AD345" s="44">
        <v>0</v>
      </c>
      <c r="AE345" s="44">
        <v>0</v>
      </c>
      <c r="AF345" s="44">
        <v>0</v>
      </c>
      <c r="AG345" s="44">
        <v>0</v>
      </c>
      <c r="AH345" s="44">
        <v>229</v>
      </c>
      <c r="AI345" s="44">
        <v>229</v>
      </c>
      <c r="AJ345" s="110"/>
      <c r="AK345" s="44">
        <v>5906</v>
      </c>
      <c r="AL345" s="44">
        <v>4983</v>
      </c>
      <c r="AM345" s="44">
        <v>2980</v>
      </c>
      <c r="AN345" s="44">
        <v>0</v>
      </c>
      <c r="AO345" s="44">
        <v>0</v>
      </c>
      <c r="AP345" s="44">
        <v>3105</v>
      </c>
      <c r="AQ345" s="44">
        <v>16975</v>
      </c>
      <c r="AR345" s="110"/>
      <c r="AS345" s="45">
        <v>123260</v>
      </c>
      <c r="AT345" s="110"/>
      <c r="AU345" s="111">
        <v>687524</v>
      </c>
      <c r="AV345" s="112">
        <v>124796</v>
      </c>
      <c r="AW345" s="111">
        <v>407559</v>
      </c>
      <c r="AX345" s="111">
        <v>83829</v>
      </c>
      <c r="AY345" s="26"/>
      <c r="MF345" s="12">
        <f>[39]Return!$C$8</f>
        <v>102.56</v>
      </c>
      <c r="MG345" s="12">
        <f>[39]Return!$C$9</f>
        <v>188.72</v>
      </c>
    </row>
    <row r="346" spans="1:345" x14ac:dyDescent="0.2">
      <c r="A346" s="13" t="s">
        <v>432</v>
      </c>
      <c r="B346" s="14" t="s">
        <v>96</v>
      </c>
      <c r="C346" s="14" t="s">
        <v>13</v>
      </c>
      <c r="D346" s="15"/>
      <c r="E346" s="44">
        <v>0</v>
      </c>
      <c r="F346" s="44">
        <v>0</v>
      </c>
      <c r="G346" s="44">
        <v>0</v>
      </c>
      <c r="H346" s="44">
        <v>0</v>
      </c>
      <c r="I346" s="44">
        <v>0</v>
      </c>
      <c r="J346" s="44">
        <v>0</v>
      </c>
      <c r="K346" s="44">
        <v>313689</v>
      </c>
      <c r="L346" s="110"/>
      <c r="M346" s="44">
        <v>0</v>
      </c>
      <c r="N346" s="44">
        <v>0</v>
      </c>
      <c r="O346" s="44">
        <v>0</v>
      </c>
      <c r="P346" s="44">
        <v>0</v>
      </c>
      <c r="Q346" s="44">
        <v>0</v>
      </c>
      <c r="R346" s="44">
        <v>0</v>
      </c>
      <c r="S346" s="44">
        <v>40705</v>
      </c>
      <c r="T346" s="110"/>
      <c r="U346" s="44">
        <v>0</v>
      </c>
      <c r="V346" s="44">
        <v>0</v>
      </c>
      <c r="W346" s="44">
        <v>0</v>
      </c>
      <c r="X346" s="44">
        <v>0</v>
      </c>
      <c r="Y346" s="44">
        <v>0</v>
      </c>
      <c r="Z346" s="44">
        <v>0</v>
      </c>
      <c r="AA346" s="44">
        <v>12645</v>
      </c>
      <c r="AB346" s="110"/>
      <c r="AC346" s="44">
        <v>0</v>
      </c>
      <c r="AD346" s="44">
        <v>0</v>
      </c>
      <c r="AE346" s="44">
        <v>0</v>
      </c>
      <c r="AF346" s="44">
        <v>0</v>
      </c>
      <c r="AG346" s="44">
        <v>0</v>
      </c>
      <c r="AH346" s="44">
        <v>0</v>
      </c>
      <c r="AI346" s="44">
        <v>1041</v>
      </c>
      <c r="AJ346" s="110"/>
      <c r="AK346" s="44">
        <v>0</v>
      </c>
      <c r="AL346" s="44">
        <v>0</v>
      </c>
      <c r="AM346" s="44">
        <v>0</v>
      </c>
      <c r="AN346" s="44">
        <v>0</v>
      </c>
      <c r="AO346" s="44">
        <v>0</v>
      </c>
      <c r="AP346" s="44">
        <v>0</v>
      </c>
      <c r="AQ346" s="44">
        <v>75751</v>
      </c>
      <c r="AR346" s="110"/>
      <c r="AS346" s="45">
        <v>443831</v>
      </c>
      <c r="AT346" s="110"/>
      <c r="AU346" s="111">
        <v>936389</v>
      </c>
      <c r="AV346" s="112">
        <v>428155</v>
      </c>
      <c r="AW346" s="111">
        <v>212795</v>
      </c>
      <c r="AX346" s="111">
        <v>179226</v>
      </c>
      <c r="AY346" s="26"/>
      <c r="MG346" s="12">
        <f>[40]Return!$C$8</f>
        <v>0</v>
      </c>
    </row>
    <row r="347" spans="1:345" x14ac:dyDescent="0.2">
      <c r="A347" s="13" t="s">
        <v>433</v>
      </c>
      <c r="B347" s="14" t="s">
        <v>138</v>
      </c>
      <c r="C347" s="14" t="s">
        <v>13</v>
      </c>
      <c r="D347" s="15"/>
      <c r="E347" s="44">
        <v>1629</v>
      </c>
      <c r="F347" s="44">
        <v>3834</v>
      </c>
      <c r="G347" s="44">
        <v>181605</v>
      </c>
      <c r="H347" s="44">
        <v>0</v>
      </c>
      <c r="I347" s="44">
        <v>761</v>
      </c>
      <c r="J347" s="44">
        <v>130474</v>
      </c>
      <c r="K347" s="44">
        <v>318303</v>
      </c>
      <c r="L347" s="110"/>
      <c r="M347" s="44">
        <v>345</v>
      </c>
      <c r="N347" s="44">
        <v>55239</v>
      </c>
      <c r="O347" s="44">
        <v>0</v>
      </c>
      <c r="P347" s="44">
        <v>8376</v>
      </c>
      <c r="Q347" s="44">
        <v>222</v>
      </c>
      <c r="R347" s="44">
        <v>33773</v>
      </c>
      <c r="S347" s="44">
        <v>97955</v>
      </c>
      <c r="T347" s="110"/>
      <c r="U347" s="44">
        <v>0</v>
      </c>
      <c r="V347" s="44">
        <v>3553</v>
      </c>
      <c r="W347" s="44">
        <v>0</v>
      </c>
      <c r="X347" s="44">
        <v>0</v>
      </c>
      <c r="Y347" s="44">
        <v>0</v>
      </c>
      <c r="Z347" s="44">
        <v>663</v>
      </c>
      <c r="AA347" s="44">
        <v>4216</v>
      </c>
      <c r="AB347" s="110"/>
      <c r="AC347" s="44">
        <v>0</v>
      </c>
      <c r="AD347" s="44">
        <v>0</v>
      </c>
      <c r="AE347" s="44">
        <v>2594</v>
      </c>
      <c r="AF347" s="44">
        <v>0</v>
      </c>
      <c r="AG347" s="44">
        <v>0</v>
      </c>
      <c r="AH347" s="44">
        <v>0</v>
      </c>
      <c r="AI347" s="44">
        <v>2594</v>
      </c>
      <c r="AJ347" s="110"/>
      <c r="AK347" s="44">
        <v>0</v>
      </c>
      <c r="AL347" s="44">
        <v>16074</v>
      </c>
      <c r="AM347" s="44">
        <v>0</v>
      </c>
      <c r="AN347" s="44">
        <v>0</v>
      </c>
      <c r="AO347" s="44">
        <v>0</v>
      </c>
      <c r="AP347" s="44">
        <v>37239</v>
      </c>
      <c r="AQ347" s="44">
        <v>53313</v>
      </c>
      <c r="AR347" s="110"/>
      <c r="AS347" s="45">
        <v>476381</v>
      </c>
      <c r="AT347" s="110"/>
      <c r="AU347" s="111">
        <v>1055313</v>
      </c>
      <c r="AV347" s="112">
        <v>354317</v>
      </c>
      <c r="AW347" s="111">
        <v>289374</v>
      </c>
      <c r="AX347" s="111">
        <v>280454</v>
      </c>
      <c r="AY347" s="26"/>
    </row>
    <row r="348" spans="1:345" x14ac:dyDescent="0.2">
      <c r="A348" s="13" t="s">
        <v>434</v>
      </c>
      <c r="B348" s="14" t="s">
        <v>84</v>
      </c>
      <c r="C348" s="14" t="s">
        <v>13</v>
      </c>
      <c r="D348" s="15"/>
      <c r="E348" s="44">
        <v>0</v>
      </c>
      <c r="F348" s="44">
        <v>12</v>
      </c>
      <c r="G348" s="44">
        <v>0</v>
      </c>
      <c r="H348" s="44">
        <v>0</v>
      </c>
      <c r="I348" s="44">
        <v>0</v>
      </c>
      <c r="J348" s="44">
        <v>15</v>
      </c>
      <c r="K348" s="44">
        <v>27</v>
      </c>
      <c r="L348" s="110"/>
      <c r="M348" s="44">
        <v>3342</v>
      </c>
      <c r="N348" s="44">
        <v>30881</v>
      </c>
      <c r="O348" s="44">
        <v>3541</v>
      </c>
      <c r="P348" s="44">
        <v>5163</v>
      </c>
      <c r="Q348" s="44">
        <v>37</v>
      </c>
      <c r="R348" s="44">
        <v>893</v>
      </c>
      <c r="S348" s="44">
        <v>43856</v>
      </c>
      <c r="T348" s="110"/>
      <c r="U348" s="44">
        <v>1059</v>
      </c>
      <c r="V348" s="44">
        <v>612</v>
      </c>
      <c r="W348" s="44">
        <v>649</v>
      </c>
      <c r="X348" s="44">
        <v>0</v>
      </c>
      <c r="Y348" s="44">
        <v>0</v>
      </c>
      <c r="Z348" s="44">
        <v>0</v>
      </c>
      <c r="AA348" s="44">
        <v>2320</v>
      </c>
      <c r="AB348" s="110"/>
      <c r="AC348" s="44">
        <v>7517</v>
      </c>
      <c r="AD348" s="44">
        <v>124</v>
      </c>
      <c r="AE348" s="44">
        <v>0</v>
      </c>
      <c r="AF348" s="44">
        <v>0</v>
      </c>
      <c r="AG348" s="44">
        <v>0</v>
      </c>
      <c r="AH348" s="44">
        <v>345</v>
      </c>
      <c r="AI348" s="44">
        <v>7986</v>
      </c>
      <c r="AJ348" s="110"/>
      <c r="AK348" s="44">
        <v>1455</v>
      </c>
      <c r="AL348" s="44">
        <v>10152</v>
      </c>
      <c r="AM348" s="44">
        <v>1898</v>
      </c>
      <c r="AN348" s="44">
        <v>782</v>
      </c>
      <c r="AO348" s="44">
        <v>0</v>
      </c>
      <c r="AP348" s="44">
        <v>701</v>
      </c>
      <c r="AQ348" s="44">
        <v>14988</v>
      </c>
      <c r="AR348" s="110"/>
      <c r="AS348" s="45">
        <v>69176</v>
      </c>
      <c r="AT348" s="110"/>
      <c r="AU348" s="111">
        <v>240414</v>
      </c>
      <c r="AV348" s="112">
        <v>10392</v>
      </c>
      <c r="AW348" s="111">
        <v>154292</v>
      </c>
      <c r="AX348" s="111">
        <v>40344</v>
      </c>
      <c r="AY348" s="26"/>
    </row>
    <row r="349" spans="1:345" x14ac:dyDescent="0.2">
      <c r="A349" s="13" t="s">
        <v>435</v>
      </c>
      <c r="B349" s="14" t="s">
        <v>109</v>
      </c>
      <c r="C349" s="14" t="s">
        <v>13</v>
      </c>
      <c r="D349" s="15"/>
      <c r="E349" s="44">
        <v>0</v>
      </c>
      <c r="F349" s="44">
        <v>0</v>
      </c>
      <c r="G349" s="44">
        <v>1942</v>
      </c>
      <c r="H349" s="44">
        <v>0</v>
      </c>
      <c r="I349" s="44">
        <v>0</v>
      </c>
      <c r="J349" s="44">
        <v>0</v>
      </c>
      <c r="K349" s="44">
        <v>1942</v>
      </c>
      <c r="L349" s="110"/>
      <c r="M349" s="44">
        <v>0</v>
      </c>
      <c r="N349" s="44">
        <v>19929</v>
      </c>
      <c r="O349" s="44">
        <v>6347</v>
      </c>
      <c r="P349" s="44">
        <v>1814</v>
      </c>
      <c r="Q349" s="44">
        <v>0</v>
      </c>
      <c r="R349" s="44">
        <v>19665</v>
      </c>
      <c r="S349" s="44">
        <v>47755</v>
      </c>
      <c r="T349" s="110"/>
      <c r="U349" s="44">
        <v>0</v>
      </c>
      <c r="V349" s="44">
        <v>0</v>
      </c>
      <c r="W349" s="44">
        <v>586</v>
      </c>
      <c r="X349" s="44">
        <v>0</v>
      </c>
      <c r="Y349" s="44">
        <v>0</v>
      </c>
      <c r="Z349" s="44">
        <v>0</v>
      </c>
      <c r="AA349" s="44">
        <v>586</v>
      </c>
      <c r="AB349" s="110"/>
      <c r="AC349" s="44">
        <v>0</v>
      </c>
      <c r="AD349" s="44">
        <v>261</v>
      </c>
      <c r="AE349" s="44">
        <v>0</v>
      </c>
      <c r="AF349" s="44">
        <v>0</v>
      </c>
      <c r="AG349" s="44">
        <v>0</v>
      </c>
      <c r="AH349" s="44">
        <v>732</v>
      </c>
      <c r="AI349" s="44">
        <v>993</v>
      </c>
      <c r="AJ349" s="110"/>
      <c r="AK349" s="44">
        <v>2560</v>
      </c>
      <c r="AL349" s="44">
        <v>7809</v>
      </c>
      <c r="AM349" s="44">
        <v>742</v>
      </c>
      <c r="AN349" s="44">
        <v>0</v>
      </c>
      <c r="AO349" s="44">
        <v>0</v>
      </c>
      <c r="AP349" s="44">
        <v>6409</v>
      </c>
      <c r="AQ349" s="44">
        <v>17520</v>
      </c>
      <c r="AR349" s="110"/>
      <c r="AS349" s="45">
        <v>68796</v>
      </c>
      <c r="AT349" s="110"/>
      <c r="AU349" s="111">
        <v>140259</v>
      </c>
      <c r="AV349" s="112">
        <v>9526</v>
      </c>
      <c r="AW349" s="111">
        <v>88777</v>
      </c>
      <c r="AX349" s="111">
        <v>21584</v>
      </c>
      <c r="AY349" s="26"/>
    </row>
    <row r="350" spans="1:345" x14ac:dyDescent="0.2">
      <c r="A350" s="13" t="s">
        <v>436</v>
      </c>
      <c r="B350" s="14" t="s">
        <v>94</v>
      </c>
      <c r="C350" s="14" t="s">
        <v>13</v>
      </c>
      <c r="D350" s="15"/>
      <c r="E350" s="44"/>
      <c r="F350" s="44"/>
      <c r="G350" s="44"/>
      <c r="H350" s="44"/>
      <c r="I350" s="44"/>
      <c r="J350" s="44"/>
      <c r="K350" s="44"/>
      <c r="L350" s="110"/>
      <c r="M350" s="44"/>
      <c r="N350" s="44"/>
      <c r="O350" s="44"/>
      <c r="P350" s="44"/>
      <c r="Q350" s="44"/>
      <c r="R350" s="44"/>
      <c r="S350" s="44"/>
      <c r="T350" s="110"/>
      <c r="U350" s="44"/>
      <c r="V350" s="44"/>
      <c r="W350" s="44"/>
      <c r="X350" s="44"/>
      <c r="Y350" s="44"/>
      <c r="Z350" s="44"/>
      <c r="AA350" s="44"/>
      <c r="AB350" s="110"/>
      <c r="AC350" s="44"/>
      <c r="AD350" s="44"/>
      <c r="AE350" s="44"/>
      <c r="AF350" s="44"/>
      <c r="AG350" s="44"/>
      <c r="AH350" s="44"/>
      <c r="AI350" s="44"/>
      <c r="AJ350" s="110"/>
      <c r="AK350" s="44"/>
      <c r="AL350" s="44"/>
      <c r="AM350" s="44"/>
      <c r="AN350" s="44"/>
      <c r="AO350" s="44"/>
      <c r="AP350" s="44"/>
      <c r="AQ350" s="44"/>
      <c r="AR350" s="110"/>
      <c r="AS350" s="45"/>
      <c r="AT350" s="110"/>
      <c r="AU350" s="111">
        <v>143518</v>
      </c>
      <c r="AV350" s="112">
        <v>35134</v>
      </c>
      <c r="AW350" s="111">
        <v>45065</v>
      </c>
      <c r="AX350" s="111">
        <v>39960</v>
      </c>
      <c r="AY350" s="26"/>
    </row>
    <row r="351" spans="1:345" x14ac:dyDescent="0.2">
      <c r="A351" s="13" t="s">
        <v>437</v>
      </c>
      <c r="B351" s="14" t="s">
        <v>94</v>
      </c>
      <c r="C351" s="14" t="s">
        <v>13</v>
      </c>
      <c r="D351" s="15"/>
      <c r="E351" s="44">
        <v>0</v>
      </c>
      <c r="F351" s="44">
        <v>0</v>
      </c>
      <c r="G351" s="44">
        <v>0</v>
      </c>
      <c r="H351" s="44">
        <v>0</v>
      </c>
      <c r="I351" s="44">
        <v>0</v>
      </c>
      <c r="J351" s="44">
        <v>0</v>
      </c>
      <c r="K351" s="44">
        <v>341</v>
      </c>
      <c r="L351" s="110"/>
      <c r="M351" s="44">
        <v>0</v>
      </c>
      <c r="N351" s="44">
        <v>0</v>
      </c>
      <c r="O351" s="44">
        <v>0</v>
      </c>
      <c r="P351" s="44">
        <v>0</v>
      </c>
      <c r="Q351" s="44">
        <v>0</v>
      </c>
      <c r="R351" s="44">
        <v>0</v>
      </c>
      <c r="S351" s="44">
        <v>19834</v>
      </c>
      <c r="T351" s="110"/>
      <c r="U351" s="44">
        <v>0</v>
      </c>
      <c r="V351" s="44">
        <v>0</v>
      </c>
      <c r="W351" s="44">
        <v>0</v>
      </c>
      <c r="X351" s="44">
        <v>0</v>
      </c>
      <c r="Y351" s="44">
        <v>0</v>
      </c>
      <c r="Z351" s="44">
        <v>0</v>
      </c>
      <c r="AA351" s="44">
        <v>2199</v>
      </c>
      <c r="AB351" s="110"/>
      <c r="AC351" s="44">
        <v>0</v>
      </c>
      <c r="AD351" s="44">
        <v>0</v>
      </c>
      <c r="AE351" s="44">
        <v>0</v>
      </c>
      <c r="AF351" s="44">
        <v>0</v>
      </c>
      <c r="AG351" s="44">
        <v>0</v>
      </c>
      <c r="AH351" s="44">
        <v>0</v>
      </c>
      <c r="AI351" s="44">
        <v>6171</v>
      </c>
      <c r="AJ351" s="110"/>
      <c r="AK351" s="44">
        <v>0</v>
      </c>
      <c r="AL351" s="44">
        <v>0</v>
      </c>
      <c r="AM351" s="44">
        <v>0</v>
      </c>
      <c r="AN351" s="44">
        <v>0</v>
      </c>
      <c r="AO351" s="44">
        <v>0</v>
      </c>
      <c r="AP351" s="44">
        <v>0</v>
      </c>
      <c r="AQ351" s="44">
        <v>44905</v>
      </c>
      <c r="AR351" s="110"/>
      <c r="AS351" s="45">
        <v>73450</v>
      </c>
      <c r="AT351" s="110"/>
      <c r="AU351" s="111">
        <v>168193</v>
      </c>
      <c r="AV351" s="112">
        <v>21872</v>
      </c>
      <c r="AW351" s="111">
        <v>73823</v>
      </c>
      <c r="AX351" s="111">
        <v>47241</v>
      </c>
      <c r="AY351" s="26"/>
    </row>
    <row r="352" spans="1:345" x14ac:dyDescent="0.2">
      <c r="A352" s="13" t="s">
        <v>438</v>
      </c>
      <c r="B352" s="14" t="s">
        <v>82</v>
      </c>
      <c r="C352" s="14" t="s">
        <v>13</v>
      </c>
      <c r="D352" s="15"/>
      <c r="E352" s="44"/>
      <c r="F352" s="44"/>
      <c r="G352" s="44"/>
      <c r="H352" s="44"/>
      <c r="I352" s="44"/>
      <c r="J352" s="44"/>
      <c r="K352" s="44"/>
      <c r="L352" s="110"/>
      <c r="M352" s="44"/>
      <c r="N352" s="44"/>
      <c r="O352" s="44"/>
      <c r="P352" s="44"/>
      <c r="Q352" s="44"/>
      <c r="R352" s="44"/>
      <c r="S352" s="44"/>
      <c r="T352" s="110"/>
      <c r="U352" s="44"/>
      <c r="V352" s="44"/>
      <c r="W352" s="44"/>
      <c r="X352" s="44"/>
      <c r="Y352" s="44"/>
      <c r="Z352" s="44"/>
      <c r="AA352" s="44"/>
      <c r="AB352" s="110"/>
      <c r="AC352" s="44"/>
      <c r="AD352" s="44"/>
      <c r="AE352" s="44"/>
      <c r="AF352" s="44"/>
      <c r="AG352" s="44"/>
      <c r="AH352" s="44"/>
      <c r="AI352" s="44"/>
      <c r="AJ352" s="110"/>
      <c r="AK352" s="44"/>
      <c r="AL352" s="44"/>
      <c r="AM352" s="44"/>
      <c r="AN352" s="44"/>
      <c r="AO352" s="44"/>
      <c r="AP352" s="44"/>
      <c r="AQ352" s="44"/>
      <c r="AR352" s="110"/>
      <c r="AS352" s="45"/>
      <c r="AT352" s="110"/>
      <c r="AU352" s="111">
        <v>99721</v>
      </c>
      <c r="AV352" s="112">
        <v>19582</v>
      </c>
      <c r="AW352" s="111">
        <v>43101</v>
      </c>
      <c r="AX352" s="111">
        <v>18639</v>
      </c>
      <c r="AY352" s="26"/>
    </row>
    <row r="353" spans="1:51" x14ac:dyDescent="0.2">
      <c r="A353" s="13" t="s">
        <v>439</v>
      </c>
      <c r="B353" s="14" t="s">
        <v>82</v>
      </c>
      <c r="C353" s="14" t="s">
        <v>13</v>
      </c>
      <c r="D353" s="15"/>
      <c r="E353" s="44"/>
      <c r="F353" s="44"/>
      <c r="G353" s="44"/>
      <c r="H353" s="44"/>
      <c r="I353" s="44"/>
      <c r="J353" s="44"/>
      <c r="K353" s="44"/>
      <c r="L353" s="110"/>
      <c r="M353" s="44"/>
      <c r="N353" s="44"/>
      <c r="O353" s="44"/>
      <c r="P353" s="44"/>
      <c r="Q353" s="44"/>
      <c r="R353" s="44"/>
      <c r="S353" s="44"/>
      <c r="T353" s="110"/>
      <c r="U353" s="44"/>
      <c r="V353" s="44"/>
      <c r="W353" s="44"/>
      <c r="X353" s="44"/>
      <c r="Y353" s="44"/>
      <c r="Z353" s="44"/>
      <c r="AA353" s="44"/>
      <c r="AB353" s="110"/>
      <c r="AC353" s="44"/>
      <c r="AD353" s="44"/>
      <c r="AE353" s="44"/>
      <c r="AF353" s="44"/>
      <c r="AG353" s="44"/>
      <c r="AH353" s="44"/>
      <c r="AI353" s="44"/>
      <c r="AJ353" s="110"/>
      <c r="AK353" s="44"/>
      <c r="AL353" s="44"/>
      <c r="AM353" s="44"/>
      <c r="AN353" s="44"/>
      <c r="AO353" s="44"/>
      <c r="AP353" s="44"/>
      <c r="AQ353" s="44"/>
      <c r="AR353" s="110"/>
      <c r="AS353" s="45"/>
      <c r="AT353" s="110"/>
      <c r="AU353" s="111">
        <v>101554</v>
      </c>
      <c r="AV353" s="112">
        <v>11479</v>
      </c>
      <c r="AW353" s="111">
        <v>41717</v>
      </c>
      <c r="AX353" s="111">
        <v>28400</v>
      </c>
      <c r="AY353" s="26"/>
    </row>
    <row r="354" spans="1:51" x14ac:dyDescent="0.2">
      <c r="A354" s="13" t="s">
        <v>440</v>
      </c>
      <c r="B354" s="14" t="s">
        <v>86</v>
      </c>
      <c r="C354" s="14" t="s">
        <v>13</v>
      </c>
      <c r="D354" s="15"/>
      <c r="E354" s="44">
        <v>0</v>
      </c>
      <c r="F354" s="44">
        <v>0</v>
      </c>
      <c r="G354" s="44">
        <v>0</v>
      </c>
      <c r="H354" s="44">
        <v>0</v>
      </c>
      <c r="I354" s="44">
        <v>0</v>
      </c>
      <c r="J354" s="44">
        <v>1232</v>
      </c>
      <c r="K354" s="44">
        <v>1232</v>
      </c>
      <c r="L354" s="110"/>
      <c r="M354" s="44">
        <v>0</v>
      </c>
      <c r="N354" s="44">
        <v>5155</v>
      </c>
      <c r="O354" s="44">
        <v>0</v>
      </c>
      <c r="P354" s="44">
        <v>11263</v>
      </c>
      <c r="Q354" s="44">
        <v>0</v>
      </c>
      <c r="R354" s="44">
        <v>13775</v>
      </c>
      <c r="S354" s="44">
        <v>30194</v>
      </c>
      <c r="T354" s="110"/>
      <c r="U354" s="44">
        <v>0</v>
      </c>
      <c r="V354" s="44">
        <v>248</v>
      </c>
      <c r="W354" s="44">
        <v>210</v>
      </c>
      <c r="X354" s="44">
        <v>0</v>
      </c>
      <c r="Y354" s="44">
        <v>0</v>
      </c>
      <c r="Z354" s="44">
        <v>1857</v>
      </c>
      <c r="AA354" s="44">
        <v>2315</v>
      </c>
      <c r="AB354" s="110"/>
      <c r="AC354" s="44">
        <v>0</v>
      </c>
      <c r="AD354" s="44">
        <v>0</v>
      </c>
      <c r="AE354" s="44">
        <v>0</v>
      </c>
      <c r="AF354" s="44">
        <v>0</v>
      </c>
      <c r="AG354" s="44">
        <v>0</v>
      </c>
      <c r="AH354" s="44">
        <v>0</v>
      </c>
      <c r="AI354" s="44">
        <v>0</v>
      </c>
      <c r="AJ354" s="110"/>
      <c r="AK354" s="44">
        <v>0</v>
      </c>
      <c r="AL354" s="44">
        <v>0</v>
      </c>
      <c r="AM354" s="44">
        <v>0</v>
      </c>
      <c r="AN354" s="44">
        <v>0</v>
      </c>
      <c r="AO354" s="44">
        <v>0</v>
      </c>
      <c r="AP354" s="44">
        <v>449</v>
      </c>
      <c r="AQ354" s="44">
        <v>449</v>
      </c>
      <c r="AR354" s="110"/>
      <c r="AS354" s="45">
        <v>34190</v>
      </c>
      <c r="AT354" s="110"/>
      <c r="AU354" s="111">
        <v>111094</v>
      </c>
      <c r="AV354" s="112">
        <v>13155</v>
      </c>
      <c r="AW354" s="111">
        <v>71846</v>
      </c>
      <c r="AX354" s="111">
        <v>11816</v>
      </c>
      <c r="AY354" s="26"/>
    </row>
    <row r="355" spans="1:51" x14ac:dyDescent="0.2">
      <c r="A355" s="13" t="s">
        <v>441</v>
      </c>
      <c r="B355" s="14" t="s">
        <v>94</v>
      </c>
      <c r="C355" s="14" t="s">
        <v>13</v>
      </c>
      <c r="D355" s="15"/>
      <c r="E355" s="44">
        <v>0</v>
      </c>
      <c r="F355" s="44">
        <v>1609</v>
      </c>
      <c r="G355" s="44">
        <v>0</v>
      </c>
      <c r="H355" s="44">
        <v>0</v>
      </c>
      <c r="I355" s="44">
        <v>0</v>
      </c>
      <c r="J355" s="44">
        <v>0</v>
      </c>
      <c r="K355" s="44">
        <v>1609</v>
      </c>
      <c r="L355" s="110"/>
      <c r="M355" s="44">
        <v>628</v>
      </c>
      <c r="N355" s="44">
        <v>56011</v>
      </c>
      <c r="O355" s="44">
        <v>10148</v>
      </c>
      <c r="P355" s="44">
        <v>1736</v>
      </c>
      <c r="Q355" s="44">
        <v>0</v>
      </c>
      <c r="R355" s="44">
        <v>0</v>
      </c>
      <c r="S355" s="44">
        <v>68523</v>
      </c>
      <c r="T355" s="110"/>
      <c r="U355" s="44">
        <v>0</v>
      </c>
      <c r="V355" s="44">
        <v>5048</v>
      </c>
      <c r="W355" s="44">
        <v>891</v>
      </c>
      <c r="X355" s="44">
        <v>0</v>
      </c>
      <c r="Y355" s="44">
        <v>0</v>
      </c>
      <c r="Z355" s="44">
        <v>0</v>
      </c>
      <c r="AA355" s="44">
        <v>5939</v>
      </c>
      <c r="AB355" s="110"/>
      <c r="AC355" s="44">
        <v>0</v>
      </c>
      <c r="AD355" s="44">
        <v>3616</v>
      </c>
      <c r="AE355" s="44">
        <v>2034</v>
      </c>
      <c r="AF355" s="44">
        <v>0</v>
      </c>
      <c r="AG355" s="44">
        <v>0</v>
      </c>
      <c r="AH355" s="44">
        <v>0</v>
      </c>
      <c r="AI355" s="44">
        <v>5650</v>
      </c>
      <c r="AJ355" s="110"/>
      <c r="AK355" s="44">
        <v>0</v>
      </c>
      <c r="AL355" s="44">
        <v>3700</v>
      </c>
      <c r="AM355" s="44">
        <v>4440</v>
      </c>
      <c r="AN355" s="44">
        <v>0</v>
      </c>
      <c r="AO355" s="44">
        <v>802</v>
      </c>
      <c r="AP355" s="44">
        <v>1630</v>
      </c>
      <c r="AQ355" s="44">
        <v>10573</v>
      </c>
      <c r="AR355" s="110"/>
      <c r="AS355" s="45">
        <v>92294</v>
      </c>
      <c r="AT355" s="110"/>
      <c r="AU355" s="111">
        <v>171611</v>
      </c>
      <c r="AV355" s="112">
        <v>17201</v>
      </c>
      <c r="AW355" s="111">
        <v>118892</v>
      </c>
      <c r="AX355" s="111">
        <v>12400</v>
      </c>
      <c r="AY355" s="26"/>
    </row>
    <row r="356" spans="1:51" x14ac:dyDescent="0.2">
      <c r="A356" s="13" t="s">
        <v>442</v>
      </c>
      <c r="B356" s="14" t="s">
        <v>82</v>
      </c>
      <c r="C356" s="14" t="s">
        <v>13</v>
      </c>
      <c r="D356" s="15"/>
      <c r="E356" s="44"/>
      <c r="F356" s="44"/>
      <c r="G356" s="44"/>
      <c r="H356" s="44"/>
      <c r="I356" s="44"/>
      <c r="J356" s="44"/>
      <c r="K356" s="44"/>
      <c r="L356" s="110"/>
      <c r="M356" s="44"/>
      <c r="N356" s="44"/>
      <c r="O356" s="44"/>
      <c r="P356" s="44"/>
      <c r="Q356" s="44"/>
      <c r="R356" s="44"/>
      <c r="S356" s="44"/>
      <c r="T356" s="110"/>
      <c r="U356" s="44"/>
      <c r="V356" s="44"/>
      <c r="W356" s="44"/>
      <c r="X356" s="44"/>
      <c r="Y356" s="44"/>
      <c r="Z356" s="44"/>
      <c r="AA356" s="44"/>
      <c r="AB356" s="110"/>
      <c r="AC356" s="44"/>
      <c r="AD356" s="44"/>
      <c r="AE356" s="44"/>
      <c r="AF356" s="44"/>
      <c r="AG356" s="44"/>
      <c r="AH356" s="44"/>
      <c r="AI356" s="44"/>
      <c r="AJ356" s="110"/>
      <c r="AK356" s="44"/>
      <c r="AL356" s="44"/>
      <c r="AM356" s="44"/>
      <c r="AN356" s="44"/>
      <c r="AO356" s="44"/>
      <c r="AP356" s="44"/>
      <c r="AQ356" s="44"/>
      <c r="AR356" s="110"/>
      <c r="AS356" s="45"/>
      <c r="AT356" s="110"/>
      <c r="AU356" s="111">
        <v>170542</v>
      </c>
      <c r="AV356" s="112">
        <v>28332</v>
      </c>
      <c r="AW356" s="111">
        <v>88054</v>
      </c>
      <c r="AX356" s="111">
        <v>28107</v>
      </c>
      <c r="AY356" s="26"/>
    </row>
    <row r="357" spans="1:51" x14ac:dyDescent="0.2">
      <c r="A357" s="13" t="s">
        <v>443</v>
      </c>
      <c r="B357" s="14" t="s">
        <v>105</v>
      </c>
      <c r="C357" s="14" t="s">
        <v>13</v>
      </c>
      <c r="D357" s="15"/>
      <c r="E357" s="44">
        <v>0</v>
      </c>
      <c r="F357" s="44">
        <v>0</v>
      </c>
      <c r="G357" s="44">
        <v>0</v>
      </c>
      <c r="H357" s="44">
        <v>0</v>
      </c>
      <c r="I357" s="44">
        <v>0</v>
      </c>
      <c r="J357" s="44">
        <v>0</v>
      </c>
      <c r="K357" s="44">
        <v>0</v>
      </c>
      <c r="L357" s="110"/>
      <c r="M357" s="44">
        <v>0</v>
      </c>
      <c r="N357" s="44">
        <v>3870</v>
      </c>
      <c r="O357" s="44">
        <v>0</v>
      </c>
      <c r="P357" s="44">
        <v>740</v>
      </c>
      <c r="Q357" s="44">
        <v>0</v>
      </c>
      <c r="R357" s="44">
        <v>3820</v>
      </c>
      <c r="S357" s="44">
        <v>8430</v>
      </c>
      <c r="T357" s="110"/>
      <c r="U357" s="44">
        <v>0</v>
      </c>
      <c r="V357" s="44">
        <v>0</v>
      </c>
      <c r="W357" s="44">
        <v>595</v>
      </c>
      <c r="X357" s="44">
        <v>341</v>
      </c>
      <c r="Y357" s="44">
        <v>0</v>
      </c>
      <c r="Z357" s="44">
        <v>4823</v>
      </c>
      <c r="AA357" s="44">
        <v>5759</v>
      </c>
      <c r="AB357" s="110"/>
      <c r="AC357" s="44">
        <v>29177</v>
      </c>
      <c r="AD357" s="44">
        <v>0</v>
      </c>
      <c r="AE357" s="44">
        <v>0</v>
      </c>
      <c r="AF357" s="44">
        <v>0</v>
      </c>
      <c r="AG357" s="44">
        <v>0</v>
      </c>
      <c r="AH357" s="44">
        <v>0</v>
      </c>
      <c r="AI357" s="44">
        <v>29177</v>
      </c>
      <c r="AJ357" s="110"/>
      <c r="AK357" s="44">
        <v>1535</v>
      </c>
      <c r="AL357" s="44">
        <v>1819</v>
      </c>
      <c r="AM357" s="44">
        <v>850</v>
      </c>
      <c r="AN357" s="44">
        <v>0</v>
      </c>
      <c r="AO357" s="44">
        <v>0</v>
      </c>
      <c r="AP357" s="44">
        <v>2757</v>
      </c>
      <c r="AQ357" s="44">
        <v>6961</v>
      </c>
      <c r="AR357" s="110"/>
      <c r="AS357" s="45">
        <v>50326</v>
      </c>
      <c r="AT357" s="110"/>
      <c r="AU357" s="111">
        <v>119305</v>
      </c>
      <c r="AV357" s="112">
        <v>675</v>
      </c>
      <c r="AW357" s="111">
        <v>96931</v>
      </c>
      <c r="AX357" s="111">
        <v>13053</v>
      </c>
      <c r="AY357" s="26"/>
    </row>
    <row r="358" spans="1:51" x14ac:dyDescent="0.2">
      <c r="A358" s="13" t="s">
        <v>444</v>
      </c>
      <c r="B358" s="14" t="s">
        <v>105</v>
      </c>
      <c r="C358" s="14" t="s">
        <v>13</v>
      </c>
      <c r="D358" s="15"/>
      <c r="E358" s="44">
        <v>0</v>
      </c>
      <c r="F358" s="44">
        <v>0</v>
      </c>
      <c r="G358" s="44">
        <v>0</v>
      </c>
      <c r="H358" s="44">
        <v>0</v>
      </c>
      <c r="I358" s="44">
        <v>0</v>
      </c>
      <c r="J358" s="44">
        <v>0</v>
      </c>
      <c r="K358" s="44">
        <v>1875</v>
      </c>
      <c r="L358" s="110"/>
      <c r="M358" s="44">
        <v>0</v>
      </c>
      <c r="N358" s="44">
        <v>0</v>
      </c>
      <c r="O358" s="44">
        <v>0</v>
      </c>
      <c r="P358" s="44">
        <v>0</v>
      </c>
      <c r="Q358" s="44">
        <v>0</v>
      </c>
      <c r="R358" s="44">
        <v>0</v>
      </c>
      <c r="S358" s="44">
        <v>25286</v>
      </c>
      <c r="T358" s="110"/>
      <c r="U358" s="44">
        <v>0</v>
      </c>
      <c r="V358" s="44">
        <v>0</v>
      </c>
      <c r="W358" s="44">
        <v>0</v>
      </c>
      <c r="X358" s="44">
        <v>0</v>
      </c>
      <c r="Y358" s="44">
        <v>0</v>
      </c>
      <c r="Z358" s="44">
        <v>0</v>
      </c>
      <c r="AA358" s="44">
        <v>4341</v>
      </c>
      <c r="AB358" s="110"/>
      <c r="AC358" s="44">
        <v>0</v>
      </c>
      <c r="AD358" s="44">
        <v>0</v>
      </c>
      <c r="AE358" s="44">
        <v>0</v>
      </c>
      <c r="AF358" s="44">
        <v>0</v>
      </c>
      <c r="AG358" s="44">
        <v>0</v>
      </c>
      <c r="AH358" s="44">
        <v>0</v>
      </c>
      <c r="AI358" s="44">
        <v>0</v>
      </c>
      <c r="AJ358" s="110"/>
      <c r="AK358" s="44">
        <v>0</v>
      </c>
      <c r="AL358" s="44">
        <v>0</v>
      </c>
      <c r="AM358" s="44">
        <v>0</v>
      </c>
      <c r="AN358" s="44">
        <v>0</v>
      </c>
      <c r="AO358" s="44">
        <v>0</v>
      </c>
      <c r="AP358" s="44">
        <v>0</v>
      </c>
      <c r="AQ358" s="44">
        <v>25388</v>
      </c>
      <c r="AR358" s="110"/>
      <c r="AS358" s="45">
        <v>56891</v>
      </c>
      <c r="AT358" s="110"/>
      <c r="AU358" s="111">
        <v>101757</v>
      </c>
      <c r="AV358" s="112">
        <v>6196</v>
      </c>
      <c r="AW358" s="111">
        <v>58618</v>
      </c>
      <c r="AX358" s="111">
        <v>19652</v>
      </c>
      <c r="AY358" s="26"/>
    </row>
    <row r="359" spans="1:51" x14ac:dyDescent="0.2">
      <c r="A359" s="13" t="s">
        <v>445</v>
      </c>
      <c r="B359" s="14" t="s">
        <v>14</v>
      </c>
      <c r="C359" s="14" t="s">
        <v>14</v>
      </c>
      <c r="D359" s="15"/>
      <c r="E359" s="44">
        <v>0</v>
      </c>
      <c r="F359" s="44">
        <v>18376</v>
      </c>
      <c r="G359" s="44">
        <v>0</v>
      </c>
      <c r="H359" s="44">
        <v>0</v>
      </c>
      <c r="I359" s="44">
        <v>0</v>
      </c>
      <c r="J359" s="44">
        <v>0</v>
      </c>
      <c r="K359" s="44">
        <v>18376</v>
      </c>
      <c r="L359" s="110"/>
      <c r="M359" s="44">
        <v>748</v>
      </c>
      <c r="N359" s="44">
        <v>809169</v>
      </c>
      <c r="O359" s="44">
        <v>0</v>
      </c>
      <c r="P359" s="44">
        <v>0</v>
      </c>
      <c r="Q359" s="44">
        <v>0</v>
      </c>
      <c r="R359" s="44">
        <v>1095</v>
      </c>
      <c r="S359" s="44">
        <v>811012</v>
      </c>
      <c r="T359" s="110"/>
      <c r="U359" s="44">
        <v>145</v>
      </c>
      <c r="V359" s="44">
        <v>0</v>
      </c>
      <c r="W359" s="44">
        <v>178</v>
      </c>
      <c r="X359" s="44">
        <v>0</v>
      </c>
      <c r="Y359" s="44">
        <v>0</v>
      </c>
      <c r="Z359" s="44">
        <v>0</v>
      </c>
      <c r="AA359" s="44">
        <v>323</v>
      </c>
      <c r="AB359" s="110"/>
      <c r="AC359" s="44">
        <v>0</v>
      </c>
      <c r="AD359" s="44">
        <v>0</v>
      </c>
      <c r="AE359" s="44">
        <v>0</v>
      </c>
      <c r="AF359" s="44">
        <v>0</v>
      </c>
      <c r="AG359" s="44">
        <v>0</v>
      </c>
      <c r="AH359" s="44">
        <v>0</v>
      </c>
      <c r="AI359" s="44">
        <v>0</v>
      </c>
      <c r="AJ359" s="110"/>
      <c r="AK359" s="44">
        <v>0</v>
      </c>
      <c r="AL359" s="44">
        <v>0</v>
      </c>
      <c r="AM359" s="44">
        <v>0</v>
      </c>
      <c r="AN359" s="44">
        <v>0</v>
      </c>
      <c r="AO359" s="44">
        <v>0</v>
      </c>
      <c r="AP359" s="44">
        <v>0</v>
      </c>
      <c r="AQ359" s="44">
        <v>0</v>
      </c>
      <c r="AR359" s="110"/>
      <c r="AS359" s="45">
        <v>829711</v>
      </c>
      <c r="AT359" s="110"/>
      <c r="AU359" s="111">
        <v>333888</v>
      </c>
      <c r="AV359" s="112">
        <v>31430</v>
      </c>
      <c r="AW359" s="111">
        <v>258031</v>
      </c>
      <c r="AX359" s="111">
        <v>16652</v>
      </c>
      <c r="AY359" s="26"/>
    </row>
    <row r="360" spans="1:51" x14ac:dyDescent="0.2">
      <c r="A360" s="13" t="s">
        <v>446</v>
      </c>
      <c r="B360" s="14" t="s">
        <v>84</v>
      </c>
      <c r="C360" s="14" t="s">
        <v>13</v>
      </c>
      <c r="D360" s="15"/>
      <c r="E360" s="44">
        <v>0</v>
      </c>
      <c r="F360" s="44">
        <v>0</v>
      </c>
      <c r="G360" s="44">
        <v>0</v>
      </c>
      <c r="H360" s="44">
        <v>0</v>
      </c>
      <c r="I360" s="44">
        <v>0</v>
      </c>
      <c r="J360" s="44">
        <v>3618</v>
      </c>
      <c r="K360" s="44">
        <v>3618</v>
      </c>
      <c r="L360" s="110"/>
      <c r="M360" s="44">
        <v>12</v>
      </c>
      <c r="N360" s="44">
        <v>3699</v>
      </c>
      <c r="O360" s="44">
        <v>23</v>
      </c>
      <c r="P360" s="44">
        <v>4924</v>
      </c>
      <c r="Q360" s="44">
        <v>0</v>
      </c>
      <c r="R360" s="44">
        <v>30777</v>
      </c>
      <c r="S360" s="44">
        <v>39435</v>
      </c>
      <c r="T360" s="110"/>
      <c r="U360" s="44">
        <v>3019</v>
      </c>
      <c r="V360" s="44">
        <v>0</v>
      </c>
      <c r="W360" s="44">
        <v>0</v>
      </c>
      <c r="X360" s="44">
        <v>1150</v>
      </c>
      <c r="Y360" s="44">
        <v>0</v>
      </c>
      <c r="Z360" s="44">
        <v>8635</v>
      </c>
      <c r="AA360" s="44">
        <v>12804</v>
      </c>
      <c r="AB360" s="110"/>
      <c r="AC360" s="44">
        <v>0</v>
      </c>
      <c r="AD360" s="44">
        <v>0</v>
      </c>
      <c r="AE360" s="44">
        <v>0</v>
      </c>
      <c r="AF360" s="44">
        <v>0</v>
      </c>
      <c r="AG360" s="44">
        <v>0</v>
      </c>
      <c r="AH360" s="44">
        <v>0</v>
      </c>
      <c r="AI360" s="44">
        <v>0</v>
      </c>
      <c r="AJ360" s="110"/>
      <c r="AK360" s="44">
        <v>0</v>
      </c>
      <c r="AL360" s="44">
        <v>0</v>
      </c>
      <c r="AM360" s="44">
        <v>0</v>
      </c>
      <c r="AN360" s="44">
        <v>0</v>
      </c>
      <c r="AO360" s="44">
        <v>0</v>
      </c>
      <c r="AP360" s="44">
        <v>1702</v>
      </c>
      <c r="AQ360" s="44">
        <v>1702</v>
      </c>
      <c r="AR360" s="110"/>
      <c r="AS360" s="45">
        <v>57559</v>
      </c>
      <c r="AT360" s="110"/>
      <c r="AU360" s="111">
        <v>163496</v>
      </c>
      <c r="AV360" s="112">
        <v>10947</v>
      </c>
      <c r="AW360" s="111">
        <v>115364</v>
      </c>
      <c r="AX360" s="111">
        <v>18362</v>
      </c>
      <c r="AY360" s="26"/>
    </row>
    <row r="361" spans="1:51" x14ac:dyDescent="0.2">
      <c r="A361" s="13" t="s">
        <v>447</v>
      </c>
      <c r="B361" s="14" t="s">
        <v>86</v>
      </c>
      <c r="C361" s="14" t="s">
        <v>13</v>
      </c>
      <c r="D361" s="15"/>
      <c r="E361" s="44">
        <v>0</v>
      </c>
      <c r="F361" s="44">
        <v>0</v>
      </c>
      <c r="G361" s="44">
        <v>0</v>
      </c>
      <c r="H361" s="44">
        <v>0</v>
      </c>
      <c r="I361" s="44">
        <v>0</v>
      </c>
      <c r="J361" s="44">
        <v>0</v>
      </c>
      <c r="K361" s="44">
        <v>0</v>
      </c>
      <c r="L361" s="110"/>
      <c r="M361" s="44">
        <v>1575</v>
      </c>
      <c r="N361" s="44">
        <v>1720</v>
      </c>
      <c r="O361" s="44">
        <v>1095</v>
      </c>
      <c r="P361" s="44">
        <v>0</v>
      </c>
      <c r="Q361" s="44">
        <v>0</v>
      </c>
      <c r="R361" s="44">
        <v>3592</v>
      </c>
      <c r="S361" s="44">
        <v>7982</v>
      </c>
      <c r="T361" s="110"/>
      <c r="U361" s="44">
        <v>1096</v>
      </c>
      <c r="V361" s="44">
        <v>343</v>
      </c>
      <c r="W361" s="44">
        <v>1896</v>
      </c>
      <c r="X361" s="44">
        <v>0</v>
      </c>
      <c r="Y361" s="44">
        <v>0</v>
      </c>
      <c r="Z361" s="44">
        <v>7712</v>
      </c>
      <c r="AA361" s="44">
        <v>11047</v>
      </c>
      <c r="AB361" s="110"/>
      <c r="AC361" s="44">
        <v>0</v>
      </c>
      <c r="AD361" s="44">
        <v>0</v>
      </c>
      <c r="AE361" s="44">
        <v>0</v>
      </c>
      <c r="AF361" s="44">
        <v>0</v>
      </c>
      <c r="AG361" s="44">
        <v>0</v>
      </c>
      <c r="AH361" s="44">
        <v>0</v>
      </c>
      <c r="AI361" s="44">
        <v>0</v>
      </c>
      <c r="AJ361" s="110"/>
      <c r="AK361" s="44">
        <v>0</v>
      </c>
      <c r="AL361" s="44">
        <v>0</v>
      </c>
      <c r="AM361" s="44">
        <v>189</v>
      </c>
      <c r="AN361" s="44">
        <v>0</v>
      </c>
      <c r="AO361" s="44">
        <v>0</v>
      </c>
      <c r="AP361" s="44">
        <v>1939</v>
      </c>
      <c r="AQ361" s="44">
        <v>2128</v>
      </c>
      <c r="AR361" s="110"/>
      <c r="AS361" s="45">
        <v>21158</v>
      </c>
      <c r="AT361" s="110"/>
      <c r="AU361" s="111">
        <v>115593</v>
      </c>
      <c r="AV361" s="112">
        <v>12833</v>
      </c>
      <c r="AW361" s="111">
        <v>62266</v>
      </c>
      <c r="AX361" s="111">
        <v>26220</v>
      </c>
      <c r="AY361" s="26"/>
    </row>
    <row r="362" spans="1:51" x14ac:dyDescent="0.2">
      <c r="A362" s="13" t="s">
        <v>448</v>
      </c>
      <c r="B362" s="14" t="s">
        <v>14</v>
      </c>
      <c r="C362" s="14" t="s">
        <v>14</v>
      </c>
      <c r="D362" s="15"/>
      <c r="E362" s="44">
        <v>0</v>
      </c>
      <c r="F362" s="44">
        <v>943</v>
      </c>
      <c r="G362" s="44">
        <v>4041</v>
      </c>
      <c r="H362" s="44">
        <v>0</v>
      </c>
      <c r="I362" s="44">
        <v>0</v>
      </c>
      <c r="J362" s="44">
        <v>3539</v>
      </c>
      <c r="K362" s="44">
        <v>8523</v>
      </c>
      <c r="L362" s="110"/>
      <c r="M362" s="44">
        <v>358</v>
      </c>
      <c r="N362" s="44">
        <v>8783</v>
      </c>
      <c r="O362" s="44">
        <v>37937</v>
      </c>
      <c r="P362" s="44">
        <v>52718</v>
      </c>
      <c r="Q362" s="44">
        <v>0</v>
      </c>
      <c r="R362" s="44">
        <v>883296</v>
      </c>
      <c r="S362" s="44">
        <v>983092</v>
      </c>
      <c r="T362" s="110"/>
      <c r="U362" s="44">
        <v>0</v>
      </c>
      <c r="V362" s="44">
        <v>1694</v>
      </c>
      <c r="W362" s="44">
        <v>1423</v>
      </c>
      <c r="X362" s="44">
        <v>0</v>
      </c>
      <c r="Y362" s="44">
        <v>0</v>
      </c>
      <c r="Z362" s="44">
        <v>3313</v>
      </c>
      <c r="AA362" s="44">
        <v>6430</v>
      </c>
      <c r="AB362" s="110"/>
      <c r="AC362" s="44">
        <v>0</v>
      </c>
      <c r="AD362" s="44">
        <v>0</v>
      </c>
      <c r="AE362" s="44">
        <v>0</v>
      </c>
      <c r="AF362" s="44">
        <v>0</v>
      </c>
      <c r="AG362" s="44">
        <v>0</v>
      </c>
      <c r="AH362" s="44">
        <v>0</v>
      </c>
      <c r="AI362" s="44">
        <v>0</v>
      </c>
      <c r="AJ362" s="110"/>
      <c r="AK362" s="44">
        <v>5651</v>
      </c>
      <c r="AL362" s="44">
        <v>457</v>
      </c>
      <c r="AM362" s="44">
        <v>430</v>
      </c>
      <c r="AN362" s="44">
        <v>0</v>
      </c>
      <c r="AO362" s="44">
        <v>0</v>
      </c>
      <c r="AP362" s="44">
        <v>45300</v>
      </c>
      <c r="AQ362" s="44">
        <v>51837</v>
      </c>
      <c r="AR362" s="110"/>
      <c r="AS362" s="45">
        <v>1049883</v>
      </c>
      <c r="AT362" s="110"/>
      <c r="AU362" s="111">
        <v>344064</v>
      </c>
      <c r="AV362" s="112">
        <v>17532</v>
      </c>
      <c r="AW362" s="111">
        <v>263222</v>
      </c>
      <c r="AX362" s="111">
        <v>27878</v>
      </c>
      <c r="AY362" s="26"/>
    </row>
    <row r="363" spans="1:51" x14ac:dyDescent="0.2">
      <c r="A363" s="13" t="s">
        <v>449</v>
      </c>
      <c r="B363" s="14" t="s">
        <v>82</v>
      </c>
      <c r="C363" s="14" t="s">
        <v>13</v>
      </c>
      <c r="D363" s="15"/>
      <c r="E363" s="44">
        <v>0</v>
      </c>
      <c r="F363" s="44">
        <v>0</v>
      </c>
      <c r="G363" s="44">
        <v>0</v>
      </c>
      <c r="H363" s="44">
        <v>0</v>
      </c>
      <c r="I363" s="44">
        <v>0</v>
      </c>
      <c r="J363" s="44">
        <v>0</v>
      </c>
      <c r="K363" s="44">
        <v>0</v>
      </c>
      <c r="L363" s="110"/>
      <c r="M363" s="44">
        <v>257</v>
      </c>
      <c r="N363" s="44">
        <v>2226</v>
      </c>
      <c r="O363" s="44">
        <v>30</v>
      </c>
      <c r="P363" s="44">
        <v>424</v>
      </c>
      <c r="Q363" s="44">
        <v>0</v>
      </c>
      <c r="R363" s="44">
        <v>26399</v>
      </c>
      <c r="S363" s="44">
        <v>29336</v>
      </c>
      <c r="T363" s="110"/>
      <c r="U363" s="44">
        <v>106</v>
      </c>
      <c r="V363" s="44">
        <v>502</v>
      </c>
      <c r="W363" s="44">
        <v>0</v>
      </c>
      <c r="X363" s="44">
        <v>0</v>
      </c>
      <c r="Y363" s="44">
        <v>0</v>
      </c>
      <c r="Z363" s="44">
        <v>2607</v>
      </c>
      <c r="AA363" s="44">
        <v>3215</v>
      </c>
      <c r="AB363" s="110"/>
      <c r="AC363" s="44">
        <v>0</v>
      </c>
      <c r="AD363" s="44">
        <v>0</v>
      </c>
      <c r="AE363" s="44">
        <v>0</v>
      </c>
      <c r="AF363" s="44">
        <v>0</v>
      </c>
      <c r="AG363" s="44">
        <v>0</v>
      </c>
      <c r="AH363" s="44">
        <v>0</v>
      </c>
      <c r="AI363" s="44">
        <v>0</v>
      </c>
      <c r="AJ363" s="110"/>
      <c r="AK363" s="44">
        <v>200</v>
      </c>
      <c r="AL363" s="44">
        <v>462</v>
      </c>
      <c r="AM363" s="44">
        <v>0</v>
      </c>
      <c r="AN363" s="44">
        <v>324</v>
      </c>
      <c r="AO363" s="44">
        <v>0</v>
      </c>
      <c r="AP363" s="44">
        <v>18708</v>
      </c>
      <c r="AQ363" s="44">
        <v>19695</v>
      </c>
      <c r="AR363" s="110"/>
      <c r="AS363" s="45">
        <v>52246</v>
      </c>
      <c r="AT363" s="110"/>
      <c r="AU363" s="111">
        <v>98550</v>
      </c>
      <c r="AV363" s="112">
        <v>10780</v>
      </c>
      <c r="AW363" s="111">
        <v>57134</v>
      </c>
      <c r="AX363" s="111">
        <v>15762</v>
      </c>
      <c r="AY363" s="26"/>
    </row>
    <row r="364" spans="1:51" x14ac:dyDescent="0.2">
      <c r="A364" s="13" t="s">
        <v>450</v>
      </c>
      <c r="B364" s="14" t="s">
        <v>105</v>
      </c>
      <c r="C364" s="14" t="s">
        <v>13</v>
      </c>
      <c r="D364" s="15"/>
      <c r="E364" s="44">
        <v>0</v>
      </c>
      <c r="F364" s="44">
        <v>0</v>
      </c>
      <c r="G364" s="44">
        <v>0</v>
      </c>
      <c r="H364" s="44">
        <v>0</v>
      </c>
      <c r="I364" s="44">
        <v>0</v>
      </c>
      <c r="J364" s="44">
        <v>0</v>
      </c>
      <c r="K364" s="44">
        <v>0</v>
      </c>
      <c r="L364" s="110"/>
      <c r="M364" s="44">
        <v>0</v>
      </c>
      <c r="N364" s="44">
        <v>14917</v>
      </c>
      <c r="O364" s="44">
        <v>2860</v>
      </c>
      <c r="P364" s="44">
        <v>4209</v>
      </c>
      <c r="Q364" s="44">
        <v>0</v>
      </c>
      <c r="R364" s="44">
        <v>11305</v>
      </c>
      <c r="S364" s="44">
        <v>33291</v>
      </c>
      <c r="T364" s="110"/>
      <c r="U364" s="44">
        <v>0</v>
      </c>
      <c r="V364" s="44">
        <v>8573</v>
      </c>
      <c r="W364" s="44">
        <v>1500</v>
      </c>
      <c r="X364" s="44">
        <v>784</v>
      </c>
      <c r="Y364" s="44">
        <v>0</v>
      </c>
      <c r="Z364" s="44">
        <v>7662</v>
      </c>
      <c r="AA364" s="44">
        <v>18519</v>
      </c>
      <c r="AB364" s="110"/>
      <c r="AC364" s="44">
        <v>0</v>
      </c>
      <c r="AD364" s="44">
        <v>0</v>
      </c>
      <c r="AE364" s="44">
        <v>0</v>
      </c>
      <c r="AF364" s="44">
        <v>0</v>
      </c>
      <c r="AG364" s="44">
        <v>0</v>
      </c>
      <c r="AH364" s="44">
        <v>0</v>
      </c>
      <c r="AI364" s="44">
        <v>0</v>
      </c>
      <c r="AJ364" s="110"/>
      <c r="AK364" s="44">
        <v>146</v>
      </c>
      <c r="AL364" s="44">
        <v>2342</v>
      </c>
      <c r="AM364" s="44">
        <v>750</v>
      </c>
      <c r="AN364" s="44">
        <v>0</v>
      </c>
      <c r="AO364" s="44">
        <v>0</v>
      </c>
      <c r="AP364" s="44">
        <v>8380</v>
      </c>
      <c r="AQ364" s="44">
        <v>11618</v>
      </c>
      <c r="AR364" s="110"/>
      <c r="AS364" s="45">
        <v>63429</v>
      </c>
      <c r="AT364" s="110"/>
      <c r="AU364" s="111">
        <v>154700</v>
      </c>
      <c r="AV364" s="112">
        <v>935</v>
      </c>
      <c r="AW364" s="111">
        <v>132768</v>
      </c>
      <c r="AX364" s="111">
        <v>12577</v>
      </c>
      <c r="AY364" s="26"/>
    </row>
    <row r="365" spans="1:51" x14ac:dyDescent="0.2">
      <c r="A365" s="13" t="s">
        <v>451</v>
      </c>
      <c r="B365" s="14" t="s">
        <v>138</v>
      </c>
      <c r="C365" s="14" t="s">
        <v>13</v>
      </c>
      <c r="D365" s="15"/>
      <c r="E365" s="44">
        <v>14151</v>
      </c>
      <c r="F365" s="44">
        <v>50620</v>
      </c>
      <c r="G365" s="44">
        <v>511417</v>
      </c>
      <c r="H365" s="44">
        <v>9092</v>
      </c>
      <c r="I365" s="44">
        <v>1452</v>
      </c>
      <c r="J365" s="44">
        <v>21229</v>
      </c>
      <c r="K365" s="44">
        <v>607961</v>
      </c>
      <c r="L365" s="110"/>
      <c r="M365" s="44">
        <v>0</v>
      </c>
      <c r="N365" s="44">
        <v>27698</v>
      </c>
      <c r="O365" s="44">
        <v>5473</v>
      </c>
      <c r="P365" s="44">
        <v>7485</v>
      </c>
      <c r="Q365" s="44">
        <v>40</v>
      </c>
      <c r="R365" s="44">
        <v>2693</v>
      </c>
      <c r="S365" s="44">
        <v>43389</v>
      </c>
      <c r="T365" s="110"/>
      <c r="U365" s="44">
        <v>40143</v>
      </c>
      <c r="V365" s="44">
        <v>82560</v>
      </c>
      <c r="W365" s="44">
        <v>8127</v>
      </c>
      <c r="X365" s="44">
        <v>23838</v>
      </c>
      <c r="Y365" s="44">
        <v>138</v>
      </c>
      <c r="Z365" s="44">
        <v>24905</v>
      </c>
      <c r="AA365" s="44">
        <v>179712</v>
      </c>
      <c r="AB365" s="110"/>
      <c r="AC365" s="44">
        <v>513</v>
      </c>
      <c r="AD365" s="44">
        <v>0</v>
      </c>
      <c r="AE365" s="44">
        <v>1212</v>
      </c>
      <c r="AF365" s="44">
        <v>2857</v>
      </c>
      <c r="AG365" s="44">
        <v>0</v>
      </c>
      <c r="AH365" s="44">
        <v>24</v>
      </c>
      <c r="AI365" s="44">
        <v>4605</v>
      </c>
      <c r="AJ365" s="110"/>
      <c r="AK365" s="44">
        <v>0</v>
      </c>
      <c r="AL365" s="44">
        <v>15373</v>
      </c>
      <c r="AM365" s="44">
        <v>96062</v>
      </c>
      <c r="AN365" s="44">
        <v>4232</v>
      </c>
      <c r="AO365" s="44">
        <v>200</v>
      </c>
      <c r="AP365" s="44">
        <v>125494</v>
      </c>
      <c r="AQ365" s="44">
        <v>241361</v>
      </c>
      <c r="AR365" s="110"/>
      <c r="AS365" s="45">
        <v>1077028</v>
      </c>
      <c r="AT365" s="110"/>
      <c r="AU365" s="111">
        <v>2632460</v>
      </c>
      <c r="AV365" s="112">
        <v>1090298</v>
      </c>
      <c r="AW365" s="111">
        <v>153674</v>
      </c>
      <c r="AX365" s="111">
        <v>1222760</v>
      </c>
      <c r="AY365" s="26"/>
    </row>
    <row r="366" spans="1:51" x14ac:dyDescent="0.2">
      <c r="A366" s="13" t="s">
        <v>452</v>
      </c>
      <c r="B366" s="14" t="s">
        <v>105</v>
      </c>
      <c r="C366" s="14" t="s">
        <v>13</v>
      </c>
      <c r="D366" s="15"/>
      <c r="E366" s="44">
        <v>0</v>
      </c>
      <c r="F366" s="44">
        <v>0</v>
      </c>
      <c r="G366" s="44">
        <v>0</v>
      </c>
      <c r="H366" s="44">
        <v>0</v>
      </c>
      <c r="I366" s="44">
        <v>0</v>
      </c>
      <c r="J366" s="44">
        <v>0</v>
      </c>
      <c r="K366" s="44">
        <v>1913</v>
      </c>
      <c r="L366" s="110"/>
      <c r="M366" s="44">
        <v>0</v>
      </c>
      <c r="N366" s="44">
        <v>0</v>
      </c>
      <c r="O366" s="44">
        <v>0</v>
      </c>
      <c r="P366" s="44">
        <v>0</v>
      </c>
      <c r="Q366" s="44">
        <v>0</v>
      </c>
      <c r="R366" s="44">
        <v>0</v>
      </c>
      <c r="S366" s="44">
        <v>20730</v>
      </c>
      <c r="T366" s="110"/>
      <c r="U366" s="44">
        <v>0</v>
      </c>
      <c r="V366" s="44">
        <v>0</v>
      </c>
      <c r="W366" s="44">
        <v>0</v>
      </c>
      <c r="X366" s="44">
        <v>0</v>
      </c>
      <c r="Y366" s="44">
        <v>0</v>
      </c>
      <c r="Z366" s="44">
        <v>0</v>
      </c>
      <c r="AA366" s="44">
        <v>4791</v>
      </c>
      <c r="AB366" s="110"/>
      <c r="AC366" s="44">
        <v>0</v>
      </c>
      <c r="AD366" s="44">
        <v>0</v>
      </c>
      <c r="AE366" s="44">
        <v>0</v>
      </c>
      <c r="AF366" s="44">
        <v>0</v>
      </c>
      <c r="AG366" s="44">
        <v>0</v>
      </c>
      <c r="AH366" s="44">
        <v>0</v>
      </c>
      <c r="AI366" s="44">
        <v>0</v>
      </c>
      <c r="AJ366" s="110"/>
      <c r="AK366" s="44">
        <v>0</v>
      </c>
      <c r="AL366" s="44">
        <v>0</v>
      </c>
      <c r="AM366" s="44">
        <v>0</v>
      </c>
      <c r="AN366" s="44">
        <v>0</v>
      </c>
      <c r="AO366" s="44">
        <v>0</v>
      </c>
      <c r="AP366" s="44">
        <v>0</v>
      </c>
      <c r="AQ366" s="44">
        <v>28652</v>
      </c>
      <c r="AR366" s="110"/>
      <c r="AS366" s="45">
        <v>56086</v>
      </c>
      <c r="AT366" s="110"/>
      <c r="AU366" s="111">
        <v>115515</v>
      </c>
      <c r="AV366" s="112">
        <v>20715</v>
      </c>
      <c r="AW366" s="111">
        <v>39644</v>
      </c>
      <c r="AX366" s="111">
        <v>37158</v>
      </c>
      <c r="AY366" s="26"/>
    </row>
    <row r="367" spans="1:51" x14ac:dyDescent="0.2">
      <c r="A367" s="13" t="s">
        <v>453</v>
      </c>
      <c r="B367" s="14" t="s">
        <v>84</v>
      </c>
      <c r="C367" s="14" t="s">
        <v>13</v>
      </c>
      <c r="D367" s="15"/>
      <c r="E367" s="44">
        <v>532</v>
      </c>
      <c r="F367" s="44">
        <v>0</v>
      </c>
      <c r="G367" s="44">
        <v>0</v>
      </c>
      <c r="H367" s="44">
        <v>0</v>
      </c>
      <c r="I367" s="44">
        <v>0</v>
      </c>
      <c r="J367" s="44">
        <v>10334</v>
      </c>
      <c r="K367" s="44">
        <v>10866</v>
      </c>
      <c r="L367" s="110"/>
      <c r="M367" s="44">
        <v>1470</v>
      </c>
      <c r="N367" s="44">
        <v>778</v>
      </c>
      <c r="O367" s="44">
        <v>141</v>
      </c>
      <c r="P367" s="44">
        <v>1168</v>
      </c>
      <c r="Q367" s="44">
        <v>69</v>
      </c>
      <c r="R367" s="44">
        <v>114365</v>
      </c>
      <c r="S367" s="44">
        <v>117989</v>
      </c>
      <c r="T367" s="110"/>
      <c r="U367" s="44">
        <v>1435</v>
      </c>
      <c r="V367" s="44">
        <v>700</v>
      </c>
      <c r="W367" s="44">
        <v>0</v>
      </c>
      <c r="X367" s="44">
        <v>0</v>
      </c>
      <c r="Y367" s="44">
        <v>0</v>
      </c>
      <c r="Z367" s="44">
        <v>23856</v>
      </c>
      <c r="AA367" s="44">
        <v>25990</v>
      </c>
      <c r="AB367" s="110"/>
      <c r="AC367" s="44">
        <v>0</v>
      </c>
      <c r="AD367" s="44">
        <v>0</v>
      </c>
      <c r="AE367" s="44">
        <v>0</v>
      </c>
      <c r="AF367" s="44">
        <v>0</v>
      </c>
      <c r="AG367" s="44">
        <v>0</v>
      </c>
      <c r="AH367" s="44">
        <v>3100</v>
      </c>
      <c r="AI367" s="44">
        <v>3100</v>
      </c>
      <c r="AJ367" s="110"/>
      <c r="AK367" s="44">
        <v>0</v>
      </c>
      <c r="AL367" s="44">
        <v>145</v>
      </c>
      <c r="AM367" s="44">
        <v>0</v>
      </c>
      <c r="AN367" s="44">
        <v>6039</v>
      </c>
      <c r="AO367" s="44">
        <v>0</v>
      </c>
      <c r="AP367" s="44">
        <v>3010</v>
      </c>
      <c r="AQ367" s="44">
        <v>9193</v>
      </c>
      <c r="AR367" s="110"/>
      <c r="AS367" s="45">
        <v>167139</v>
      </c>
      <c r="AT367" s="110"/>
      <c r="AU367" s="111">
        <v>553338</v>
      </c>
      <c r="AV367" s="112">
        <v>37337</v>
      </c>
      <c r="AW367" s="111">
        <v>386139</v>
      </c>
      <c r="AX367" s="111">
        <v>66716</v>
      </c>
      <c r="AY367" s="26"/>
    </row>
    <row r="368" spans="1:51" x14ac:dyDescent="0.2">
      <c r="A368" s="13" t="s">
        <v>454</v>
      </c>
      <c r="B368" s="14" t="s">
        <v>105</v>
      </c>
      <c r="C368" s="14" t="s">
        <v>13</v>
      </c>
      <c r="D368" s="15"/>
      <c r="E368" s="44">
        <v>0</v>
      </c>
      <c r="F368" s="44">
        <v>0</v>
      </c>
      <c r="G368" s="44">
        <v>3911</v>
      </c>
      <c r="H368" s="44">
        <v>0</v>
      </c>
      <c r="I368" s="44">
        <v>0</v>
      </c>
      <c r="J368" s="44">
        <v>0</v>
      </c>
      <c r="K368" s="44">
        <v>3911</v>
      </c>
      <c r="L368" s="110"/>
      <c r="M368" s="44">
        <v>1464</v>
      </c>
      <c r="N368" s="44">
        <v>54191</v>
      </c>
      <c r="O368" s="44">
        <v>5691</v>
      </c>
      <c r="P368" s="44">
        <v>49601</v>
      </c>
      <c r="Q368" s="44">
        <v>0</v>
      </c>
      <c r="R368" s="44">
        <v>60041</v>
      </c>
      <c r="S368" s="44">
        <v>170988</v>
      </c>
      <c r="T368" s="110"/>
      <c r="U368" s="44">
        <v>0</v>
      </c>
      <c r="V368" s="44">
        <v>8200</v>
      </c>
      <c r="W368" s="44">
        <v>3545</v>
      </c>
      <c r="X368" s="44">
        <v>0</v>
      </c>
      <c r="Y368" s="44">
        <v>0</v>
      </c>
      <c r="Z368" s="44">
        <v>4780</v>
      </c>
      <c r="AA368" s="44">
        <v>16525</v>
      </c>
      <c r="AB368" s="110"/>
      <c r="AC368" s="44">
        <v>0</v>
      </c>
      <c r="AD368" s="44">
        <v>241</v>
      </c>
      <c r="AE368" s="44">
        <v>0</v>
      </c>
      <c r="AF368" s="44">
        <v>0</v>
      </c>
      <c r="AG368" s="44">
        <v>0</v>
      </c>
      <c r="AH368" s="44">
        <v>0</v>
      </c>
      <c r="AI368" s="44">
        <v>241</v>
      </c>
      <c r="AJ368" s="110"/>
      <c r="AK368" s="44">
        <v>10843</v>
      </c>
      <c r="AL368" s="44">
        <v>5655</v>
      </c>
      <c r="AM368" s="44">
        <v>523</v>
      </c>
      <c r="AN368" s="44">
        <v>4</v>
      </c>
      <c r="AO368" s="44">
        <v>0</v>
      </c>
      <c r="AP368" s="44">
        <v>5153</v>
      </c>
      <c r="AQ368" s="44">
        <v>22179</v>
      </c>
      <c r="AR368" s="110"/>
      <c r="AS368" s="45">
        <v>213843</v>
      </c>
      <c r="AT368" s="110"/>
      <c r="AU368" s="111">
        <v>505756</v>
      </c>
      <c r="AV368" s="112">
        <v>49366</v>
      </c>
      <c r="AW368" s="111">
        <v>308132</v>
      </c>
      <c r="AX368" s="111">
        <v>73985</v>
      </c>
      <c r="AY368" s="26"/>
    </row>
    <row r="369" spans="1:51" x14ac:dyDescent="0.2">
      <c r="A369" s="13" t="s">
        <v>455</v>
      </c>
      <c r="B369" s="14" t="s">
        <v>82</v>
      </c>
      <c r="C369" s="14" t="s">
        <v>13</v>
      </c>
      <c r="D369" s="15"/>
      <c r="E369" s="44">
        <v>861</v>
      </c>
      <c r="F369" s="44">
        <v>0</v>
      </c>
      <c r="G369" s="44">
        <v>778</v>
      </c>
      <c r="H369" s="44">
        <v>0</v>
      </c>
      <c r="I369" s="44">
        <v>0</v>
      </c>
      <c r="J369" s="44">
        <v>1640</v>
      </c>
      <c r="K369" s="44">
        <v>3279</v>
      </c>
      <c r="L369" s="110"/>
      <c r="M369" s="44">
        <v>945</v>
      </c>
      <c r="N369" s="44">
        <v>6669</v>
      </c>
      <c r="O369" s="44">
        <v>1631</v>
      </c>
      <c r="P369" s="44">
        <v>3334</v>
      </c>
      <c r="Q369" s="44">
        <v>0</v>
      </c>
      <c r="R369" s="44">
        <v>4477</v>
      </c>
      <c r="S369" s="44">
        <v>17057</v>
      </c>
      <c r="T369" s="110"/>
      <c r="U369" s="44">
        <v>2625</v>
      </c>
      <c r="V369" s="44">
        <v>2572</v>
      </c>
      <c r="W369" s="44">
        <v>760</v>
      </c>
      <c r="X369" s="44">
        <v>0</v>
      </c>
      <c r="Y369" s="44">
        <v>0</v>
      </c>
      <c r="Z369" s="44">
        <v>208</v>
      </c>
      <c r="AA369" s="44">
        <v>6165</v>
      </c>
      <c r="AB369" s="110"/>
      <c r="AC369" s="44">
        <v>0</v>
      </c>
      <c r="AD369" s="44">
        <v>0</v>
      </c>
      <c r="AE369" s="44">
        <v>0</v>
      </c>
      <c r="AF369" s="44">
        <v>0</v>
      </c>
      <c r="AG369" s="44">
        <v>0</v>
      </c>
      <c r="AH369" s="44">
        <v>0</v>
      </c>
      <c r="AI369" s="44">
        <v>0</v>
      </c>
      <c r="AJ369" s="110"/>
      <c r="AK369" s="44">
        <v>2043</v>
      </c>
      <c r="AL369" s="44">
        <v>1674</v>
      </c>
      <c r="AM369" s="44">
        <v>1170</v>
      </c>
      <c r="AN369" s="44">
        <v>0</v>
      </c>
      <c r="AO369" s="44">
        <v>300</v>
      </c>
      <c r="AP369" s="44">
        <v>4726</v>
      </c>
      <c r="AQ369" s="44">
        <v>9912</v>
      </c>
      <c r="AR369" s="110"/>
      <c r="AS369" s="45">
        <v>36413</v>
      </c>
      <c r="AT369" s="110"/>
      <c r="AU369" s="111">
        <v>96253</v>
      </c>
      <c r="AV369" s="112">
        <v>16960</v>
      </c>
      <c r="AW369" s="111">
        <v>48844</v>
      </c>
      <c r="AX369" s="111">
        <v>13187</v>
      </c>
      <c r="AY369" s="26"/>
    </row>
    <row r="370" spans="1:51" x14ac:dyDescent="0.2">
      <c r="A370" s="13" t="s">
        <v>456</v>
      </c>
      <c r="B370" s="14" t="s">
        <v>82</v>
      </c>
      <c r="C370" s="14" t="s">
        <v>13</v>
      </c>
      <c r="D370" s="15"/>
      <c r="E370" s="44">
        <v>0</v>
      </c>
      <c r="F370" s="44">
        <v>0</v>
      </c>
      <c r="G370" s="44">
        <v>0</v>
      </c>
      <c r="H370" s="44">
        <v>0</v>
      </c>
      <c r="I370" s="44">
        <v>0</v>
      </c>
      <c r="J370" s="44">
        <v>0</v>
      </c>
      <c r="K370" s="44">
        <v>5558</v>
      </c>
      <c r="L370" s="110"/>
      <c r="M370" s="44">
        <v>0</v>
      </c>
      <c r="N370" s="44">
        <v>0</v>
      </c>
      <c r="O370" s="44">
        <v>0</v>
      </c>
      <c r="P370" s="44">
        <v>0</v>
      </c>
      <c r="Q370" s="44">
        <v>0</v>
      </c>
      <c r="R370" s="44">
        <v>0</v>
      </c>
      <c r="S370" s="44">
        <v>38762</v>
      </c>
      <c r="T370" s="110"/>
      <c r="U370" s="44">
        <v>0</v>
      </c>
      <c r="V370" s="44">
        <v>0</v>
      </c>
      <c r="W370" s="44">
        <v>0</v>
      </c>
      <c r="X370" s="44">
        <v>0</v>
      </c>
      <c r="Y370" s="44">
        <v>0</v>
      </c>
      <c r="Z370" s="44">
        <v>0</v>
      </c>
      <c r="AA370" s="44">
        <v>8255</v>
      </c>
      <c r="AB370" s="110"/>
      <c r="AC370" s="44">
        <v>0</v>
      </c>
      <c r="AD370" s="44">
        <v>0</v>
      </c>
      <c r="AE370" s="44">
        <v>0</v>
      </c>
      <c r="AF370" s="44">
        <v>0</v>
      </c>
      <c r="AG370" s="44">
        <v>0</v>
      </c>
      <c r="AH370" s="44">
        <v>0</v>
      </c>
      <c r="AI370" s="44">
        <v>0</v>
      </c>
      <c r="AJ370" s="110"/>
      <c r="AK370" s="44">
        <v>0</v>
      </c>
      <c r="AL370" s="44">
        <v>0</v>
      </c>
      <c r="AM370" s="44">
        <v>0</v>
      </c>
      <c r="AN370" s="44">
        <v>0</v>
      </c>
      <c r="AO370" s="44">
        <v>0</v>
      </c>
      <c r="AP370" s="44">
        <v>0</v>
      </c>
      <c r="AQ370" s="44">
        <v>22061</v>
      </c>
      <c r="AR370" s="110"/>
      <c r="AS370" s="45">
        <v>74636</v>
      </c>
      <c r="AT370" s="110"/>
      <c r="AU370" s="111">
        <v>127755</v>
      </c>
      <c r="AV370" s="112">
        <v>24010</v>
      </c>
      <c r="AW370" s="111">
        <v>49940</v>
      </c>
      <c r="AX370" s="111">
        <v>30652</v>
      </c>
      <c r="AY370" s="26"/>
    </row>
    <row r="371" spans="1:51" x14ac:dyDescent="0.2">
      <c r="A371" s="13" t="s">
        <v>457</v>
      </c>
      <c r="B371" s="14" t="s">
        <v>84</v>
      </c>
      <c r="C371" s="14" t="s">
        <v>13</v>
      </c>
      <c r="D371" s="15"/>
      <c r="E371" s="44">
        <v>1079</v>
      </c>
      <c r="F371" s="44">
        <v>0</v>
      </c>
      <c r="G371" s="44">
        <v>80</v>
      </c>
      <c r="H371" s="44">
        <v>0</v>
      </c>
      <c r="I371" s="44">
        <v>0</v>
      </c>
      <c r="J371" s="44">
        <v>0</v>
      </c>
      <c r="K371" s="44">
        <v>1159</v>
      </c>
      <c r="L371" s="110"/>
      <c r="M371" s="44">
        <v>149473</v>
      </c>
      <c r="N371" s="44">
        <v>861</v>
      </c>
      <c r="O371" s="44">
        <v>6485</v>
      </c>
      <c r="P371" s="44">
        <v>2632</v>
      </c>
      <c r="Q371" s="44">
        <v>0</v>
      </c>
      <c r="R371" s="44">
        <v>4238</v>
      </c>
      <c r="S371" s="44">
        <v>163689</v>
      </c>
      <c r="T371" s="110"/>
      <c r="U371" s="44">
        <v>16820</v>
      </c>
      <c r="V371" s="44">
        <v>834</v>
      </c>
      <c r="W371" s="44">
        <v>997</v>
      </c>
      <c r="X371" s="44">
        <v>1135</v>
      </c>
      <c r="Y371" s="44">
        <v>0</v>
      </c>
      <c r="Z371" s="44">
        <v>852</v>
      </c>
      <c r="AA371" s="44">
        <v>20637</v>
      </c>
      <c r="AB371" s="110"/>
      <c r="AC371" s="44">
        <v>3156</v>
      </c>
      <c r="AD371" s="44">
        <v>369</v>
      </c>
      <c r="AE371" s="44">
        <v>840</v>
      </c>
      <c r="AF371" s="44">
        <v>37</v>
      </c>
      <c r="AG371" s="44">
        <v>0</v>
      </c>
      <c r="AH371" s="44">
        <v>688</v>
      </c>
      <c r="AI371" s="44">
        <v>5091</v>
      </c>
      <c r="AJ371" s="110"/>
      <c r="AK371" s="44">
        <v>76942</v>
      </c>
      <c r="AL371" s="44">
        <v>2826</v>
      </c>
      <c r="AM371" s="44">
        <v>1830</v>
      </c>
      <c r="AN371" s="44">
        <v>2895</v>
      </c>
      <c r="AO371" s="44">
        <v>0</v>
      </c>
      <c r="AP371" s="44">
        <v>11110</v>
      </c>
      <c r="AQ371" s="44">
        <v>95603</v>
      </c>
      <c r="AR371" s="110"/>
      <c r="AS371" s="45">
        <v>286179</v>
      </c>
      <c r="AT371" s="110"/>
      <c r="AU371" s="111">
        <v>736570</v>
      </c>
      <c r="AV371" s="112">
        <v>64766</v>
      </c>
      <c r="AW371" s="111">
        <v>389231</v>
      </c>
      <c r="AX371" s="111">
        <v>196507</v>
      </c>
      <c r="AY371" s="26"/>
    </row>
    <row r="372" spans="1:51" x14ac:dyDescent="0.2">
      <c r="A372" s="13" t="s">
        <v>458</v>
      </c>
      <c r="B372" s="14" t="s">
        <v>82</v>
      </c>
      <c r="C372" s="14" t="s">
        <v>13</v>
      </c>
      <c r="D372" s="15"/>
      <c r="E372" s="44">
        <v>0</v>
      </c>
      <c r="F372" s="44">
        <v>0</v>
      </c>
      <c r="G372" s="44">
        <v>0</v>
      </c>
      <c r="H372" s="44">
        <v>0</v>
      </c>
      <c r="I372" s="44">
        <v>0</v>
      </c>
      <c r="J372" s="44">
        <v>0</v>
      </c>
      <c r="K372" s="44">
        <v>0</v>
      </c>
      <c r="L372" s="110"/>
      <c r="M372" s="44">
        <v>8430</v>
      </c>
      <c r="N372" s="44">
        <v>2918</v>
      </c>
      <c r="O372" s="44">
        <v>346</v>
      </c>
      <c r="P372" s="44">
        <v>4111</v>
      </c>
      <c r="Q372" s="44">
        <v>0</v>
      </c>
      <c r="R372" s="44">
        <v>1874</v>
      </c>
      <c r="S372" s="44">
        <v>17678</v>
      </c>
      <c r="T372" s="110"/>
      <c r="U372" s="44">
        <v>1548</v>
      </c>
      <c r="V372" s="44">
        <v>673</v>
      </c>
      <c r="W372" s="44">
        <v>497</v>
      </c>
      <c r="X372" s="44">
        <v>0</v>
      </c>
      <c r="Y372" s="44">
        <v>0</v>
      </c>
      <c r="Z372" s="44">
        <v>2790</v>
      </c>
      <c r="AA372" s="44">
        <v>5508</v>
      </c>
      <c r="AB372" s="110"/>
      <c r="AC372" s="44">
        <v>0</v>
      </c>
      <c r="AD372" s="44">
        <v>0</v>
      </c>
      <c r="AE372" s="44">
        <v>0</v>
      </c>
      <c r="AF372" s="44">
        <v>0</v>
      </c>
      <c r="AG372" s="44">
        <v>0</v>
      </c>
      <c r="AH372" s="44">
        <v>0</v>
      </c>
      <c r="AI372" s="44">
        <v>0</v>
      </c>
      <c r="AJ372" s="110"/>
      <c r="AK372" s="44">
        <v>1168</v>
      </c>
      <c r="AL372" s="44">
        <v>3481</v>
      </c>
      <c r="AM372" s="44">
        <v>103</v>
      </c>
      <c r="AN372" s="44">
        <v>1277</v>
      </c>
      <c r="AO372" s="44">
        <v>0</v>
      </c>
      <c r="AP372" s="44">
        <v>4998</v>
      </c>
      <c r="AQ372" s="44">
        <v>11027</v>
      </c>
      <c r="AR372" s="110"/>
      <c r="AS372" s="45">
        <v>34214</v>
      </c>
      <c r="AT372" s="110"/>
      <c r="AU372" s="111">
        <v>98604</v>
      </c>
      <c r="AV372" s="112">
        <v>19275</v>
      </c>
      <c r="AW372" s="111">
        <v>34213</v>
      </c>
      <c r="AX372" s="111">
        <v>27398</v>
      </c>
      <c r="AY372" s="26"/>
    </row>
    <row r="373" spans="1:51" x14ac:dyDescent="0.2">
      <c r="A373" s="13" t="s">
        <v>459</v>
      </c>
      <c r="B373" s="14" t="s">
        <v>82</v>
      </c>
      <c r="C373" s="14" t="s">
        <v>13</v>
      </c>
      <c r="D373" s="15"/>
      <c r="E373" s="44">
        <v>0</v>
      </c>
      <c r="F373" s="44">
        <v>0</v>
      </c>
      <c r="G373" s="44">
        <v>3788</v>
      </c>
      <c r="H373" s="44">
        <v>0</v>
      </c>
      <c r="I373" s="44">
        <v>0</v>
      </c>
      <c r="J373" s="44">
        <v>642</v>
      </c>
      <c r="K373" s="44">
        <v>4430</v>
      </c>
      <c r="L373" s="110"/>
      <c r="M373" s="44">
        <v>0</v>
      </c>
      <c r="N373" s="44">
        <v>5758</v>
      </c>
      <c r="O373" s="44">
        <v>783</v>
      </c>
      <c r="P373" s="44">
        <v>0</v>
      </c>
      <c r="Q373" s="44">
        <v>0</v>
      </c>
      <c r="R373" s="44">
        <v>4196</v>
      </c>
      <c r="S373" s="44">
        <v>10737</v>
      </c>
      <c r="T373" s="110"/>
      <c r="U373" s="44">
        <v>0</v>
      </c>
      <c r="V373" s="44">
        <v>4530</v>
      </c>
      <c r="W373" s="44">
        <v>2439</v>
      </c>
      <c r="X373" s="44">
        <v>92</v>
      </c>
      <c r="Y373" s="44">
        <v>0</v>
      </c>
      <c r="Z373" s="44">
        <v>1325</v>
      </c>
      <c r="AA373" s="44">
        <v>8387</v>
      </c>
      <c r="AB373" s="110"/>
      <c r="AC373" s="44">
        <v>0</v>
      </c>
      <c r="AD373" s="44">
        <v>0</v>
      </c>
      <c r="AE373" s="44">
        <v>0</v>
      </c>
      <c r="AF373" s="44">
        <v>0</v>
      </c>
      <c r="AG373" s="44">
        <v>0</v>
      </c>
      <c r="AH373" s="44">
        <v>0</v>
      </c>
      <c r="AI373" s="44">
        <v>0</v>
      </c>
      <c r="AJ373" s="110"/>
      <c r="AK373" s="44">
        <v>700</v>
      </c>
      <c r="AL373" s="44">
        <v>2153</v>
      </c>
      <c r="AM373" s="44">
        <v>552</v>
      </c>
      <c r="AN373" s="44">
        <v>0</v>
      </c>
      <c r="AO373" s="44">
        <v>0</v>
      </c>
      <c r="AP373" s="44">
        <v>6455</v>
      </c>
      <c r="AQ373" s="44">
        <v>9860</v>
      </c>
      <c r="AR373" s="110"/>
      <c r="AS373" s="45">
        <v>33414</v>
      </c>
      <c r="AT373" s="110"/>
      <c r="AU373" s="111">
        <v>81779</v>
      </c>
      <c r="AV373" s="112">
        <v>8896</v>
      </c>
      <c r="AW373" s="111">
        <v>33404</v>
      </c>
      <c r="AX373" s="111">
        <v>24496</v>
      </c>
      <c r="AY373" s="26"/>
    </row>
    <row r="374" spans="1:51" x14ac:dyDescent="0.2">
      <c r="A374" s="13" t="s">
        <v>460</v>
      </c>
      <c r="B374" s="14" t="s">
        <v>109</v>
      </c>
      <c r="C374" s="14" t="s">
        <v>13</v>
      </c>
      <c r="D374" s="15"/>
      <c r="E374" s="44">
        <v>0</v>
      </c>
      <c r="F374" s="44">
        <v>0</v>
      </c>
      <c r="G374" s="44">
        <v>0</v>
      </c>
      <c r="H374" s="44">
        <v>0</v>
      </c>
      <c r="I374" s="44">
        <v>0</v>
      </c>
      <c r="J374" s="44">
        <v>2946</v>
      </c>
      <c r="K374" s="44">
        <v>2946</v>
      </c>
      <c r="L374" s="110"/>
      <c r="M374" s="44">
        <v>9122</v>
      </c>
      <c r="N374" s="44">
        <v>23894</v>
      </c>
      <c r="O374" s="44">
        <v>1757</v>
      </c>
      <c r="P374" s="44">
        <v>23905</v>
      </c>
      <c r="Q374" s="44">
        <v>191</v>
      </c>
      <c r="R374" s="44">
        <v>174449</v>
      </c>
      <c r="S374" s="44">
        <v>233316</v>
      </c>
      <c r="T374" s="110"/>
      <c r="U374" s="44">
        <v>2251</v>
      </c>
      <c r="V374" s="44">
        <v>11825</v>
      </c>
      <c r="W374" s="44">
        <v>857</v>
      </c>
      <c r="X374" s="44">
        <v>494</v>
      </c>
      <c r="Y374" s="44">
        <v>0</v>
      </c>
      <c r="Z374" s="44">
        <v>9645</v>
      </c>
      <c r="AA374" s="44">
        <v>25073</v>
      </c>
      <c r="AB374" s="110"/>
      <c r="AC374" s="44">
        <v>0</v>
      </c>
      <c r="AD374" s="44">
        <v>0</v>
      </c>
      <c r="AE374" s="44">
        <v>0</v>
      </c>
      <c r="AF374" s="44">
        <v>0</v>
      </c>
      <c r="AG374" s="44">
        <v>0</v>
      </c>
      <c r="AH374" s="44">
        <v>0</v>
      </c>
      <c r="AI374" s="44">
        <v>0</v>
      </c>
      <c r="AJ374" s="110"/>
      <c r="AK374" s="44">
        <v>5517</v>
      </c>
      <c r="AL374" s="44">
        <v>2600</v>
      </c>
      <c r="AM374" s="44">
        <v>0</v>
      </c>
      <c r="AN374" s="44">
        <v>0</v>
      </c>
      <c r="AO374" s="44">
        <v>0</v>
      </c>
      <c r="AP374" s="44">
        <v>5731</v>
      </c>
      <c r="AQ374" s="44">
        <v>13848</v>
      </c>
      <c r="AR374" s="110"/>
      <c r="AS374" s="45">
        <v>275183</v>
      </c>
      <c r="AT374" s="110"/>
      <c r="AU374" s="111">
        <v>685257</v>
      </c>
      <c r="AV374" s="112">
        <v>141259</v>
      </c>
      <c r="AW374" s="111">
        <v>363909</v>
      </c>
      <c r="AX374" s="111">
        <v>107716</v>
      </c>
      <c r="AY374" s="26"/>
    </row>
    <row r="375" spans="1:51" x14ac:dyDescent="0.2">
      <c r="A375" s="13" t="s">
        <v>461</v>
      </c>
      <c r="B375" s="14" t="s">
        <v>109</v>
      </c>
      <c r="C375" s="14" t="s">
        <v>13</v>
      </c>
      <c r="D375" s="15"/>
      <c r="E375" s="44">
        <v>0</v>
      </c>
      <c r="F375" s="44">
        <v>0</v>
      </c>
      <c r="G375" s="44">
        <v>0</v>
      </c>
      <c r="H375" s="44">
        <v>0</v>
      </c>
      <c r="I375" s="44">
        <v>0</v>
      </c>
      <c r="J375" s="44">
        <v>0</v>
      </c>
      <c r="K375" s="44">
        <v>243</v>
      </c>
      <c r="L375" s="110"/>
      <c r="M375" s="44">
        <v>0</v>
      </c>
      <c r="N375" s="44">
        <v>0</v>
      </c>
      <c r="O375" s="44">
        <v>0</v>
      </c>
      <c r="P375" s="44">
        <v>0</v>
      </c>
      <c r="Q375" s="44">
        <v>0</v>
      </c>
      <c r="R375" s="44">
        <v>0</v>
      </c>
      <c r="S375" s="44">
        <v>28486</v>
      </c>
      <c r="T375" s="110"/>
      <c r="U375" s="44">
        <v>0</v>
      </c>
      <c r="V375" s="44">
        <v>0</v>
      </c>
      <c r="W375" s="44">
        <v>0</v>
      </c>
      <c r="X375" s="44">
        <v>0</v>
      </c>
      <c r="Y375" s="44">
        <v>0</v>
      </c>
      <c r="Z375" s="44">
        <v>0</v>
      </c>
      <c r="AA375" s="44">
        <v>14299</v>
      </c>
      <c r="AB375" s="110"/>
      <c r="AC375" s="44">
        <v>0</v>
      </c>
      <c r="AD375" s="44">
        <v>0</v>
      </c>
      <c r="AE375" s="44">
        <v>0</v>
      </c>
      <c r="AF375" s="44">
        <v>0</v>
      </c>
      <c r="AG375" s="44">
        <v>0</v>
      </c>
      <c r="AH375" s="44">
        <v>0</v>
      </c>
      <c r="AI375" s="44">
        <v>0</v>
      </c>
      <c r="AJ375" s="110"/>
      <c r="AK375" s="44">
        <v>0</v>
      </c>
      <c r="AL375" s="44">
        <v>0</v>
      </c>
      <c r="AM375" s="44">
        <v>0</v>
      </c>
      <c r="AN375" s="44">
        <v>0</v>
      </c>
      <c r="AO375" s="44">
        <v>0</v>
      </c>
      <c r="AP375" s="44">
        <v>0</v>
      </c>
      <c r="AQ375" s="44">
        <v>16797</v>
      </c>
      <c r="AR375" s="110"/>
      <c r="AS375" s="45">
        <v>59825</v>
      </c>
      <c r="AT375" s="110"/>
      <c r="AU375" s="111">
        <v>148985</v>
      </c>
      <c r="AV375" s="112">
        <v>25393</v>
      </c>
      <c r="AW375" s="111">
        <v>71723</v>
      </c>
      <c r="AX375" s="111">
        <v>32372</v>
      </c>
      <c r="AY375" s="26"/>
    </row>
    <row r="376" spans="1:51" x14ac:dyDescent="0.2">
      <c r="A376" s="13" t="s">
        <v>462</v>
      </c>
      <c r="B376" s="14" t="s">
        <v>82</v>
      </c>
      <c r="C376" s="14" t="s">
        <v>13</v>
      </c>
      <c r="D376" s="15"/>
      <c r="E376" s="44">
        <v>3445</v>
      </c>
      <c r="F376" s="44">
        <v>300</v>
      </c>
      <c r="G376" s="44">
        <v>0</v>
      </c>
      <c r="H376" s="44">
        <v>0</v>
      </c>
      <c r="I376" s="44">
        <v>0</v>
      </c>
      <c r="J376" s="44">
        <v>0</v>
      </c>
      <c r="K376" s="44">
        <v>3745</v>
      </c>
      <c r="L376" s="110"/>
      <c r="M376" s="44">
        <v>2785</v>
      </c>
      <c r="N376" s="44">
        <v>6034</v>
      </c>
      <c r="O376" s="44">
        <v>868</v>
      </c>
      <c r="P376" s="44">
        <v>19</v>
      </c>
      <c r="Q376" s="44">
        <v>0</v>
      </c>
      <c r="R376" s="44">
        <v>4030</v>
      </c>
      <c r="S376" s="44">
        <v>13736</v>
      </c>
      <c r="T376" s="110"/>
      <c r="U376" s="44">
        <v>3913</v>
      </c>
      <c r="V376" s="44">
        <v>4482</v>
      </c>
      <c r="W376" s="44">
        <v>91</v>
      </c>
      <c r="X376" s="44">
        <v>2232</v>
      </c>
      <c r="Y376" s="44">
        <v>0</v>
      </c>
      <c r="Z376" s="44">
        <v>4354</v>
      </c>
      <c r="AA376" s="44">
        <v>15072</v>
      </c>
      <c r="AB376" s="110"/>
      <c r="AC376" s="44">
        <v>0</v>
      </c>
      <c r="AD376" s="44">
        <v>0</v>
      </c>
      <c r="AE376" s="44">
        <v>0</v>
      </c>
      <c r="AF376" s="44">
        <v>0</v>
      </c>
      <c r="AG376" s="44">
        <v>0</v>
      </c>
      <c r="AH376" s="44">
        <v>0</v>
      </c>
      <c r="AI376" s="44">
        <v>0</v>
      </c>
      <c r="AJ376" s="110"/>
      <c r="AK376" s="44">
        <v>12754</v>
      </c>
      <c r="AL376" s="44">
        <v>3321</v>
      </c>
      <c r="AM376" s="44">
        <v>760</v>
      </c>
      <c r="AN376" s="44">
        <v>180</v>
      </c>
      <c r="AO376" s="44">
        <v>0</v>
      </c>
      <c r="AP376" s="44">
        <v>7887</v>
      </c>
      <c r="AQ376" s="44">
        <v>24902</v>
      </c>
      <c r="AR376" s="110"/>
      <c r="AS376" s="45">
        <v>57455</v>
      </c>
      <c r="AT376" s="110"/>
      <c r="AU376" s="111">
        <v>113806</v>
      </c>
      <c r="AV376" s="112">
        <v>14157</v>
      </c>
      <c r="AW376" s="111">
        <v>39349</v>
      </c>
      <c r="AX376" s="111">
        <v>37105</v>
      </c>
      <c r="AY376" s="26"/>
    </row>
    <row r="377" spans="1:51" x14ac:dyDescent="0.2">
      <c r="A377" s="13" t="s">
        <v>463</v>
      </c>
      <c r="B377" s="14" t="s">
        <v>15</v>
      </c>
      <c r="C377" s="14" t="s">
        <v>15</v>
      </c>
      <c r="D377" s="15"/>
      <c r="E377" s="44"/>
      <c r="F377" s="44"/>
      <c r="G377" s="44"/>
      <c r="H377" s="44"/>
      <c r="I377" s="44"/>
      <c r="J377" s="44"/>
      <c r="K377" s="44"/>
      <c r="L377" s="110"/>
      <c r="M377" s="44"/>
      <c r="N377" s="44"/>
      <c r="O377" s="44"/>
      <c r="P377" s="44"/>
      <c r="Q377" s="44"/>
      <c r="R377" s="44"/>
      <c r="S377" s="44"/>
      <c r="T377" s="110"/>
      <c r="U377" s="44"/>
      <c r="V377" s="44"/>
      <c r="W377" s="44"/>
      <c r="X377" s="44"/>
      <c r="Y377" s="44"/>
      <c r="Z377" s="44"/>
      <c r="AA377" s="44"/>
      <c r="AB377" s="110"/>
      <c r="AC377" s="44"/>
      <c r="AD377" s="44"/>
      <c r="AE377" s="44"/>
      <c r="AF377" s="44"/>
      <c r="AG377" s="44"/>
      <c r="AH377" s="44"/>
      <c r="AI377" s="44"/>
      <c r="AJ377" s="110"/>
      <c r="AK377" s="44"/>
      <c r="AL377" s="44"/>
      <c r="AM377" s="44"/>
      <c r="AN377" s="44"/>
      <c r="AO377" s="44"/>
      <c r="AP377" s="44"/>
      <c r="AQ377" s="44"/>
      <c r="AR377" s="110"/>
      <c r="AS377" s="45"/>
      <c r="AT377" s="110"/>
      <c r="AU377" s="111">
        <v>226785</v>
      </c>
      <c r="AV377" s="112">
        <v>21004</v>
      </c>
      <c r="AW377" s="111">
        <v>155991</v>
      </c>
      <c r="AX377" s="111">
        <v>23430</v>
      </c>
      <c r="AY377" s="26"/>
    </row>
    <row r="378" spans="1:51" x14ac:dyDescent="0.2">
      <c r="A378" s="13" t="s">
        <v>464</v>
      </c>
      <c r="B378" s="14" t="s">
        <v>109</v>
      </c>
      <c r="C378" s="14" t="s">
        <v>13</v>
      </c>
      <c r="D378" s="15"/>
      <c r="E378" s="44">
        <v>0</v>
      </c>
      <c r="F378" s="44">
        <v>0</v>
      </c>
      <c r="G378" s="44">
        <v>0</v>
      </c>
      <c r="H378" s="44">
        <v>0</v>
      </c>
      <c r="I378" s="44">
        <v>0</v>
      </c>
      <c r="J378" s="44">
        <v>0</v>
      </c>
      <c r="K378" s="44">
        <v>84</v>
      </c>
      <c r="L378" s="110"/>
      <c r="M378" s="44">
        <v>0</v>
      </c>
      <c r="N378" s="44">
        <v>0</v>
      </c>
      <c r="O378" s="44">
        <v>0</v>
      </c>
      <c r="P378" s="44">
        <v>0</v>
      </c>
      <c r="Q378" s="44">
        <v>0</v>
      </c>
      <c r="R378" s="44">
        <v>0</v>
      </c>
      <c r="S378" s="44">
        <v>20567</v>
      </c>
      <c r="T378" s="110"/>
      <c r="U378" s="44">
        <v>0</v>
      </c>
      <c r="V378" s="44">
        <v>0</v>
      </c>
      <c r="W378" s="44">
        <v>0</v>
      </c>
      <c r="X378" s="44">
        <v>0</v>
      </c>
      <c r="Y378" s="44">
        <v>0</v>
      </c>
      <c r="Z378" s="44">
        <v>0</v>
      </c>
      <c r="AA378" s="44">
        <v>6800</v>
      </c>
      <c r="AB378" s="110"/>
      <c r="AC378" s="44">
        <v>0</v>
      </c>
      <c r="AD378" s="44">
        <v>0</v>
      </c>
      <c r="AE378" s="44">
        <v>0</v>
      </c>
      <c r="AF378" s="44">
        <v>0</v>
      </c>
      <c r="AG378" s="44">
        <v>0</v>
      </c>
      <c r="AH378" s="44">
        <v>0</v>
      </c>
      <c r="AI378" s="44">
        <v>0</v>
      </c>
      <c r="AJ378" s="110"/>
      <c r="AK378" s="44">
        <v>0</v>
      </c>
      <c r="AL378" s="44">
        <v>0</v>
      </c>
      <c r="AM378" s="44">
        <v>0</v>
      </c>
      <c r="AN378" s="44">
        <v>0</v>
      </c>
      <c r="AO378" s="44">
        <v>0</v>
      </c>
      <c r="AP378" s="44">
        <v>0</v>
      </c>
      <c r="AQ378" s="44">
        <v>8209</v>
      </c>
      <c r="AR378" s="110"/>
      <c r="AS378" s="45">
        <v>35661</v>
      </c>
      <c r="AT378" s="110"/>
      <c r="AU378" s="111">
        <v>126637</v>
      </c>
      <c r="AV378" s="112">
        <v>14619</v>
      </c>
      <c r="AW378" s="111">
        <v>78013</v>
      </c>
      <c r="AX378" s="111">
        <v>16685</v>
      </c>
      <c r="AY378" s="26"/>
    </row>
    <row r="379" spans="1:51" x14ac:dyDescent="0.2">
      <c r="A379" s="13" t="s">
        <v>465</v>
      </c>
      <c r="B379" s="14" t="s">
        <v>82</v>
      </c>
      <c r="C379" s="14" t="s">
        <v>13</v>
      </c>
      <c r="D379" s="15"/>
      <c r="E379" s="44">
        <v>1966</v>
      </c>
      <c r="F379" s="44">
        <v>2059</v>
      </c>
      <c r="G379" s="44">
        <v>1282</v>
      </c>
      <c r="H379" s="44">
        <v>0</v>
      </c>
      <c r="I379" s="44">
        <v>0</v>
      </c>
      <c r="J379" s="44">
        <v>6263</v>
      </c>
      <c r="K379" s="44">
        <v>11570</v>
      </c>
      <c r="L379" s="110"/>
      <c r="M379" s="44">
        <v>5828</v>
      </c>
      <c r="N379" s="44">
        <v>9249</v>
      </c>
      <c r="O379" s="44">
        <v>1407</v>
      </c>
      <c r="P379" s="44">
        <v>7062</v>
      </c>
      <c r="Q379" s="44">
        <v>0</v>
      </c>
      <c r="R379" s="44">
        <v>10865</v>
      </c>
      <c r="S379" s="44">
        <v>34411</v>
      </c>
      <c r="T379" s="110"/>
      <c r="U379" s="44">
        <v>2000</v>
      </c>
      <c r="V379" s="44">
        <v>7610</v>
      </c>
      <c r="W379" s="44">
        <v>1375</v>
      </c>
      <c r="X379" s="44">
        <v>0</v>
      </c>
      <c r="Y379" s="44">
        <v>0</v>
      </c>
      <c r="Z379" s="44">
        <v>8349</v>
      </c>
      <c r="AA379" s="44">
        <v>19334</v>
      </c>
      <c r="AB379" s="110"/>
      <c r="AC379" s="44">
        <v>0</v>
      </c>
      <c r="AD379" s="44">
        <v>0</v>
      </c>
      <c r="AE379" s="44">
        <v>0</v>
      </c>
      <c r="AF379" s="44">
        <v>0</v>
      </c>
      <c r="AG379" s="44">
        <v>0</v>
      </c>
      <c r="AH379" s="44">
        <v>0</v>
      </c>
      <c r="AI379" s="44">
        <v>0</v>
      </c>
      <c r="AJ379" s="110"/>
      <c r="AK379" s="44">
        <v>24313</v>
      </c>
      <c r="AL379" s="44">
        <v>4343</v>
      </c>
      <c r="AM379" s="44">
        <v>657</v>
      </c>
      <c r="AN379" s="44">
        <v>0</v>
      </c>
      <c r="AO379" s="44">
        <v>0</v>
      </c>
      <c r="AP379" s="44">
        <v>13378</v>
      </c>
      <c r="AQ379" s="44">
        <v>42691</v>
      </c>
      <c r="AR379" s="110"/>
      <c r="AS379" s="45">
        <v>108006</v>
      </c>
      <c r="AT379" s="110"/>
      <c r="AU379" s="111">
        <v>190926</v>
      </c>
      <c r="AV379" s="112">
        <v>51841</v>
      </c>
      <c r="AW379" s="111">
        <v>74296</v>
      </c>
      <c r="AX379" s="111">
        <v>35541</v>
      </c>
      <c r="AY379" s="26"/>
    </row>
    <row r="380" spans="1:51" x14ac:dyDescent="0.2">
      <c r="A380" s="13" t="s">
        <v>466</v>
      </c>
      <c r="B380" s="14" t="s">
        <v>84</v>
      </c>
      <c r="C380" s="14" t="s">
        <v>13</v>
      </c>
      <c r="D380" s="15"/>
      <c r="E380" s="44">
        <v>0</v>
      </c>
      <c r="F380" s="44">
        <v>0</v>
      </c>
      <c r="G380" s="44">
        <v>0</v>
      </c>
      <c r="H380" s="44">
        <v>0</v>
      </c>
      <c r="I380" s="44">
        <v>0</v>
      </c>
      <c r="J380" s="44">
        <v>0</v>
      </c>
      <c r="K380" s="44">
        <v>0</v>
      </c>
      <c r="L380" s="110"/>
      <c r="M380" s="44">
        <v>1309</v>
      </c>
      <c r="N380" s="44">
        <v>8745</v>
      </c>
      <c r="O380" s="44">
        <v>1004</v>
      </c>
      <c r="P380" s="44">
        <v>0</v>
      </c>
      <c r="Q380" s="44">
        <v>0</v>
      </c>
      <c r="R380" s="44">
        <v>7598</v>
      </c>
      <c r="S380" s="44">
        <v>18655</v>
      </c>
      <c r="T380" s="110"/>
      <c r="U380" s="44">
        <v>217</v>
      </c>
      <c r="V380" s="44">
        <v>50</v>
      </c>
      <c r="W380" s="44">
        <v>2925</v>
      </c>
      <c r="X380" s="44">
        <v>0</v>
      </c>
      <c r="Y380" s="44">
        <v>0</v>
      </c>
      <c r="Z380" s="44">
        <v>144</v>
      </c>
      <c r="AA380" s="44">
        <v>3337</v>
      </c>
      <c r="AB380" s="110"/>
      <c r="AC380" s="44">
        <v>0</v>
      </c>
      <c r="AD380" s="44">
        <v>0</v>
      </c>
      <c r="AE380" s="44">
        <v>0</v>
      </c>
      <c r="AF380" s="44">
        <v>0</v>
      </c>
      <c r="AG380" s="44">
        <v>0</v>
      </c>
      <c r="AH380" s="44">
        <v>0</v>
      </c>
      <c r="AI380" s="44">
        <v>0</v>
      </c>
      <c r="AJ380" s="110"/>
      <c r="AK380" s="44">
        <v>20065</v>
      </c>
      <c r="AL380" s="44">
        <v>3928</v>
      </c>
      <c r="AM380" s="44">
        <v>412</v>
      </c>
      <c r="AN380" s="44">
        <v>0</v>
      </c>
      <c r="AO380" s="44">
        <v>0</v>
      </c>
      <c r="AP380" s="44">
        <v>35775</v>
      </c>
      <c r="AQ380" s="44">
        <v>60181</v>
      </c>
      <c r="AR380" s="110"/>
      <c r="AS380" s="45">
        <v>82173</v>
      </c>
      <c r="AT380" s="110"/>
      <c r="AU380" s="111">
        <v>128921</v>
      </c>
      <c r="AV380" s="112">
        <v>12909</v>
      </c>
      <c r="AW380" s="111">
        <v>50521</v>
      </c>
      <c r="AX380" s="111">
        <v>45875</v>
      </c>
      <c r="AY380" s="26"/>
    </row>
    <row r="381" spans="1:51" x14ac:dyDescent="0.2">
      <c r="A381" s="13" t="s">
        <v>467</v>
      </c>
      <c r="B381" s="14" t="s">
        <v>109</v>
      </c>
      <c r="C381" s="14" t="s">
        <v>13</v>
      </c>
      <c r="D381" s="15"/>
      <c r="E381" s="44">
        <v>0</v>
      </c>
      <c r="F381" s="44">
        <v>0</v>
      </c>
      <c r="G381" s="44">
        <v>0</v>
      </c>
      <c r="H381" s="44">
        <v>0</v>
      </c>
      <c r="I381" s="44">
        <v>0</v>
      </c>
      <c r="J381" s="44">
        <v>326</v>
      </c>
      <c r="K381" s="44">
        <v>326</v>
      </c>
      <c r="L381" s="110"/>
      <c r="M381" s="44">
        <v>113</v>
      </c>
      <c r="N381" s="44">
        <v>4477</v>
      </c>
      <c r="O381" s="44">
        <v>168</v>
      </c>
      <c r="P381" s="44">
        <v>8745</v>
      </c>
      <c r="Q381" s="44">
        <v>0</v>
      </c>
      <c r="R381" s="44">
        <v>10422</v>
      </c>
      <c r="S381" s="44">
        <v>23925</v>
      </c>
      <c r="T381" s="110"/>
      <c r="U381" s="44">
        <v>0</v>
      </c>
      <c r="V381" s="44">
        <v>124</v>
      </c>
      <c r="W381" s="44">
        <v>383</v>
      </c>
      <c r="X381" s="44">
        <v>1579</v>
      </c>
      <c r="Y381" s="44">
        <v>0</v>
      </c>
      <c r="Z381" s="44">
        <v>5041</v>
      </c>
      <c r="AA381" s="44">
        <v>7126</v>
      </c>
      <c r="AB381" s="110"/>
      <c r="AC381" s="44">
        <v>0</v>
      </c>
      <c r="AD381" s="44">
        <v>0</v>
      </c>
      <c r="AE381" s="44">
        <v>0</v>
      </c>
      <c r="AF381" s="44">
        <v>0</v>
      </c>
      <c r="AG381" s="44">
        <v>0</v>
      </c>
      <c r="AH381" s="44">
        <v>0</v>
      </c>
      <c r="AI381" s="44">
        <v>0</v>
      </c>
      <c r="AJ381" s="110"/>
      <c r="AK381" s="44">
        <v>4209</v>
      </c>
      <c r="AL381" s="44">
        <v>117</v>
      </c>
      <c r="AM381" s="44">
        <v>30</v>
      </c>
      <c r="AN381" s="44">
        <v>0</v>
      </c>
      <c r="AO381" s="44">
        <v>0</v>
      </c>
      <c r="AP381" s="44">
        <v>10976</v>
      </c>
      <c r="AQ381" s="44">
        <v>15333</v>
      </c>
      <c r="AR381" s="110"/>
      <c r="AS381" s="45">
        <v>46710</v>
      </c>
      <c r="AT381" s="110"/>
      <c r="AU381" s="111">
        <v>127907</v>
      </c>
      <c r="AV381" s="112">
        <v>10997</v>
      </c>
      <c r="AW381" s="111">
        <v>66623</v>
      </c>
      <c r="AX381" s="111">
        <v>30197</v>
      </c>
      <c r="AY381" s="26"/>
    </row>
    <row r="382" spans="1:51" x14ac:dyDescent="0.2">
      <c r="A382" s="13" t="s">
        <v>468</v>
      </c>
      <c r="B382" s="14" t="s">
        <v>99</v>
      </c>
      <c r="C382" s="14" t="s">
        <v>13</v>
      </c>
      <c r="D382" s="15"/>
      <c r="E382" s="44">
        <v>0</v>
      </c>
      <c r="F382" s="44">
        <v>0</v>
      </c>
      <c r="G382" s="44">
        <v>0</v>
      </c>
      <c r="H382" s="44">
        <v>0</v>
      </c>
      <c r="I382" s="44">
        <v>0</v>
      </c>
      <c r="J382" s="44">
        <v>0</v>
      </c>
      <c r="K382" s="44">
        <v>0</v>
      </c>
      <c r="L382" s="110"/>
      <c r="M382" s="44">
        <v>1305</v>
      </c>
      <c r="N382" s="44">
        <v>17300</v>
      </c>
      <c r="O382" s="44">
        <v>1380</v>
      </c>
      <c r="P382" s="44">
        <v>5121</v>
      </c>
      <c r="Q382" s="44">
        <v>483</v>
      </c>
      <c r="R382" s="44">
        <v>13684</v>
      </c>
      <c r="S382" s="44">
        <v>39275</v>
      </c>
      <c r="T382" s="110"/>
      <c r="U382" s="44">
        <v>0</v>
      </c>
      <c r="V382" s="44">
        <v>4822</v>
      </c>
      <c r="W382" s="44">
        <v>2636</v>
      </c>
      <c r="X382" s="44">
        <v>165</v>
      </c>
      <c r="Y382" s="44">
        <v>381</v>
      </c>
      <c r="Z382" s="44">
        <v>9860</v>
      </c>
      <c r="AA382" s="44">
        <v>17865</v>
      </c>
      <c r="AB382" s="110"/>
      <c r="AC382" s="44">
        <v>0</v>
      </c>
      <c r="AD382" s="44">
        <v>0</v>
      </c>
      <c r="AE382" s="44">
        <v>0</v>
      </c>
      <c r="AF382" s="44">
        <v>0</v>
      </c>
      <c r="AG382" s="44">
        <v>0</v>
      </c>
      <c r="AH382" s="44">
        <v>0</v>
      </c>
      <c r="AI382" s="44">
        <v>0</v>
      </c>
      <c r="AJ382" s="110"/>
      <c r="AK382" s="44">
        <v>0</v>
      </c>
      <c r="AL382" s="44">
        <v>2809</v>
      </c>
      <c r="AM382" s="44">
        <v>1825</v>
      </c>
      <c r="AN382" s="44">
        <v>0</v>
      </c>
      <c r="AO382" s="44">
        <v>0</v>
      </c>
      <c r="AP382" s="44">
        <v>3986</v>
      </c>
      <c r="AQ382" s="44">
        <v>8620</v>
      </c>
      <c r="AR382" s="110"/>
      <c r="AS382" s="45">
        <v>65759</v>
      </c>
      <c r="AT382" s="110"/>
      <c r="AU382" s="111">
        <v>177562</v>
      </c>
      <c r="AV382" s="112">
        <v>8315</v>
      </c>
      <c r="AW382" s="111">
        <v>102914</v>
      </c>
      <c r="AX382" s="111">
        <v>37900</v>
      </c>
      <c r="AY382" s="26"/>
    </row>
    <row r="383" spans="1:51" x14ac:dyDescent="0.2">
      <c r="A383" s="13"/>
      <c r="B383" s="14"/>
      <c r="C383" s="14"/>
      <c r="D383" s="15"/>
      <c r="E383" s="44"/>
      <c r="F383" s="44"/>
      <c r="G383" s="44"/>
      <c r="H383" s="44"/>
      <c r="I383" s="44"/>
      <c r="J383" s="44"/>
      <c r="K383" s="44"/>
      <c r="L383" s="110"/>
      <c r="M383" s="44"/>
      <c r="N383" s="44"/>
      <c r="O383" s="44"/>
      <c r="P383" s="44"/>
      <c r="Q383" s="44"/>
      <c r="R383" s="44"/>
      <c r="S383" s="44"/>
      <c r="T383" s="110"/>
      <c r="U383" s="44"/>
      <c r="V383" s="44"/>
      <c r="W383" s="44"/>
      <c r="X383" s="44"/>
      <c r="Y383" s="44"/>
      <c r="Z383" s="44"/>
      <c r="AA383" s="44"/>
      <c r="AB383" s="110"/>
      <c r="AC383" s="44"/>
      <c r="AD383" s="44"/>
      <c r="AE383" s="44"/>
      <c r="AF383" s="44"/>
      <c r="AG383" s="44"/>
      <c r="AH383" s="44"/>
      <c r="AI383" s="44"/>
      <c r="AJ383" s="110"/>
      <c r="AK383" s="44"/>
      <c r="AL383" s="44"/>
      <c r="AM383" s="44"/>
      <c r="AN383" s="44"/>
      <c r="AO383" s="44"/>
      <c r="AP383" s="44"/>
      <c r="AQ383" s="44"/>
      <c r="AR383" s="110"/>
      <c r="AS383" s="45"/>
      <c r="AT383" s="110"/>
      <c r="AU383" s="111"/>
      <c r="AV383" s="112"/>
      <c r="AW383" s="111"/>
      <c r="AX383" s="111"/>
    </row>
    <row r="384" spans="1:51" s="117" customFormat="1" x14ac:dyDescent="0.2">
      <c r="A384" s="54" t="s">
        <v>10</v>
      </c>
      <c r="C384" s="118"/>
      <c r="D384" s="119"/>
      <c r="E384" s="120">
        <v>279706</v>
      </c>
      <c r="F384" s="120">
        <v>1435129</v>
      </c>
      <c r="G384" s="120">
        <v>3178860</v>
      </c>
      <c r="H384" s="120">
        <v>27381</v>
      </c>
      <c r="I384" s="120">
        <v>16279</v>
      </c>
      <c r="J384" s="120">
        <v>1688668</v>
      </c>
      <c r="K384" s="121">
        <v>7801052</v>
      </c>
      <c r="L384" s="122"/>
      <c r="M384" s="120">
        <v>1763489</v>
      </c>
      <c r="N384" s="120">
        <v>9586447</v>
      </c>
      <c r="O384" s="120">
        <v>1877290</v>
      </c>
      <c r="P384" s="120">
        <v>2034205</v>
      </c>
      <c r="Q384" s="120">
        <v>64325</v>
      </c>
      <c r="R384" s="120">
        <v>21212930</v>
      </c>
      <c r="S384" s="120">
        <v>43789397</v>
      </c>
      <c r="T384" s="122"/>
      <c r="U384" s="120">
        <v>431523</v>
      </c>
      <c r="V384" s="120">
        <v>1748548</v>
      </c>
      <c r="W384" s="120">
        <v>777696</v>
      </c>
      <c r="X384" s="120">
        <v>208056</v>
      </c>
      <c r="Y384" s="120">
        <v>6515</v>
      </c>
      <c r="Z384" s="120">
        <v>2696251</v>
      </c>
      <c r="AA384" s="121">
        <v>6761040</v>
      </c>
      <c r="AB384" s="122"/>
      <c r="AC384" s="120">
        <v>97788</v>
      </c>
      <c r="AD384" s="120">
        <v>60470</v>
      </c>
      <c r="AE384" s="120">
        <v>46309</v>
      </c>
      <c r="AF384" s="120">
        <v>11724</v>
      </c>
      <c r="AG384" s="120">
        <v>852</v>
      </c>
      <c r="AH384" s="120">
        <v>258537</v>
      </c>
      <c r="AI384" s="120">
        <v>611804</v>
      </c>
      <c r="AJ384" s="122"/>
      <c r="AK384" s="120">
        <v>2483105</v>
      </c>
      <c r="AL384" s="120">
        <v>921217</v>
      </c>
      <c r="AM384" s="120">
        <v>642994</v>
      </c>
      <c r="AN384" s="120">
        <v>194148</v>
      </c>
      <c r="AO384" s="120">
        <v>11935</v>
      </c>
      <c r="AP384" s="120">
        <v>5495628</v>
      </c>
      <c r="AQ384" s="120">
        <v>11212812</v>
      </c>
      <c r="AR384" s="122"/>
      <c r="AS384" s="123">
        <v>70176104</v>
      </c>
      <c r="AT384" s="124"/>
      <c r="AU384" s="125">
        <v>125000000</v>
      </c>
      <c r="AV384" s="125">
        <v>25000000</v>
      </c>
      <c r="AW384" s="125">
        <v>60000000</v>
      </c>
      <c r="AX384" s="125">
        <v>25000000</v>
      </c>
    </row>
    <row r="385" spans="1:50" s="21" customFormat="1" x14ac:dyDescent="0.2">
      <c r="A385" s="53"/>
      <c r="B385" s="54"/>
      <c r="C385" s="52"/>
      <c r="D385" s="5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c r="AS385" s="45"/>
      <c r="AT385" s="45"/>
      <c r="AU385" s="45"/>
      <c r="AV385" s="45"/>
      <c r="AW385" s="45"/>
      <c r="AX385" s="45"/>
    </row>
    <row r="386" spans="1:50" x14ac:dyDescent="0.2">
      <c r="A386" s="16"/>
      <c r="B386" s="12"/>
      <c r="C386" s="17"/>
      <c r="D386" s="19"/>
      <c r="E386" s="26"/>
      <c r="F386" s="26"/>
      <c r="G386" s="26"/>
      <c r="H386" s="26"/>
      <c r="I386" s="26"/>
      <c r="J386" s="26"/>
      <c r="K386" s="26"/>
      <c r="L386" s="19"/>
      <c r="M386" s="26"/>
      <c r="N386" s="26"/>
      <c r="O386" s="26"/>
      <c r="P386" s="26"/>
      <c r="Q386" s="26"/>
      <c r="R386" s="26"/>
      <c r="S386" s="26"/>
      <c r="T386" s="19"/>
      <c r="U386" s="26"/>
      <c r="V386" s="26"/>
      <c r="W386" s="26"/>
      <c r="X386" s="26"/>
      <c r="Y386" s="26"/>
      <c r="Z386" s="26"/>
      <c r="AA386" s="26"/>
      <c r="AB386" s="19"/>
      <c r="AC386" s="26"/>
      <c r="AD386" s="26"/>
      <c r="AE386" s="26"/>
      <c r="AF386" s="26"/>
      <c r="AG386" s="26"/>
      <c r="AH386" s="26"/>
      <c r="AI386" s="26"/>
      <c r="AJ386" s="19"/>
      <c r="AK386" s="26"/>
      <c r="AL386" s="26"/>
      <c r="AM386" s="26"/>
      <c r="AN386" s="26"/>
      <c r="AO386" s="26"/>
      <c r="AP386" s="26"/>
      <c r="AQ386" s="26"/>
      <c r="AR386" s="19"/>
      <c r="AS386" s="45"/>
      <c r="AT386" s="26"/>
      <c r="AX386" s="58"/>
    </row>
    <row r="387" spans="1:50" ht="15.75" x14ac:dyDescent="0.25">
      <c r="A387" s="18" t="s">
        <v>469</v>
      </c>
      <c r="B387" s="12"/>
      <c r="C387" s="17"/>
      <c r="D387" s="12"/>
      <c r="K387" s="17"/>
      <c r="L387" s="12"/>
      <c r="S387" s="17"/>
      <c r="T387" s="12"/>
      <c r="AA387" s="17"/>
      <c r="AB387" s="12"/>
      <c r="AI387" s="17"/>
      <c r="AJ387" s="12"/>
      <c r="AQ387" s="17"/>
      <c r="AR387" s="12"/>
      <c r="AS387" s="45"/>
      <c r="AX387" s="58"/>
    </row>
    <row r="388" spans="1:50" ht="13.5" customHeight="1" x14ac:dyDescent="0.2">
      <c r="A388" s="114" t="s">
        <v>505</v>
      </c>
      <c r="B388" s="20"/>
      <c r="C388" s="17"/>
      <c r="D388" s="12"/>
      <c r="K388" s="17"/>
      <c r="L388" s="12"/>
      <c r="S388" s="17"/>
      <c r="T388" s="12"/>
      <c r="AA388" s="17"/>
      <c r="AB388" s="12"/>
      <c r="AI388" s="17"/>
      <c r="AJ388" s="12"/>
      <c r="AQ388" s="17"/>
      <c r="AR388" s="12"/>
      <c r="AS388" s="45"/>
      <c r="AX388" s="58"/>
    </row>
    <row r="389" spans="1:50" x14ac:dyDescent="0.2">
      <c r="A389" s="16" t="s">
        <v>487</v>
      </c>
      <c r="K389" s="17"/>
      <c r="S389" s="17"/>
      <c r="AA389" s="17"/>
      <c r="AI389" s="17"/>
      <c r="AQ389" s="17"/>
      <c r="AS389" s="45"/>
      <c r="AX389" s="58"/>
    </row>
    <row r="390" spans="1:50" x14ac:dyDescent="0.2">
      <c r="A390" s="117" t="s">
        <v>508</v>
      </c>
      <c r="K390" s="28"/>
      <c r="S390" s="28"/>
      <c r="AA390" s="28"/>
      <c r="AI390" s="28"/>
      <c r="AQ390" s="28"/>
      <c r="AS390" s="45"/>
      <c r="AX390" s="58"/>
    </row>
    <row r="391" spans="1:50" x14ac:dyDescent="0.2">
      <c r="A391" s="16"/>
      <c r="AR391" s="56"/>
      <c r="AS391" s="45"/>
      <c r="AU391" s="61"/>
      <c r="AX391" s="58"/>
    </row>
    <row r="392" spans="1:50" x14ac:dyDescent="0.2">
      <c r="A392" s="16"/>
      <c r="AR392" s="56"/>
      <c r="AS392" s="45"/>
      <c r="AU392" s="61"/>
      <c r="AX392" s="58"/>
    </row>
    <row r="393" spans="1:50" x14ac:dyDescent="0.2">
      <c r="A393" s="16"/>
      <c r="AR393" s="56"/>
      <c r="AS393" s="45"/>
      <c r="AU393" s="61"/>
      <c r="AX393" s="58"/>
    </row>
    <row r="394" spans="1:50" x14ac:dyDescent="0.2">
      <c r="A394" s="22"/>
      <c r="E394" s="26"/>
      <c r="AR394" s="56"/>
      <c r="AS394" s="45"/>
      <c r="AU394" s="61"/>
      <c r="AX394" s="58"/>
    </row>
    <row r="395" spans="1:50" x14ac:dyDescent="0.2">
      <c r="A395" s="16"/>
      <c r="B395" s="23"/>
      <c r="AR395" s="56"/>
      <c r="AS395" s="45"/>
      <c r="AU395" s="61"/>
      <c r="AX395" s="58"/>
    </row>
    <row r="396" spans="1:50" x14ac:dyDescent="0.2">
      <c r="A396" s="16"/>
      <c r="AS396" s="45"/>
      <c r="AU396" s="61"/>
      <c r="AX396" s="58"/>
    </row>
    <row r="397" spans="1:50" x14ac:dyDescent="0.2">
      <c r="A397" s="16"/>
      <c r="AS397" s="45"/>
      <c r="AX397" s="58"/>
    </row>
    <row r="398" spans="1:50" x14ac:dyDescent="0.2">
      <c r="A398" s="16"/>
      <c r="AS398" s="45"/>
      <c r="AX398" s="58"/>
    </row>
    <row r="399" spans="1:50" x14ac:dyDescent="0.2">
      <c r="A399" s="16"/>
      <c r="AR399" s="56"/>
      <c r="AS399" s="45"/>
      <c r="AX399" s="58"/>
    </row>
    <row r="400" spans="1:50" x14ac:dyDescent="0.2">
      <c r="A400" s="16"/>
      <c r="AR400" s="56"/>
      <c r="AS400" s="45"/>
      <c r="AX400" s="58"/>
    </row>
    <row r="401" spans="1:50" x14ac:dyDescent="0.2">
      <c r="A401" s="16"/>
      <c r="AR401" s="56"/>
      <c r="AS401" s="45"/>
      <c r="AX401" s="58"/>
    </row>
    <row r="402" spans="1:50" x14ac:dyDescent="0.2">
      <c r="A402" s="16"/>
      <c r="AR402" s="56"/>
      <c r="AS402" s="45"/>
      <c r="AX402" s="58"/>
    </row>
    <row r="403" spans="1:50" x14ac:dyDescent="0.2">
      <c r="A403" s="16"/>
      <c r="AR403" s="56"/>
      <c r="AS403" s="45"/>
      <c r="AX403" s="58"/>
    </row>
    <row r="404" spans="1:50" x14ac:dyDescent="0.2">
      <c r="A404" s="16"/>
      <c r="AS404" s="45"/>
      <c r="AX404" s="58"/>
    </row>
    <row r="405" spans="1:50" x14ac:dyDescent="0.2">
      <c r="A405" s="16"/>
      <c r="AS405" s="45"/>
      <c r="AX405" s="58"/>
    </row>
    <row r="406" spans="1:50" x14ac:dyDescent="0.2">
      <c r="A406" s="16"/>
      <c r="AS406" s="45"/>
      <c r="AX406" s="58"/>
    </row>
    <row r="407" spans="1:50" x14ac:dyDescent="0.2">
      <c r="A407" s="16"/>
      <c r="AS407" s="45"/>
      <c r="AX407" s="58"/>
    </row>
    <row r="408" spans="1:50" x14ac:dyDescent="0.2">
      <c r="A408" s="16"/>
      <c r="AS408" s="45"/>
      <c r="AX408" s="58"/>
    </row>
    <row r="409" spans="1:50" x14ac:dyDescent="0.2">
      <c r="A409" s="16"/>
      <c r="AS409" s="45"/>
      <c r="AX409" s="58"/>
    </row>
    <row r="410" spans="1:50" x14ac:dyDescent="0.2">
      <c r="A410" s="16"/>
      <c r="AS410" s="45"/>
      <c r="AX410" s="58"/>
    </row>
    <row r="411" spans="1:50" x14ac:dyDescent="0.2">
      <c r="A411" s="16"/>
      <c r="AS411" s="45"/>
      <c r="AX411" s="58"/>
    </row>
    <row r="412" spans="1:50" x14ac:dyDescent="0.2">
      <c r="A412" s="16"/>
      <c r="AS412" s="45"/>
      <c r="AX412" s="58"/>
    </row>
    <row r="413" spans="1:50" x14ac:dyDescent="0.2">
      <c r="A413" s="16"/>
      <c r="AS413" s="45"/>
      <c r="AX413" s="58"/>
    </row>
    <row r="414" spans="1:50" x14ac:dyDescent="0.2">
      <c r="A414" s="16"/>
      <c r="AS414" s="45"/>
      <c r="AX414" s="58"/>
    </row>
    <row r="415" spans="1:50" x14ac:dyDescent="0.2">
      <c r="A415" s="16"/>
      <c r="AS415" s="45"/>
      <c r="AX415" s="58"/>
    </row>
    <row r="416" spans="1:50" x14ac:dyDescent="0.2">
      <c r="A416" s="16"/>
      <c r="AS416" s="45"/>
      <c r="AX416" s="58"/>
    </row>
    <row r="417" spans="1:50" x14ac:dyDescent="0.2">
      <c r="A417" s="16"/>
      <c r="AS417" s="45"/>
      <c r="AX417" s="58"/>
    </row>
    <row r="418" spans="1:50" x14ac:dyDescent="0.2">
      <c r="A418" s="16"/>
      <c r="AS418" s="45"/>
      <c r="AX418" s="58"/>
    </row>
    <row r="419" spans="1:50" x14ac:dyDescent="0.2">
      <c r="A419" s="16"/>
      <c r="AS419" s="45"/>
      <c r="AX419" s="58"/>
    </row>
    <row r="420" spans="1:50" x14ac:dyDescent="0.2">
      <c r="A420" s="16"/>
      <c r="AS420" s="45"/>
      <c r="AX420" s="58"/>
    </row>
    <row r="421" spans="1:50" x14ac:dyDescent="0.2">
      <c r="A421" s="16"/>
      <c r="AS421" s="45"/>
      <c r="AX421" s="58"/>
    </row>
    <row r="422" spans="1:50" x14ac:dyDescent="0.2">
      <c r="A422" s="16"/>
      <c r="AS422" s="45"/>
      <c r="AX422" s="58"/>
    </row>
    <row r="423" spans="1:50" x14ac:dyDescent="0.2">
      <c r="A423" s="16"/>
      <c r="AS423" s="45"/>
      <c r="AX423" s="58"/>
    </row>
    <row r="424" spans="1:50" x14ac:dyDescent="0.2">
      <c r="A424" s="16"/>
      <c r="AS424" s="45"/>
      <c r="AX424" s="58"/>
    </row>
    <row r="425" spans="1:50" x14ac:dyDescent="0.2">
      <c r="A425" s="16"/>
      <c r="AS425" s="45"/>
      <c r="AX425" s="58"/>
    </row>
    <row r="426" spans="1:50" x14ac:dyDescent="0.2">
      <c r="A426" s="16"/>
      <c r="AS426" s="45"/>
      <c r="AX426" s="58"/>
    </row>
    <row r="427" spans="1:50" x14ac:dyDescent="0.2">
      <c r="A427" s="16"/>
      <c r="AS427" s="45"/>
      <c r="AX427" s="58"/>
    </row>
    <row r="428" spans="1:50" x14ac:dyDescent="0.2">
      <c r="A428" s="16"/>
      <c r="AS428" s="45"/>
      <c r="AX428" s="58"/>
    </row>
    <row r="429" spans="1:50" x14ac:dyDescent="0.2">
      <c r="A429" s="16"/>
      <c r="AS429" s="45"/>
      <c r="AX429" s="58"/>
    </row>
    <row r="430" spans="1:50" x14ac:dyDescent="0.2">
      <c r="A430" s="16"/>
      <c r="AS430" s="45"/>
      <c r="AX430" s="58"/>
    </row>
    <row r="431" spans="1:50" x14ac:dyDescent="0.2">
      <c r="A431" s="16"/>
      <c r="AS431" s="45"/>
      <c r="AX431" s="58"/>
    </row>
    <row r="432" spans="1:50" x14ac:dyDescent="0.2">
      <c r="A432" s="16"/>
      <c r="AS432" s="45"/>
      <c r="AX432" s="58"/>
    </row>
    <row r="433" spans="1:50" x14ac:dyDescent="0.2">
      <c r="A433" s="16"/>
      <c r="AS433" s="45"/>
      <c r="AX433" s="58"/>
    </row>
    <row r="434" spans="1:50" x14ac:dyDescent="0.2">
      <c r="A434" s="16"/>
      <c r="AS434" s="45"/>
      <c r="AX434" s="58"/>
    </row>
    <row r="435" spans="1:50" x14ac:dyDescent="0.2">
      <c r="A435" s="16"/>
      <c r="AS435" s="45"/>
      <c r="AX435" s="58"/>
    </row>
    <row r="436" spans="1:50" x14ac:dyDescent="0.2">
      <c r="A436" s="16"/>
      <c r="AS436" s="45"/>
      <c r="AX436" s="58"/>
    </row>
    <row r="437" spans="1:50" x14ac:dyDescent="0.2">
      <c r="A437" s="16"/>
      <c r="AS437" s="45"/>
      <c r="AX437" s="58"/>
    </row>
    <row r="438" spans="1:50" x14ac:dyDescent="0.2">
      <c r="A438" s="16"/>
      <c r="AS438" s="45"/>
      <c r="AX438" s="58"/>
    </row>
    <row r="439" spans="1:50" x14ac:dyDescent="0.2">
      <c r="A439" s="16"/>
      <c r="AS439" s="45"/>
      <c r="AX439" s="58"/>
    </row>
    <row r="440" spans="1:50" x14ac:dyDescent="0.2">
      <c r="A440" s="16"/>
      <c r="AS440" s="45"/>
      <c r="AX440" s="58"/>
    </row>
    <row r="441" spans="1:50" x14ac:dyDescent="0.2">
      <c r="A441" s="16"/>
      <c r="AS441" s="45"/>
      <c r="AX441" s="58"/>
    </row>
    <row r="442" spans="1:50" x14ac:dyDescent="0.2">
      <c r="A442" s="16"/>
      <c r="AS442" s="45"/>
      <c r="AX442" s="58"/>
    </row>
    <row r="443" spans="1:50" x14ac:dyDescent="0.2">
      <c r="A443" s="16"/>
      <c r="AS443" s="45"/>
      <c r="AX443" s="58"/>
    </row>
    <row r="444" spans="1:50" x14ac:dyDescent="0.2">
      <c r="A444" s="16"/>
      <c r="AS444" s="45"/>
      <c r="AX444" s="58"/>
    </row>
    <row r="445" spans="1:50" x14ac:dyDescent="0.2">
      <c r="A445" s="16"/>
      <c r="AS445" s="45"/>
      <c r="AX445" s="58"/>
    </row>
    <row r="446" spans="1:50" x14ac:dyDescent="0.2">
      <c r="A446" s="16"/>
      <c r="AS446" s="45"/>
      <c r="AX446" s="58"/>
    </row>
    <row r="447" spans="1:50" x14ac:dyDescent="0.2">
      <c r="A447" s="16"/>
      <c r="AS447" s="45"/>
      <c r="AX447" s="58"/>
    </row>
    <row r="448" spans="1:50" x14ac:dyDescent="0.2">
      <c r="A448" s="16"/>
      <c r="AS448" s="45"/>
      <c r="AX448" s="58"/>
    </row>
    <row r="449" spans="1:50" x14ac:dyDescent="0.2">
      <c r="A449" s="16"/>
      <c r="AS449" s="45"/>
      <c r="AX449" s="58"/>
    </row>
    <row r="450" spans="1:50" x14ac:dyDescent="0.2">
      <c r="A450" s="16"/>
      <c r="AS450" s="45"/>
      <c r="AX450" s="58"/>
    </row>
    <row r="451" spans="1:50" x14ac:dyDescent="0.2">
      <c r="A451" s="16"/>
      <c r="AS451" s="45"/>
      <c r="AX451" s="58"/>
    </row>
    <row r="452" spans="1:50" x14ac:dyDescent="0.2">
      <c r="A452" s="16"/>
      <c r="AS452" s="45"/>
      <c r="AX452" s="58"/>
    </row>
    <row r="453" spans="1:50" x14ac:dyDescent="0.2">
      <c r="A453" s="16"/>
      <c r="AS453" s="45"/>
      <c r="AX453" s="58"/>
    </row>
    <row r="454" spans="1:50" x14ac:dyDescent="0.2">
      <c r="A454" s="16"/>
      <c r="AS454" s="45"/>
      <c r="AX454" s="58"/>
    </row>
    <row r="455" spans="1:50" x14ac:dyDescent="0.2">
      <c r="A455" s="16"/>
      <c r="AS455" s="45"/>
      <c r="AX455" s="58"/>
    </row>
    <row r="456" spans="1:50" x14ac:dyDescent="0.2">
      <c r="A456" s="16"/>
      <c r="AS456" s="45"/>
      <c r="AX456" s="58"/>
    </row>
    <row r="457" spans="1:50" x14ac:dyDescent="0.2">
      <c r="A457" s="16"/>
      <c r="AX457" s="58"/>
    </row>
    <row r="458" spans="1:50" x14ac:dyDescent="0.2">
      <c r="A458" s="16"/>
      <c r="AX458" s="58"/>
    </row>
    <row r="459" spans="1:50" x14ac:dyDescent="0.2">
      <c r="A459" s="16"/>
      <c r="AX459" s="58"/>
    </row>
    <row r="460" spans="1:50" x14ac:dyDescent="0.2">
      <c r="A460" s="16"/>
      <c r="AX460" s="58"/>
    </row>
    <row r="461" spans="1:50" x14ac:dyDescent="0.2">
      <c r="A461" s="16"/>
      <c r="AX461" s="58"/>
    </row>
    <row r="462" spans="1:50" x14ac:dyDescent="0.2">
      <c r="A462" s="16"/>
      <c r="AX462" s="58"/>
    </row>
    <row r="463" spans="1:50" x14ac:dyDescent="0.2">
      <c r="A463" s="16"/>
      <c r="AX463" s="58"/>
    </row>
    <row r="464" spans="1:50" x14ac:dyDescent="0.2">
      <c r="A464" s="16"/>
      <c r="AX464" s="58"/>
    </row>
    <row r="465" spans="1:50" x14ac:dyDescent="0.2">
      <c r="A465" s="16"/>
      <c r="AX465" s="58"/>
    </row>
    <row r="466" spans="1:50" x14ac:dyDescent="0.2">
      <c r="A466" s="16"/>
      <c r="AX466" s="58"/>
    </row>
    <row r="467" spans="1:50" x14ac:dyDescent="0.2">
      <c r="A467" s="16"/>
      <c r="AX467" s="58"/>
    </row>
    <row r="468" spans="1:50" x14ac:dyDescent="0.2">
      <c r="A468" s="16"/>
      <c r="AX468" s="58"/>
    </row>
    <row r="469" spans="1:50" x14ac:dyDescent="0.2">
      <c r="A469" s="16"/>
      <c r="AX469" s="58"/>
    </row>
    <row r="470" spans="1:50" x14ac:dyDescent="0.2">
      <c r="A470" s="16"/>
      <c r="AX470" s="58"/>
    </row>
    <row r="471" spans="1:50" x14ac:dyDescent="0.2">
      <c r="A471" s="16"/>
      <c r="AX471" s="58"/>
    </row>
    <row r="472" spans="1:50" x14ac:dyDescent="0.2">
      <c r="A472" s="16"/>
      <c r="AX472" s="58"/>
    </row>
    <row r="473" spans="1:50" x14ac:dyDescent="0.2">
      <c r="A473" s="16"/>
      <c r="AX473" s="58"/>
    </row>
    <row r="474" spans="1:50" x14ac:dyDescent="0.2">
      <c r="A474" s="16"/>
      <c r="AX474" s="58"/>
    </row>
    <row r="475" spans="1:50" x14ac:dyDescent="0.2">
      <c r="A475" s="16"/>
      <c r="AX475" s="58"/>
    </row>
    <row r="476" spans="1:50" x14ac:dyDescent="0.2">
      <c r="A476" s="16"/>
      <c r="AX476" s="58"/>
    </row>
    <row r="477" spans="1:50" x14ac:dyDescent="0.2">
      <c r="A477" s="16"/>
      <c r="AX477" s="58"/>
    </row>
    <row r="478" spans="1:50" x14ac:dyDescent="0.2">
      <c r="A478" s="16"/>
      <c r="AX478" s="58"/>
    </row>
    <row r="479" spans="1:50" x14ac:dyDescent="0.2">
      <c r="A479" s="16"/>
      <c r="AX479" s="58"/>
    </row>
    <row r="480" spans="1:50" x14ac:dyDescent="0.2">
      <c r="A480" s="16"/>
      <c r="AX480" s="58"/>
    </row>
    <row r="481" spans="1:50" x14ac:dyDescent="0.2">
      <c r="A481" s="16"/>
      <c r="AX481" s="58"/>
    </row>
    <row r="482" spans="1:50" x14ac:dyDescent="0.2">
      <c r="A482" s="16"/>
      <c r="AX482" s="58"/>
    </row>
    <row r="483" spans="1:50" x14ac:dyDescent="0.2">
      <c r="A483" s="16"/>
      <c r="AX483" s="58"/>
    </row>
    <row r="484" spans="1:50" x14ac:dyDescent="0.2">
      <c r="A484" s="16"/>
      <c r="AX484" s="58"/>
    </row>
    <row r="485" spans="1:50" x14ac:dyDescent="0.2">
      <c r="A485" s="16"/>
      <c r="AX485" s="58"/>
    </row>
    <row r="486" spans="1:50" x14ac:dyDescent="0.2">
      <c r="A486" s="16"/>
      <c r="AX486" s="58"/>
    </row>
    <row r="487" spans="1:50" x14ac:dyDescent="0.2">
      <c r="A487" s="16"/>
      <c r="AX487" s="58"/>
    </row>
    <row r="488" spans="1:50" x14ac:dyDescent="0.2">
      <c r="A488" s="16"/>
      <c r="AX488" s="58"/>
    </row>
    <row r="489" spans="1:50" x14ac:dyDescent="0.2">
      <c r="A489" s="16"/>
      <c r="AX489" s="58"/>
    </row>
    <row r="490" spans="1:50" x14ac:dyDescent="0.2">
      <c r="A490" s="16"/>
      <c r="AX490" s="58"/>
    </row>
    <row r="491" spans="1:50" x14ac:dyDescent="0.2">
      <c r="A491" s="16"/>
      <c r="AX491" s="58"/>
    </row>
    <row r="492" spans="1:50" x14ac:dyDescent="0.2">
      <c r="A492" s="16"/>
      <c r="AX492" s="58"/>
    </row>
    <row r="493" spans="1:50" x14ac:dyDescent="0.2">
      <c r="A493" s="16"/>
      <c r="AX493" s="58"/>
    </row>
    <row r="494" spans="1:50" x14ac:dyDescent="0.2">
      <c r="A494" s="16"/>
      <c r="AX494" s="58"/>
    </row>
    <row r="495" spans="1:50" x14ac:dyDescent="0.2">
      <c r="A495" s="16"/>
      <c r="AX495" s="58"/>
    </row>
    <row r="496" spans="1:50" x14ac:dyDescent="0.2">
      <c r="A496" s="16"/>
      <c r="AX496" s="58"/>
    </row>
    <row r="497" spans="1:50" x14ac:dyDescent="0.2">
      <c r="A497" s="16"/>
      <c r="AX497" s="58"/>
    </row>
    <row r="498" spans="1:50" x14ac:dyDescent="0.2">
      <c r="A498" s="16"/>
      <c r="AX498" s="58"/>
    </row>
    <row r="499" spans="1:50" x14ac:dyDescent="0.2">
      <c r="A499" s="16"/>
      <c r="AX499" s="58"/>
    </row>
    <row r="500" spans="1:50" x14ac:dyDescent="0.2">
      <c r="A500" s="16"/>
      <c r="AX500" s="58"/>
    </row>
    <row r="501" spans="1:50" x14ac:dyDescent="0.2">
      <c r="A501" s="16"/>
      <c r="AX501" s="58"/>
    </row>
    <row r="502" spans="1:50" x14ac:dyDescent="0.2">
      <c r="A502" s="16"/>
      <c r="AX502" s="58"/>
    </row>
    <row r="503" spans="1:50" x14ac:dyDescent="0.2">
      <c r="A503" s="16"/>
      <c r="AX503" s="58"/>
    </row>
    <row r="504" spans="1:50" x14ac:dyDescent="0.2">
      <c r="A504" s="16"/>
      <c r="AX504" s="58"/>
    </row>
    <row r="505" spans="1:50" x14ac:dyDescent="0.2">
      <c r="A505" s="16"/>
      <c r="AX505" s="58"/>
    </row>
    <row r="506" spans="1:50" x14ac:dyDescent="0.2">
      <c r="A506" s="16"/>
      <c r="AX506" s="58"/>
    </row>
    <row r="507" spans="1:50" x14ac:dyDescent="0.2">
      <c r="A507" s="16"/>
      <c r="AX507" s="58"/>
    </row>
    <row r="508" spans="1:50" x14ac:dyDescent="0.2">
      <c r="A508" s="16"/>
      <c r="AX508" s="58"/>
    </row>
    <row r="509" spans="1:50" x14ac:dyDescent="0.2">
      <c r="A509" s="16"/>
      <c r="AX509" s="58"/>
    </row>
    <row r="510" spans="1:50" x14ac:dyDescent="0.2">
      <c r="A510" s="16"/>
      <c r="AX510" s="58"/>
    </row>
    <row r="511" spans="1:50" x14ac:dyDescent="0.2">
      <c r="A511" s="16"/>
      <c r="AX511" s="58"/>
    </row>
    <row r="512" spans="1:50" x14ac:dyDescent="0.2">
      <c r="AX512" s="58"/>
    </row>
    <row r="513" spans="50:50" x14ac:dyDescent="0.2">
      <c r="AX513" s="58"/>
    </row>
    <row r="514" spans="50:50" x14ac:dyDescent="0.2">
      <c r="AX514" s="58"/>
    </row>
    <row r="515" spans="50:50" x14ac:dyDescent="0.2">
      <c r="AX515" s="58"/>
    </row>
    <row r="516" spans="50:50" x14ac:dyDescent="0.2">
      <c r="AX516" s="58"/>
    </row>
    <row r="517" spans="50:50" x14ac:dyDescent="0.2">
      <c r="AX517" s="58"/>
    </row>
    <row r="518" spans="50:50" x14ac:dyDescent="0.2">
      <c r="AX518" s="58"/>
    </row>
    <row r="519" spans="50:50" x14ac:dyDescent="0.2">
      <c r="AX519" s="58"/>
    </row>
    <row r="520" spans="50:50" x14ac:dyDescent="0.2">
      <c r="AX520" s="58"/>
    </row>
    <row r="521" spans="50:50" x14ac:dyDescent="0.2">
      <c r="AX521" s="58"/>
    </row>
    <row r="522" spans="50:50" x14ac:dyDescent="0.2">
      <c r="AX522" s="58"/>
    </row>
    <row r="523" spans="50:50" x14ac:dyDescent="0.2">
      <c r="AX523" s="58"/>
    </row>
    <row r="524" spans="50:50" x14ac:dyDescent="0.2">
      <c r="AX524" s="58"/>
    </row>
    <row r="525" spans="50:50" x14ac:dyDescent="0.2">
      <c r="AX525" s="58"/>
    </row>
    <row r="526" spans="50:50" x14ac:dyDescent="0.2">
      <c r="AX526" s="58"/>
    </row>
    <row r="527" spans="50:50" x14ac:dyDescent="0.2">
      <c r="AX527" s="58"/>
    </row>
    <row r="528" spans="50:50" x14ac:dyDescent="0.2">
      <c r="AX528" s="58"/>
    </row>
    <row r="529" spans="50:50" x14ac:dyDescent="0.2">
      <c r="AX529" s="58"/>
    </row>
    <row r="530" spans="50:50" x14ac:dyDescent="0.2">
      <c r="AX530" s="58"/>
    </row>
    <row r="531" spans="50:50" x14ac:dyDescent="0.2">
      <c r="AX531" s="58"/>
    </row>
    <row r="532" spans="50:50" x14ac:dyDescent="0.2">
      <c r="AX532" s="58"/>
    </row>
    <row r="533" spans="50:50" x14ac:dyDescent="0.2">
      <c r="AX533" s="58"/>
    </row>
    <row r="534" spans="50:50" x14ac:dyDescent="0.2">
      <c r="AX534" s="58"/>
    </row>
    <row r="535" spans="50:50" x14ac:dyDescent="0.2">
      <c r="AX535" s="58"/>
    </row>
    <row r="536" spans="50:50" x14ac:dyDescent="0.2">
      <c r="AX536" s="58"/>
    </row>
    <row r="537" spans="50:50" x14ac:dyDescent="0.2">
      <c r="AX537" s="58"/>
    </row>
    <row r="538" spans="50:50" x14ac:dyDescent="0.2">
      <c r="AX538" s="58"/>
    </row>
    <row r="539" spans="50:50" x14ac:dyDescent="0.2">
      <c r="AX539" s="58"/>
    </row>
    <row r="540" spans="50:50" x14ac:dyDescent="0.2">
      <c r="AX540" s="58"/>
    </row>
    <row r="541" spans="50:50" x14ac:dyDescent="0.2">
      <c r="AX541" s="58"/>
    </row>
    <row r="542" spans="50:50" x14ac:dyDescent="0.2">
      <c r="AX542" s="58"/>
    </row>
    <row r="543" spans="50:50" x14ac:dyDescent="0.2">
      <c r="AX543" s="58"/>
    </row>
    <row r="544" spans="50:50" x14ac:dyDescent="0.2">
      <c r="AX544" s="58"/>
    </row>
    <row r="545" spans="50:50" x14ac:dyDescent="0.2">
      <c r="AX545" s="58"/>
    </row>
    <row r="546" spans="50:50" x14ac:dyDescent="0.2">
      <c r="AX546" s="58"/>
    </row>
    <row r="547" spans="50:50" x14ac:dyDescent="0.2">
      <c r="AX547" s="58"/>
    </row>
    <row r="548" spans="50:50" x14ac:dyDescent="0.2">
      <c r="AX548" s="58"/>
    </row>
    <row r="549" spans="50:50" x14ac:dyDescent="0.2">
      <c r="AX549" s="58"/>
    </row>
    <row r="550" spans="50:50" x14ac:dyDescent="0.2">
      <c r="AX550" s="58"/>
    </row>
    <row r="551" spans="50:50" x14ac:dyDescent="0.2">
      <c r="AX551" s="58"/>
    </row>
    <row r="552" spans="50:50" x14ac:dyDescent="0.2">
      <c r="AX552" s="58"/>
    </row>
    <row r="553" spans="50:50" x14ac:dyDescent="0.2">
      <c r="AX553" s="58"/>
    </row>
    <row r="554" spans="50:50" x14ac:dyDescent="0.2">
      <c r="AX554" s="58"/>
    </row>
    <row r="555" spans="50:50" x14ac:dyDescent="0.2">
      <c r="AX555" s="58"/>
    </row>
    <row r="556" spans="50:50" x14ac:dyDescent="0.2">
      <c r="AX556" s="58"/>
    </row>
    <row r="557" spans="50:50" x14ac:dyDescent="0.2">
      <c r="AX557" s="58"/>
    </row>
    <row r="558" spans="50:50" x14ac:dyDescent="0.2">
      <c r="AX558" s="58"/>
    </row>
    <row r="559" spans="50:50" x14ac:dyDescent="0.2">
      <c r="AX559" s="58"/>
    </row>
    <row r="560" spans="50:50" x14ac:dyDescent="0.2">
      <c r="AX560" s="58"/>
    </row>
    <row r="561" spans="50:50" x14ac:dyDescent="0.2">
      <c r="AX561" s="58"/>
    </row>
    <row r="562" spans="50:50" x14ac:dyDescent="0.2">
      <c r="AX562" s="58"/>
    </row>
    <row r="563" spans="50:50" x14ac:dyDescent="0.2">
      <c r="AX563" s="58"/>
    </row>
    <row r="564" spans="50:50" x14ac:dyDescent="0.2">
      <c r="AX564" s="58"/>
    </row>
    <row r="565" spans="50:50" x14ac:dyDescent="0.2">
      <c r="AX565" s="58"/>
    </row>
    <row r="566" spans="50:50" x14ac:dyDescent="0.2">
      <c r="AX566" s="58"/>
    </row>
    <row r="567" spans="50:50" x14ac:dyDescent="0.2">
      <c r="AX567" s="58"/>
    </row>
    <row r="568" spans="50:50" x14ac:dyDescent="0.2">
      <c r="AX568" s="58"/>
    </row>
    <row r="569" spans="50:50" x14ac:dyDescent="0.2">
      <c r="AX569" s="58"/>
    </row>
    <row r="570" spans="50:50" x14ac:dyDescent="0.2">
      <c r="AX570" s="58"/>
    </row>
    <row r="571" spans="50:50" x14ac:dyDescent="0.2">
      <c r="AX571" s="58"/>
    </row>
    <row r="572" spans="50:50" x14ac:dyDescent="0.2">
      <c r="AX572" s="58"/>
    </row>
    <row r="573" spans="50:50" x14ac:dyDescent="0.2">
      <c r="AX573" s="58"/>
    </row>
    <row r="574" spans="50:50" x14ac:dyDescent="0.2">
      <c r="AX574" s="58"/>
    </row>
    <row r="575" spans="50:50" x14ac:dyDescent="0.2">
      <c r="AX575" s="58"/>
    </row>
    <row r="576" spans="50:50" x14ac:dyDescent="0.2">
      <c r="AX576" s="58"/>
    </row>
    <row r="577" spans="50:50" x14ac:dyDescent="0.2">
      <c r="AX577" s="58"/>
    </row>
    <row r="578" spans="50:50" x14ac:dyDescent="0.2">
      <c r="AX578" s="58"/>
    </row>
    <row r="579" spans="50:50" x14ac:dyDescent="0.2">
      <c r="AX579" s="58"/>
    </row>
    <row r="580" spans="50:50" x14ac:dyDescent="0.2">
      <c r="AX580" s="58"/>
    </row>
    <row r="581" spans="50:50" x14ac:dyDescent="0.2">
      <c r="AX581" s="58"/>
    </row>
    <row r="582" spans="50:50" x14ac:dyDescent="0.2">
      <c r="AX582" s="58"/>
    </row>
    <row r="583" spans="50:50" x14ac:dyDescent="0.2">
      <c r="AX583" s="58"/>
    </row>
    <row r="584" spans="50:50" x14ac:dyDescent="0.2">
      <c r="AX584" s="58"/>
    </row>
    <row r="585" spans="50:50" x14ac:dyDescent="0.2">
      <c r="AX585" s="58"/>
    </row>
    <row r="586" spans="50:50" x14ac:dyDescent="0.2">
      <c r="AX586" s="58"/>
    </row>
    <row r="587" spans="50:50" x14ac:dyDescent="0.2">
      <c r="AX587" s="58"/>
    </row>
    <row r="588" spans="50:50" x14ac:dyDescent="0.2">
      <c r="AX588" s="58"/>
    </row>
    <row r="589" spans="50:50" x14ac:dyDescent="0.2">
      <c r="AX589" s="58"/>
    </row>
    <row r="590" spans="50:50" x14ac:dyDescent="0.2">
      <c r="AX590" s="58"/>
    </row>
    <row r="591" spans="50:50" x14ac:dyDescent="0.2">
      <c r="AX591" s="58"/>
    </row>
    <row r="592" spans="50:50" x14ac:dyDescent="0.2">
      <c r="AX592" s="58"/>
    </row>
    <row r="593" spans="50:50" x14ac:dyDescent="0.2">
      <c r="AX593" s="58"/>
    </row>
    <row r="594" spans="50:50" x14ac:dyDescent="0.2">
      <c r="AX594" s="58"/>
    </row>
    <row r="595" spans="50:50" x14ac:dyDescent="0.2">
      <c r="AX595" s="58"/>
    </row>
    <row r="596" spans="50:50" x14ac:dyDescent="0.2">
      <c r="AX596" s="58"/>
    </row>
    <row r="597" spans="50:50" x14ac:dyDescent="0.2">
      <c r="AX597" s="58"/>
    </row>
    <row r="598" spans="50:50" x14ac:dyDescent="0.2">
      <c r="AX598" s="58"/>
    </row>
    <row r="599" spans="50:50" x14ac:dyDescent="0.2">
      <c r="AX599" s="58"/>
    </row>
    <row r="600" spans="50:50" x14ac:dyDescent="0.2">
      <c r="AX600" s="58"/>
    </row>
    <row r="601" spans="50:50" x14ac:dyDescent="0.2">
      <c r="AX601" s="58"/>
    </row>
    <row r="602" spans="50:50" x14ac:dyDescent="0.2">
      <c r="AX602" s="58"/>
    </row>
    <row r="603" spans="50:50" x14ac:dyDescent="0.2">
      <c r="AX603" s="58"/>
    </row>
    <row r="604" spans="50:50" x14ac:dyDescent="0.2">
      <c r="AX604" s="58"/>
    </row>
    <row r="605" spans="50:50" x14ac:dyDescent="0.2">
      <c r="AX605" s="58"/>
    </row>
    <row r="606" spans="50:50" x14ac:dyDescent="0.2">
      <c r="AX606" s="58"/>
    </row>
    <row r="607" spans="50:50" x14ac:dyDescent="0.2">
      <c r="AX607" s="58"/>
    </row>
    <row r="608" spans="50:50" x14ac:dyDescent="0.2">
      <c r="AX608" s="58"/>
    </row>
    <row r="609" spans="50:50" x14ac:dyDescent="0.2">
      <c r="AX609" s="58"/>
    </row>
    <row r="610" spans="50:50" x14ac:dyDescent="0.2">
      <c r="AX610" s="58"/>
    </row>
    <row r="611" spans="50:50" x14ac:dyDescent="0.2">
      <c r="AX611" s="58"/>
    </row>
    <row r="612" spans="50:50" x14ac:dyDescent="0.2">
      <c r="AX612" s="58"/>
    </row>
    <row r="613" spans="50:50" x14ac:dyDescent="0.2">
      <c r="AX613" s="58"/>
    </row>
    <row r="614" spans="50:50" x14ac:dyDescent="0.2">
      <c r="AX614" s="58"/>
    </row>
    <row r="615" spans="50:50" x14ac:dyDescent="0.2">
      <c r="AX615" s="58"/>
    </row>
    <row r="616" spans="50:50" x14ac:dyDescent="0.2">
      <c r="AX616" s="58"/>
    </row>
    <row r="617" spans="50:50" x14ac:dyDescent="0.2">
      <c r="AX617" s="58"/>
    </row>
    <row r="618" spans="50:50" x14ac:dyDescent="0.2">
      <c r="AX618" s="58"/>
    </row>
    <row r="619" spans="50:50" x14ac:dyDescent="0.2">
      <c r="AX619" s="58"/>
    </row>
    <row r="620" spans="50:50" x14ac:dyDescent="0.2">
      <c r="AX620" s="58"/>
    </row>
    <row r="621" spans="50:50" x14ac:dyDescent="0.2">
      <c r="AX621" s="58"/>
    </row>
    <row r="622" spans="50:50" x14ac:dyDescent="0.2">
      <c r="AX622" s="58"/>
    </row>
    <row r="623" spans="50:50" x14ac:dyDescent="0.2">
      <c r="AX623" s="58"/>
    </row>
    <row r="624" spans="50:50" x14ac:dyDescent="0.2">
      <c r="AX624" s="58"/>
    </row>
    <row r="625" spans="50:50" x14ac:dyDescent="0.2">
      <c r="AX625" s="58"/>
    </row>
    <row r="626" spans="50:50" x14ac:dyDescent="0.2">
      <c r="AX626" s="58"/>
    </row>
    <row r="627" spans="50:50" x14ac:dyDescent="0.2">
      <c r="AX627" s="58"/>
    </row>
    <row r="628" spans="50:50" x14ac:dyDescent="0.2">
      <c r="AX628" s="58"/>
    </row>
    <row r="629" spans="50:50" x14ac:dyDescent="0.2">
      <c r="AX629" s="58"/>
    </row>
    <row r="630" spans="50:50" x14ac:dyDescent="0.2">
      <c r="AX630" s="58"/>
    </row>
    <row r="631" spans="50:50" x14ac:dyDescent="0.2">
      <c r="AX631" s="58"/>
    </row>
    <row r="632" spans="50:50" x14ac:dyDescent="0.2">
      <c r="AX632" s="58"/>
    </row>
    <row r="633" spans="50:50" x14ac:dyDescent="0.2">
      <c r="AX633" s="58"/>
    </row>
    <row r="634" spans="50:50" x14ac:dyDescent="0.2">
      <c r="AX634" s="58"/>
    </row>
    <row r="635" spans="50:50" x14ac:dyDescent="0.2">
      <c r="AX635" s="58"/>
    </row>
    <row r="636" spans="50:50" x14ac:dyDescent="0.2">
      <c r="AX636" s="58"/>
    </row>
    <row r="637" spans="50:50" x14ac:dyDescent="0.2">
      <c r="AX637" s="58"/>
    </row>
    <row r="638" spans="50:50" x14ac:dyDescent="0.2">
      <c r="AX638" s="58"/>
    </row>
    <row r="639" spans="50:50" x14ac:dyDescent="0.2">
      <c r="AX639" s="58"/>
    </row>
    <row r="640" spans="50:50" x14ac:dyDescent="0.2">
      <c r="AX640" s="58"/>
    </row>
    <row r="641" spans="50:50" x14ac:dyDescent="0.2">
      <c r="AX641" s="58"/>
    </row>
    <row r="642" spans="50:50" x14ac:dyDescent="0.2">
      <c r="AX642" s="58"/>
    </row>
    <row r="643" spans="50:50" x14ac:dyDescent="0.2">
      <c r="AX643" s="58"/>
    </row>
    <row r="644" spans="50:50" x14ac:dyDescent="0.2">
      <c r="AX644" s="58"/>
    </row>
    <row r="645" spans="50:50" x14ac:dyDescent="0.2">
      <c r="AX645" s="58"/>
    </row>
    <row r="646" spans="50:50" x14ac:dyDescent="0.2">
      <c r="AX646" s="58"/>
    </row>
    <row r="647" spans="50:50" x14ac:dyDescent="0.2">
      <c r="AX647" s="58"/>
    </row>
    <row r="648" spans="50:50" x14ac:dyDescent="0.2">
      <c r="AX648" s="58"/>
    </row>
    <row r="649" spans="50:50" x14ac:dyDescent="0.2">
      <c r="AX649" s="58"/>
    </row>
    <row r="650" spans="50:50" x14ac:dyDescent="0.2">
      <c r="AX650" s="58"/>
    </row>
    <row r="651" spans="50:50" x14ac:dyDescent="0.2">
      <c r="AX651" s="58"/>
    </row>
    <row r="652" spans="50:50" x14ac:dyDescent="0.2">
      <c r="AX652" s="58"/>
    </row>
    <row r="653" spans="50:50" x14ac:dyDescent="0.2">
      <c r="AX653" s="58"/>
    </row>
    <row r="654" spans="50:50" x14ac:dyDescent="0.2">
      <c r="AX654" s="58"/>
    </row>
    <row r="655" spans="50:50" x14ac:dyDescent="0.2">
      <c r="AX655" s="58"/>
    </row>
    <row r="656" spans="50:50" x14ac:dyDescent="0.2">
      <c r="AX656" s="58"/>
    </row>
    <row r="657" spans="50:50" x14ac:dyDescent="0.2">
      <c r="AX657" s="58"/>
    </row>
    <row r="658" spans="50:50" x14ac:dyDescent="0.2">
      <c r="AX658" s="58"/>
    </row>
    <row r="659" spans="50:50" x14ac:dyDescent="0.2">
      <c r="AX659" s="58"/>
    </row>
    <row r="660" spans="50:50" x14ac:dyDescent="0.2">
      <c r="AX660" s="58"/>
    </row>
    <row r="661" spans="50:50" x14ac:dyDescent="0.2">
      <c r="AX661" s="58"/>
    </row>
    <row r="662" spans="50:50" x14ac:dyDescent="0.2">
      <c r="AX662" s="58"/>
    </row>
    <row r="663" spans="50:50" x14ac:dyDescent="0.2">
      <c r="AX663" s="58"/>
    </row>
    <row r="664" spans="50:50" x14ac:dyDescent="0.2">
      <c r="AX664" s="58"/>
    </row>
    <row r="665" spans="50:50" x14ac:dyDescent="0.2">
      <c r="AX665" s="58"/>
    </row>
    <row r="666" spans="50:50" x14ac:dyDescent="0.2">
      <c r="AX666" s="58"/>
    </row>
    <row r="667" spans="50:50" x14ac:dyDescent="0.2">
      <c r="AX667" s="58"/>
    </row>
    <row r="668" spans="50:50" x14ac:dyDescent="0.2">
      <c r="AX668" s="58"/>
    </row>
    <row r="669" spans="50:50" x14ac:dyDescent="0.2">
      <c r="AX669" s="58"/>
    </row>
    <row r="670" spans="50:50" x14ac:dyDescent="0.2">
      <c r="AX670" s="58"/>
    </row>
    <row r="671" spans="50:50" x14ac:dyDescent="0.2">
      <c r="AX671" s="58"/>
    </row>
    <row r="672" spans="50:50" x14ac:dyDescent="0.2">
      <c r="AX672" s="58"/>
    </row>
    <row r="673" spans="50:50" x14ac:dyDescent="0.2">
      <c r="AX673" s="58"/>
    </row>
    <row r="674" spans="50:50" x14ac:dyDescent="0.2">
      <c r="AX674" s="58"/>
    </row>
    <row r="675" spans="50:50" x14ac:dyDescent="0.2">
      <c r="AX675" s="58"/>
    </row>
    <row r="676" spans="50:50" x14ac:dyDescent="0.2">
      <c r="AX676" s="58"/>
    </row>
    <row r="677" spans="50:50" x14ac:dyDescent="0.2">
      <c r="AX677" s="58"/>
    </row>
    <row r="678" spans="50:50" x14ac:dyDescent="0.2">
      <c r="AX678" s="58"/>
    </row>
    <row r="679" spans="50:50" x14ac:dyDescent="0.2">
      <c r="AX679" s="58"/>
    </row>
    <row r="680" spans="50:50" x14ac:dyDescent="0.2">
      <c r="AX680" s="58"/>
    </row>
    <row r="681" spans="50:50" x14ac:dyDescent="0.2">
      <c r="AX681" s="58"/>
    </row>
    <row r="682" spans="50:50" x14ac:dyDescent="0.2">
      <c r="AX682" s="58"/>
    </row>
    <row r="683" spans="50:50" x14ac:dyDescent="0.2">
      <c r="AX683" s="58"/>
    </row>
    <row r="684" spans="50:50" x14ac:dyDescent="0.2">
      <c r="AX684" s="58"/>
    </row>
    <row r="685" spans="50:50" x14ac:dyDescent="0.2">
      <c r="AX685" s="58"/>
    </row>
    <row r="686" spans="50:50" x14ac:dyDescent="0.2">
      <c r="AX686" s="58"/>
    </row>
    <row r="687" spans="50:50" x14ac:dyDescent="0.2">
      <c r="AX687" s="58"/>
    </row>
    <row r="688" spans="50:50" x14ac:dyDescent="0.2">
      <c r="AX688" s="58"/>
    </row>
    <row r="689" spans="50:50" x14ac:dyDescent="0.2">
      <c r="AX689" s="58"/>
    </row>
    <row r="690" spans="50:50" x14ac:dyDescent="0.2">
      <c r="AX690" s="58"/>
    </row>
    <row r="691" spans="50:50" x14ac:dyDescent="0.2">
      <c r="AX691" s="58"/>
    </row>
    <row r="692" spans="50:50" x14ac:dyDescent="0.2">
      <c r="AX692" s="58"/>
    </row>
    <row r="693" spans="50:50" x14ac:dyDescent="0.2">
      <c r="AX693" s="58"/>
    </row>
    <row r="694" spans="50:50" x14ac:dyDescent="0.2">
      <c r="AX694" s="58"/>
    </row>
    <row r="695" spans="50:50" x14ac:dyDescent="0.2">
      <c r="AX695" s="58"/>
    </row>
    <row r="696" spans="50:50" x14ac:dyDescent="0.2">
      <c r="AX696" s="58"/>
    </row>
    <row r="697" spans="50:50" x14ac:dyDescent="0.2">
      <c r="AX697" s="58"/>
    </row>
    <row r="698" spans="50:50" x14ac:dyDescent="0.2">
      <c r="AX698" s="58"/>
    </row>
    <row r="699" spans="50:50" x14ac:dyDescent="0.2">
      <c r="AX699" s="58"/>
    </row>
    <row r="700" spans="50:50" x14ac:dyDescent="0.2">
      <c r="AX700" s="58"/>
    </row>
    <row r="701" spans="50:50" x14ac:dyDescent="0.2">
      <c r="AX701" s="58"/>
    </row>
    <row r="702" spans="50:50" x14ac:dyDescent="0.2">
      <c r="AX702" s="58"/>
    </row>
    <row r="703" spans="50:50" x14ac:dyDescent="0.2">
      <c r="AX703" s="58"/>
    </row>
    <row r="704" spans="50:50" x14ac:dyDescent="0.2">
      <c r="AX704" s="58"/>
    </row>
    <row r="705" spans="50:50" x14ac:dyDescent="0.2">
      <c r="AX705" s="58"/>
    </row>
    <row r="706" spans="50:50" x14ac:dyDescent="0.2">
      <c r="AX706" s="58"/>
    </row>
    <row r="707" spans="50:50" x14ac:dyDescent="0.2">
      <c r="AX707" s="58"/>
    </row>
    <row r="708" spans="50:50" x14ac:dyDescent="0.2">
      <c r="AX708" s="58"/>
    </row>
    <row r="709" spans="50:50" x14ac:dyDescent="0.2">
      <c r="AX709" s="58"/>
    </row>
    <row r="710" spans="50:50" x14ac:dyDescent="0.2">
      <c r="AX710" s="58"/>
    </row>
    <row r="711" spans="50:50" x14ac:dyDescent="0.2">
      <c r="AX711" s="58"/>
    </row>
    <row r="712" spans="50:50" x14ac:dyDescent="0.2">
      <c r="AX712" s="58"/>
    </row>
    <row r="713" spans="50:50" x14ac:dyDescent="0.2">
      <c r="AX713" s="58"/>
    </row>
    <row r="714" spans="50:50" x14ac:dyDescent="0.2">
      <c r="AX714" s="58"/>
    </row>
    <row r="715" spans="50:50" x14ac:dyDescent="0.2">
      <c r="AX715" s="58"/>
    </row>
    <row r="716" spans="50:50" x14ac:dyDescent="0.2">
      <c r="AX716" s="58"/>
    </row>
    <row r="717" spans="50:50" x14ac:dyDescent="0.2">
      <c r="AX717" s="58"/>
    </row>
    <row r="718" spans="50:50" x14ac:dyDescent="0.2">
      <c r="AX718" s="58"/>
    </row>
    <row r="719" spans="50:50" x14ac:dyDescent="0.2">
      <c r="AX719" s="58"/>
    </row>
    <row r="720" spans="50:50" x14ac:dyDescent="0.2">
      <c r="AX720" s="58"/>
    </row>
    <row r="721" spans="50:50" x14ac:dyDescent="0.2">
      <c r="AX721" s="58"/>
    </row>
    <row r="722" spans="50:50" x14ac:dyDescent="0.2">
      <c r="AX722" s="58"/>
    </row>
    <row r="723" spans="50:50" x14ac:dyDescent="0.2">
      <c r="AX723" s="58"/>
    </row>
    <row r="724" spans="50:50" x14ac:dyDescent="0.2">
      <c r="AX724" s="58"/>
    </row>
    <row r="725" spans="50:50" x14ac:dyDescent="0.2">
      <c r="AX725" s="58"/>
    </row>
    <row r="726" spans="50:50" x14ac:dyDescent="0.2">
      <c r="AX726" s="58"/>
    </row>
    <row r="727" spans="50:50" x14ac:dyDescent="0.2">
      <c r="AX727" s="58"/>
    </row>
    <row r="728" spans="50:50" x14ac:dyDescent="0.2">
      <c r="AX728" s="58"/>
    </row>
    <row r="729" spans="50:50" x14ac:dyDescent="0.2">
      <c r="AX729" s="58"/>
    </row>
    <row r="730" spans="50:50" x14ac:dyDescent="0.2">
      <c r="AX730" s="58"/>
    </row>
    <row r="731" spans="50:50" x14ac:dyDescent="0.2">
      <c r="AX731" s="58"/>
    </row>
    <row r="732" spans="50:50" x14ac:dyDescent="0.2">
      <c r="AX732" s="58"/>
    </row>
    <row r="733" spans="50:50" x14ac:dyDescent="0.2">
      <c r="AX733" s="58"/>
    </row>
    <row r="734" spans="50:50" x14ac:dyDescent="0.2">
      <c r="AX734" s="58"/>
    </row>
    <row r="735" spans="50:50" x14ac:dyDescent="0.2">
      <c r="AX735" s="58"/>
    </row>
    <row r="736" spans="50:50" x14ac:dyDescent="0.2">
      <c r="AX736" s="58"/>
    </row>
    <row r="737" spans="50:50" x14ac:dyDescent="0.2">
      <c r="AX737" s="58"/>
    </row>
    <row r="738" spans="50:50" x14ac:dyDescent="0.2">
      <c r="AX738" s="58"/>
    </row>
    <row r="739" spans="50:50" x14ac:dyDescent="0.2">
      <c r="AX739" s="58"/>
    </row>
    <row r="740" spans="50:50" x14ac:dyDescent="0.2">
      <c r="AX740" s="58"/>
    </row>
    <row r="741" spans="50:50" x14ac:dyDescent="0.2">
      <c r="AX741" s="58"/>
    </row>
    <row r="742" spans="50:50" x14ac:dyDescent="0.2">
      <c r="AX742" s="58"/>
    </row>
    <row r="743" spans="50:50" x14ac:dyDescent="0.2">
      <c r="AX743" s="58"/>
    </row>
    <row r="744" spans="50:50" x14ac:dyDescent="0.2">
      <c r="AX744" s="58"/>
    </row>
    <row r="745" spans="50:50" x14ac:dyDescent="0.2">
      <c r="AX745" s="58"/>
    </row>
    <row r="746" spans="50:50" x14ac:dyDescent="0.2">
      <c r="AX746" s="58"/>
    </row>
    <row r="747" spans="50:50" x14ac:dyDescent="0.2">
      <c r="AX747" s="58"/>
    </row>
    <row r="748" spans="50:50" x14ac:dyDescent="0.2">
      <c r="AX748" s="58"/>
    </row>
    <row r="749" spans="50:50" x14ac:dyDescent="0.2">
      <c r="AX749" s="58"/>
    </row>
    <row r="750" spans="50:50" x14ac:dyDescent="0.2">
      <c r="AX750" s="58"/>
    </row>
    <row r="751" spans="50:50" x14ac:dyDescent="0.2">
      <c r="AX751" s="58"/>
    </row>
    <row r="752" spans="50:50" x14ac:dyDescent="0.2">
      <c r="AX752" s="58"/>
    </row>
    <row r="753" spans="50:50" x14ac:dyDescent="0.2">
      <c r="AX753" s="58"/>
    </row>
    <row r="754" spans="50:50" x14ac:dyDescent="0.2">
      <c r="AX754" s="58"/>
    </row>
    <row r="755" spans="50:50" x14ac:dyDescent="0.2">
      <c r="AX755" s="58"/>
    </row>
  </sheetData>
  <sortState ref="A3:AX382">
    <sortCondition ref="A3:A382"/>
  </sortState>
  <printOptions horizontalCentered="1" headings="1" gridLines="1"/>
  <pageMargins left="0" right="0" top="0" bottom="0" header="0" footer="0"/>
  <pageSetup paperSize="9" scale="89" fitToHeight="0" orientation="landscape" horizontalDpi="1200" verticalDpi="1200" r:id="rId1"/>
  <headerFooter alignWithMargins="0"/>
  <colBreaks count="3" manualBreakCount="3">
    <brk id="3" max="1048575" man="1"/>
    <brk id="11" max="1048575" man="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1"/>
  <sheetViews>
    <sheetView showGridLines="0" workbookViewId="0"/>
  </sheetViews>
  <sheetFormatPr defaultRowHeight="12.75" x14ac:dyDescent="0.2"/>
  <cols>
    <col min="1" max="1" width="4.42578125" customWidth="1"/>
    <col min="2" max="2" width="27.140625" customWidth="1"/>
    <col min="3" max="6" width="13" customWidth="1"/>
  </cols>
  <sheetData>
    <row r="1" spans="1:7" ht="15.75" x14ac:dyDescent="0.2">
      <c r="A1" s="30" t="s">
        <v>476</v>
      </c>
    </row>
    <row r="3" spans="1:7" ht="24" customHeight="1" x14ac:dyDescent="0.2">
      <c r="B3" s="69" t="s">
        <v>0</v>
      </c>
      <c r="C3" s="1" t="s">
        <v>1</v>
      </c>
      <c r="D3" s="1" t="s">
        <v>2</v>
      </c>
      <c r="E3" s="1" t="s">
        <v>3</v>
      </c>
      <c r="F3" s="1" t="s">
        <v>4</v>
      </c>
      <c r="G3" s="2" t="s">
        <v>492</v>
      </c>
    </row>
    <row r="4" spans="1:7" ht="24" customHeight="1" x14ac:dyDescent="0.2">
      <c r="B4" s="3" t="s">
        <v>5</v>
      </c>
      <c r="C4" s="4">
        <v>20</v>
      </c>
      <c r="D4" s="4">
        <v>20</v>
      </c>
      <c r="E4" s="4">
        <v>20</v>
      </c>
      <c r="F4" s="4">
        <v>20</v>
      </c>
      <c r="G4" s="65">
        <v>15</v>
      </c>
    </row>
    <row r="5" spans="1:7" ht="24" customHeight="1" x14ac:dyDescent="0.2">
      <c r="B5" s="3" t="s">
        <v>6</v>
      </c>
      <c r="C5" s="4">
        <v>10</v>
      </c>
      <c r="D5" s="4">
        <v>40</v>
      </c>
      <c r="E5" s="4">
        <v>40</v>
      </c>
      <c r="F5" s="4">
        <v>40</v>
      </c>
      <c r="G5" s="65">
        <v>25</v>
      </c>
    </row>
    <row r="6" spans="1:7" ht="24" customHeight="1" x14ac:dyDescent="0.2">
      <c r="B6" s="3" t="s">
        <v>7</v>
      </c>
      <c r="C6" s="4" t="s">
        <v>8</v>
      </c>
      <c r="D6" s="4" t="s">
        <v>8</v>
      </c>
      <c r="E6" s="4">
        <v>55</v>
      </c>
      <c r="F6" s="4">
        <v>60</v>
      </c>
      <c r="G6" s="65">
        <v>60</v>
      </c>
    </row>
    <row r="7" spans="1:7" ht="24" customHeight="1" x14ac:dyDescent="0.2">
      <c r="B7" s="3" t="s">
        <v>9</v>
      </c>
      <c r="C7" s="4" t="s">
        <v>8</v>
      </c>
      <c r="D7" s="4" t="s">
        <v>8</v>
      </c>
      <c r="E7" s="4">
        <v>65</v>
      </c>
      <c r="F7" s="4">
        <v>45</v>
      </c>
      <c r="G7" s="63">
        <v>25</v>
      </c>
    </row>
    <row r="8" spans="1:7" ht="24" customHeight="1" x14ac:dyDescent="0.2">
      <c r="B8" s="5" t="s">
        <v>10</v>
      </c>
      <c r="C8" s="6">
        <v>30</v>
      </c>
      <c r="D8" s="6">
        <v>60</v>
      </c>
      <c r="E8" s="6">
        <v>180</v>
      </c>
      <c r="F8" s="6">
        <v>165</v>
      </c>
      <c r="G8" s="64">
        <v>125</v>
      </c>
    </row>
    <row r="9" spans="1:7" ht="24" customHeight="1" x14ac:dyDescent="0.2">
      <c r="B9" s="5" t="s">
        <v>11</v>
      </c>
      <c r="C9" s="7">
        <v>10</v>
      </c>
      <c r="D9" s="7">
        <v>40</v>
      </c>
      <c r="E9" s="7">
        <v>160</v>
      </c>
      <c r="F9" s="7">
        <v>145</v>
      </c>
      <c r="G9" s="63">
        <v>110</v>
      </c>
    </row>
    <row r="10" spans="1:7" x14ac:dyDescent="0.2">
      <c r="A10" s="31" t="s">
        <v>477</v>
      </c>
    </row>
    <row r="11" spans="1:7" x14ac:dyDescent="0.2">
      <c r="A11" s="8" t="s">
        <v>478</v>
      </c>
    </row>
  </sheetData>
  <hyperlinks>
    <hyperlink ref="A10" r:id="rId1" display="https://www.gov.uk/government/collections/housing-benefit-for-local-authorities-subsidy-circulars"/>
    <hyperlink ref="A11" r:id="rId2"/>
  </hyperlinks>
  <pageMargins left="0.7" right="0.7" top="0.75" bottom="0.75" header="0.3" footer="0.3"/>
  <pageSetup paperSize="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12"/>
  <sheetViews>
    <sheetView showGridLines="0" zoomScaleNormal="100" workbookViewId="0">
      <selection activeCell="A11" sqref="A11"/>
    </sheetView>
  </sheetViews>
  <sheetFormatPr defaultRowHeight="12.75" x14ac:dyDescent="0.2"/>
  <cols>
    <col min="1" max="1" width="4.42578125" customWidth="1"/>
    <col min="2" max="2" width="22.28515625" customWidth="1"/>
    <col min="3" max="5" width="17.85546875" customWidth="1"/>
    <col min="6" max="6" width="10" bestFit="1" customWidth="1"/>
    <col min="11" max="11" width="10.7109375" bestFit="1" customWidth="1"/>
    <col min="12" max="12" width="12.140625" customWidth="1"/>
    <col min="13" max="13" width="9.140625" customWidth="1"/>
  </cols>
  <sheetData>
    <row r="1" spans="1:18" ht="15.75" x14ac:dyDescent="0.2">
      <c r="A1" s="30" t="s">
        <v>479</v>
      </c>
    </row>
    <row r="3" spans="1:18" ht="32.25" customHeight="1" x14ac:dyDescent="0.2">
      <c r="B3" s="128"/>
      <c r="C3" s="128" t="s">
        <v>488</v>
      </c>
      <c r="D3" s="128" t="s">
        <v>489</v>
      </c>
      <c r="E3" s="128" t="s">
        <v>12</v>
      </c>
    </row>
    <row r="4" spans="1:18" ht="18" customHeight="1" x14ac:dyDescent="0.2">
      <c r="B4" s="129"/>
      <c r="C4" s="129"/>
      <c r="D4" s="129"/>
      <c r="E4" s="129"/>
    </row>
    <row r="5" spans="1:18" ht="33" customHeight="1" x14ac:dyDescent="0.2">
      <c r="B5" s="60" t="s">
        <v>13</v>
      </c>
      <c r="C5" s="67">
        <v>43550186</v>
      </c>
      <c r="D5" s="68">
        <v>92761695</v>
      </c>
      <c r="E5" s="73">
        <v>0.47</v>
      </c>
      <c r="G5" s="47"/>
      <c r="K5" s="49"/>
      <c r="L5" s="49"/>
      <c r="M5" s="49"/>
      <c r="N5" s="49"/>
      <c r="R5" s="47"/>
    </row>
    <row r="6" spans="1:18" ht="33" customHeight="1" x14ac:dyDescent="0.2">
      <c r="B6" s="60" t="s">
        <v>14</v>
      </c>
      <c r="C6" s="67">
        <v>24612222</v>
      </c>
      <c r="D6" s="68">
        <v>12853461</v>
      </c>
      <c r="E6" s="73">
        <v>1.91</v>
      </c>
      <c r="G6" s="47"/>
      <c r="K6" s="49"/>
      <c r="L6" s="49"/>
      <c r="M6" s="49"/>
      <c r="N6" s="49"/>
    </row>
    <row r="7" spans="1:18" ht="33" customHeight="1" x14ac:dyDescent="0.2">
      <c r="B7" s="60" t="s">
        <v>15</v>
      </c>
      <c r="C7" s="67">
        <v>2013697</v>
      </c>
      <c r="D7" s="68">
        <v>5242378</v>
      </c>
      <c r="E7" s="73">
        <v>0.38</v>
      </c>
      <c r="G7" s="47"/>
      <c r="K7" s="49"/>
      <c r="L7" s="49"/>
      <c r="M7" s="49"/>
      <c r="N7" s="49"/>
    </row>
    <row r="8" spans="1:18" ht="33" customHeight="1" x14ac:dyDescent="0.2">
      <c r="B8" s="60" t="s">
        <v>16</v>
      </c>
      <c r="C8" s="68">
        <v>70176104</v>
      </c>
      <c r="D8" s="68">
        <v>110857534</v>
      </c>
      <c r="E8" s="73">
        <v>0.63</v>
      </c>
      <c r="G8" s="47"/>
      <c r="K8" s="49"/>
      <c r="L8" s="49"/>
      <c r="M8" s="49"/>
      <c r="N8" s="49"/>
    </row>
    <row r="9" spans="1:18" ht="33" customHeight="1" x14ac:dyDescent="0.2">
      <c r="B9" s="60" t="s">
        <v>17</v>
      </c>
      <c r="C9" s="67">
        <v>45563882</v>
      </c>
      <c r="D9" s="74">
        <v>98004073</v>
      </c>
      <c r="E9" s="73">
        <v>0.46</v>
      </c>
      <c r="G9" s="47"/>
      <c r="K9" s="49"/>
      <c r="L9" s="49"/>
      <c r="M9" s="49"/>
      <c r="N9" s="49"/>
    </row>
    <row r="10" spans="1:18" x14ac:dyDescent="0.2">
      <c r="A10" s="57" t="s">
        <v>499</v>
      </c>
      <c r="K10" s="49"/>
      <c r="L10" s="49"/>
      <c r="M10" s="49"/>
      <c r="N10" s="49"/>
    </row>
    <row r="11" spans="1:18" x14ac:dyDescent="0.2">
      <c r="A11" s="57" t="s">
        <v>510</v>
      </c>
      <c r="K11" s="49"/>
      <c r="L11" s="49"/>
      <c r="M11" s="49"/>
      <c r="N11" s="49"/>
    </row>
    <row r="12" spans="1:18" x14ac:dyDescent="0.2">
      <c r="A12" s="34"/>
    </row>
  </sheetData>
  <mergeCells count="4">
    <mergeCell ref="B3:B4"/>
    <mergeCell ref="C3:C4"/>
    <mergeCell ref="D3:D4"/>
    <mergeCell ref="E3:E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52"/>
  <sheetViews>
    <sheetView showGridLines="0" topLeftCell="A9" zoomScaleNormal="100" workbookViewId="0"/>
  </sheetViews>
  <sheetFormatPr defaultRowHeight="12.75" x14ac:dyDescent="0.2"/>
  <cols>
    <col min="1" max="1" width="4.42578125" customWidth="1"/>
    <col min="2" max="4" width="16.7109375" customWidth="1"/>
    <col min="10" max="10" width="9.5703125" bestFit="1" customWidth="1"/>
  </cols>
  <sheetData>
    <row r="1" spans="1:8" ht="15.75" x14ac:dyDescent="0.2">
      <c r="A1" s="30" t="s">
        <v>480</v>
      </c>
    </row>
    <row r="3" spans="1:8" x14ac:dyDescent="0.2">
      <c r="B3" s="11"/>
      <c r="C3" s="11"/>
      <c r="D3" s="11"/>
      <c r="E3" s="11"/>
      <c r="F3" s="11"/>
      <c r="G3" s="11"/>
    </row>
    <row r="4" spans="1:8" x14ac:dyDescent="0.2">
      <c r="B4" s="11"/>
      <c r="C4" s="11"/>
      <c r="D4" s="11"/>
      <c r="E4" s="11"/>
      <c r="F4" s="11"/>
      <c r="G4" s="11"/>
      <c r="H4" s="115"/>
    </row>
    <row r="5" spans="1:8" x14ac:dyDescent="0.2">
      <c r="B5" s="11"/>
      <c r="C5" s="11"/>
      <c r="D5" s="11"/>
      <c r="E5" s="11"/>
      <c r="F5" s="11"/>
      <c r="G5" s="11"/>
    </row>
    <row r="6" spans="1:8" x14ac:dyDescent="0.2">
      <c r="B6" s="11"/>
      <c r="C6" s="11"/>
      <c r="D6" s="11"/>
      <c r="E6" s="11"/>
      <c r="F6" s="11"/>
      <c r="G6" s="11"/>
      <c r="H6" s="115"/>
    </row>
    <row r="7" spans="1:8" x14ac:dyDescent="0.2">
      <c r="B7" s="11"/>
      <c r="C7" s="11"/>
      <c r="D7" s="11"/>
      <c r="E7" s="11"/>
      <c r="F7" s="11"/>
      <c r="G7" s="11"/>
      <c r="H7" s="115"/>
    </row>
    <row r="8" spans="1:8" x14ac:dyDescent="0.2">
      <c r="B8" s="11"/>
      <c r="C8" s="11"/>
      <c r="D8" s="11"/>
      <c r="E8" s="11"/>
      <c r="F8" s="11"/>
      <c r="G8" s="11"/>
    </row>
    <row r="9" spans="1:8" x14ac:dyDescent="0.2">
      <c r="B9" s="11"/>
      <c r="C9" s="11"/>
      <c r="D9" s="11"/>
      <c r="E9" s="11"/>
      <c r="F9" s="11"/>
      <c r="G9" s="11"/>
    </row>
    <row r="10" spans="1:8" x14ac:dyDescent="0.2">
      <c r="B10" s="11"/>
      <c r="C10" s="11"/>
      <c r="D10" s="11"/>
      <c r="E10" s="11"/>
      <c r="F10" s="11"/>
      <c r="G10" s="11"/>
    </row>
    <row r="11" spans="1:8" x14ac:dyDescent="0.2">
      <c r="B11" s="11"/>
      <c r="C11" s="11"/>
      <c r="D11" s="11"/>
      <c r="E11" s="11"/>
      <c r="F11" s="11"/>
      <c r="G11" s="11"/>
    </row>
    <row r="12" spans="1:8" x14ac:dyDescent="0.2">
      <c r="B12" s="11"/>
      <c r="C12" s="11"/>
      <c r="D12" s="11"/>
      <c r="E12" s="11"/>
      <c r="F12" s="11"/>
      <c r="G12" s="11"/>
    </row>
    <row r="13" spans="1:8" x14ac:dyDescent="0.2">
      <c r="B13" s="11"/>
      <c r="C13" s="11"/>
      <c r="D13" s="11"/>
      <c r="E13" s="11"/>
      <c r="F13" s="11"/>
      <c r="G13" s="11"/>
    </row>
    <row r="14" spans="1:8" x14ac:dyDescent="0.2">
      <c r="B14" s="11"/>
      <c r="C14" s="11"/>
      <c r="D14" s="11"/>
      <c r="E14" s="11"/>
      <c r="F14" s="11"/>
      <c r="G14" s="11"/>
    </row>
    <row r="15" spans="1:8" x14ac:dyDescent="0.2">
      <c r="B15" s="11"/>
      <c r="C15" s="11"/>
      <c r="D15" s="11"/>
      <c r="E15" s="11"/>
      <c r="F15" s="11"/>
      <c r="G15" s="11"/>
    </row>
    <row r="16" spans="1:8" x14ac:dyDescent="0.2">
      <c r="B16" s="11"/>
      <c r="C16" s="11"/>
      <c r="D16" s="11"/>
      <c r="E16" s="11"/>
      <c r="F16" s="11"/>
      <c r="G16" s="11"/>
    </row>
    <row r="17" spans="1:9" x14ac:dyDescent="0.2">
      <c r="B17" s="11"/>
      <c r="C17" s="11"/>
      <c r="D17" s="11"/>
      <c r="E17" s="11"/>
      <c r="F17" s="11"/>
      <c r="G17" s="11"/>
    </row>
    <row r="18" spans="1:9" x14ac:dyDescent="0.2">
      <c r="B18" s="11"/>
      <c r="C18" s="11"/>
      <c r="D18" s="11"/>
      <c r="E18" s="11"/>
      <c r="F18" s="11"/>
      <c r="G18" s="11"/>
    </row>
    <row r="19" spans="1:9" x14ac:dyDescent="0.2">
      <c r="B19" s="11"/>
      <c r="C19" s="11"/>
      <c r="D19" s="11"/>
      <c r="E19" s="11"/>
      <c r="F19" s="11"/>
      <c r="G19" s="11"/>
    </row>
    <row r="20" spans="1:9" x14ac:dyDescent="0.2">
      <c r="B20" s="11"/>
      <c r="C20" s="11"/>
      <c r="D20" s="11"/>
      <c r="E20" s="11"/>
      <c r="F20" s="11"/>
      <c r="G20" s="11"/>
    </row>
    <row r="21" spans="1:9" x14ac:dyDescent="0.2">
      <c r="B21" s="11"/>
      <c r="C21" s="11"/>
      <c r="D21" s="11"/>
      <c r="E21" s="11"/>
      <c r="F21" s="11"/>
      <c r="G21" s="11"/>
    </row>
    <row r="23" spans="1:9" s="11" customFormat="1" x14ac:dyDescent="0.2">
      <c r="A23" s="57" t="s">
        <v>500</v>
      </c>
    </row>
    <row r="24" spans="1:9" s="11" customFormat="1" x14ac:dyDescent="0.2">
      <c r="A24" s="57"/>
    </row>
    <row r="25" spans="1:9" s="11" customFormat="1" x14ac:dyDescent="0.2">
      <c r="A25" s="32"/>
    </row>
    <row r="26" spans="1:9" x14ac:dyDescent="0.2">
      <c r="A26" s="36" t="s">
        <v>481</v>
      </c>
    </row>
    <row r="27" spans="1:9" s="11" customFormat="1" x14ac:dyDescent="0.2">
      <c r="A27" s="36"/>
    </row>
    <row r="28" spans="1:9" ht="63.75" x14ac:dyDescent="0.2">
      <c r="B28" s="75" t="s">
        <v>18</v>
      </c>
      <c r="C28" s="75" t="s">
        <v>19</v>
      </c>
      <c r="D28" s="75" t="s">
        <v>20</v>
      </c>
    </row>
    <row r="29" spans="1:9" x14ac:dyDescent="0.2">
      <c r="B29" s="76" t="s">
        <v>501</v>
      </c>
      <c r="C29" s="77">
        <v>1</v>
      </c>
      <c r="D29" s="77">
        <v>1</v>
      </c>
      <c r="F29" s="46"/>
      <c r="G29" s="46"/>
      <c r="H29" s="46"/>
      <c r="I29" s="113"/>
    </row>
    <row r="30" spans="1:9" x14ac:dyDescent="0.2">
      <c r="B30" s="78" t="s">
        <v>21</v>
      </c>
      <c r="C30" s="79">
        <v>3</v>
      </c>
      <c r="D30" s="79">
        <v>3</v>
      </c>
      <c r="F30" s="46"/>
      <c r="G30" s="46"/>
      <c r="H30" s="46"/>
      <c r="I30" s="71"/>
    </row>
    <row r="31" spans="1:9" x14ac:dyDescent="0.2">
      <c r="B31" s="80" t="s">
        <v>22</v>
      </c>
      <c r="C31" s="79">
        <v>9</v>
      </c>
      <c r="D31" s="79">
        <v>10</v>
      </c>
      <c r="F31" s="46"/>
      <c r="G31" s="46"/>
      <c r="H31" s="46"/>
      <c r="I31" s="71"/>
    </row>
    <row r="32" spans="1:9" x14ac:dyDescent="0.2">
      <c r="B32" s="80" t="s">
        <v>23</v>
      </c>
      <c r="C32" s="79">
        <v>22</v>
      </c>
      <c r="D32" s="79">
        <v>25</v>
      </c>
      <c r="F32" s="46"/>
      <c r="G32" s="46"/>
      <c r="H32" s="46"/>
      <c r="I32" s="71"/>
    </row>
    <row r="33" spans="2:9" x14ac:dyDescent="0.2">
      <c r="B33" s="80" t="s">
        <v>24</v>
      </c>
      <c r="C33" s="79">
        <v>30</v>
      </c>
      <c r="D33" s="79">
        <v>33</v>
      </c>
      <c r="F33" s="46"/>
      <c r="G33" s="46"/>
      <c r="H33" s="46"/>
      <c r="I33" s="71"/>
    </row>
    <row r="34" spans="2:9" x14ac:dyDescent="0.2">
      <c r="B34" s="80" t="s">
        <v>25</v>
      </c>
      <c r="C34" s="79">
        <v>16</v>
      </c>
      <c r="D34" s="79">
        <v>17</v>
      </c>
      <c r="F34" s="46"/>
      <c r="G34" s="46"/>
      <c r="H34" s="46"/>
      <c r="I34" s="71"/>
    </row>
    <row r="35" spans="2:9" x14ac:dyDescent="0.2">
      <c r="B35" s="78" t="s">
        <v>26</v>
      </c>
      <c r="C35" s="79">
        <v>6</v>
      </c>
      <c r="D35" s="79">
        <v>5</v>
      </c>
      <c r="F35" s="46"/>
      <c r="G35" s="46"/>
      <c r="H35" s="46"/>
      <c r="I35" s="71"/>
    </row>
    <row r="36" spans="2:9" x14ac:dyDescent="0.2">
      <c r="B36" s="80" t="s">
        <v>27</v>
      </c>
      <c r="C36" s="79">
        <v>3</v>
      </c>
      <c r="D36" s="79">
        <v>3</v>
      </c>
      <c r="F36" s="46"/>
      <c r="G36" s="46"/>
      <c r="H36" s="46"/>
      <c r="I36" s="71"/>
    </row>
    <row r="37" spans="2:9" x14ac:dyDescent="0.2">
      <c r="B37" s="80" t="s">
        <v>28</v>
      </c>
      <c r="C37" s="79">
        <v>2</v>
      </c>
      <c r="D37" s="79">
        <v>1</v>
      </c>
      <c r="F37" s="46"/>
      <c r="G37" s="46"/>
      <c r="H37" s="46"/>
      <c r="I37" s="71"/>
    </row>
    <row r="38" spans="2:9" x14ac:dyDescent="0.2">
      <c r="B38" s="80" t="s">
        <v>29</v>
      </c>
      <c r="C38" s="79">
        <v>1</v>
      </c>
      <c r="D38" s="79">
        <v>1</v>
      </c>
      <c r="F38" s="46"/>
      <c r="G38" s="46"/>
      <c r="H38" s="46"/>
      <c r="I38" s="71"/>
    </row>
    <row r="39" spans="2:9" x14ac:dyDescent="0.2">
      <c r="B39" s="80">
        <v>100</v>
      </c>
      <c r="C39" s="79">
        <v>0</v>
      </c>
      <c r="D39" s="79">
        <v>0</v>
      </c>
      <c r="F39" s="46"/>
      <c r="G39" s="46"/>
      <c r="H39" s="46"/>
      <c r="I39" s="71"/>
    </row>
    <row r="40" spans="2:9" x14ac:dyDescent="0.2">
      <c r="B40" s="80" t="s">
        <v>30</v>
      </c>
      <c r="C40" s="79">
        <v>0</v>
      </c>
      <c r="D40" s="79">
        <v>0</v>
      </c>
      <c r="F40" s="46"/>
      <c r="G40" s="46"/>
      <c r="H40" s="46"/>
      <c r="I40" s="71"/>
    </row>
    <row r="41" spans="2:9" x14ac:dyDescent="0.2">
      <c r="B41" s="80" t="s">
        <v>31</v>
      </c>
      <c r="C41" s="79" t="s">
        <v>507</v>
      </c>
      <c r="D41" s="79" t="s">
        <v>507</v>
      </c>
      <c r="F41" s="46"/>
      <c r="G41" s="46"/>
      <c r="H41" s="46"/>
      <c r="I41" s="71"/>
    </row>
    <row r="42" spans="2:9" x14ac:dyDescent="0.2">
      <c r="B42" s="80" t="s">
        <v>32</v>
      </c>
      <c r="C42" s="79">
        <v>0</v>
      </c>
      <c r="D42" s="79">
        <v>0</v>
      </c>
      <c r="F42" s="46"/>
      <c r="G42" s="46"/>
      <c r="H42" s="46"/>
      <c r="I42" s="71"/>
    </row>
    <row r="43" spans="2:9" x14ac:dyDescent="0.2">
      <c r="B43" s="80" t="s">
        <v>33</v>
      </c>
      <c r="C43" s="79" t="s">
        <v>507</v>
      </c>
      <c r="D43" s="79">
        <v>0</v>
      </c>
      <c r="F43" s="46"/>
      <c r="G43" s="46"/>
      <c r="H43" s="46"/>
      <c r="I43" s="71"/>
    </row>
    <row r="44" spans="2:9" x14ac:dyDescent="0.2">
      <c r="B44" s="80" t="s">
        <v>34</v>
      </c>
      <c r="C44" s="79">
        <v>1</v>
      </c>
      <c r="D44" s="79" t="s">
        <v>507</v>
      </c>
      <c r="F44" s="46"/>
      <c r="G44" s="46"/>
      <c r="H44" s="46"/>
      <c r="I44" s="71"/>
    </row>
    <row r="45" spans="2:9" x14ac:dyDescent="0.2">
      <c r="B45" s="80" t="s">
        <v>35</v>
      </c>
      <c r="C45" s="79">
        <v>0</v>
      </c>
      <c r="D45" s="79">
        <v>0</v>
      </c>
      <c r="F45" s="46"/>
      <c r="G45" s="46"/>
      <c r="H45" s="46"/>
      <c r="I45" s="71"/>
    </row>
    <row r="46" spans="2:9" x14ac:dyDescent="0.2">
      <c r="B46" s="80" t="s">
        <v>36</v>
      </c>
      <c r="C46" s="79">
        <v>0</v>
      </c>
      <c r="D46" s="79">
        <v>0</v>
      </c>
      <c r="F46" s="46"/>
      <c r="G46" s="46"/>
      <c r="H46" s="46"/>
      <c r="I46" s="71"/>
    </row>
    <row r="47" spans="2:9" x14ac:dyDescent="0.2">
      <c r="B47" s="80" t="s">
        <v>37</v>
      </c>
      <c r="C47" s="79" t="s">
        <v>507</v>
      </c>
      <c r="D47" s="79">
        <v>0</v>
      </c>
      <c r="F47" s="46"/>
      <c r="G47" s="46"/>
      <c r="H47" s="46"/>
      <c r="I47" s="71"/>
    </row>
    <row r="48" spans="2:9" x14ac:dyDescent="0.2">
      <c r="B48" s="80" t="s">
        <v>38</v>
      </c>
      <c r="C48" s="79">
        <v>0</v>
      </c>
      <c r="D48" s="79">
        <v>0</v>
      </c>
      <c r="F48" s="46"/>
      <c r="G48" s="46"/>
      <c r="H48" s="46"/>
      <c r="I48" s="71"/>
    </row>
    <row r="49" spans="1:9" x14ac:dyDescent="0.2">
      <c r="B49" s="80" t="s">
        <v>39</v>
      </c>
      <c r="C49" s="79">
        <v>0</v>
      </c>
      <c r="D49" s="79">
        <v>0</v>
      </c>
      <c r="F49" s="46"/>
      <c r="G49" s="46"/>
      <c r="H49" s="46"/>
      <c r="I49" s="71"/>
    </row>
    <row r="50" spans="1:9" s="11" customFormat="1" x14ac:dyDescent="0.2">
      <c r="A50" s="57"/>
      <c r="B50" s="80" t="s">
        <v>40</v>
      </c>
      <c r="C50" s="79">
        <v>6</v>
      </c>
      <c r="D50" s="79">
        <v>0</v>
      </c>
      <c r="F50" s="46"/>
      <c r="G50" s="46"/>
    </row>
    <row r="51" spans="1:9" s="11" customFormat="1" x14ac:dyDescent="0.2">
      <c r="A51" s="57" t="s">
        <v>500</v>
      </c>
    </row>
    <row r="52" spans="1:9" x14ac:dyDescent="0.2">
      <c r="A52" t="s">
        <v>502</v>
      </c>
    </row>
  </sheetData>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31"/>
  <sheetViews>
    <sheetView showGridLines="0" zoomScaleNormal="100" workbookViewId="0"/>
  </sheetViews>
  <sheetFormatPr defaultRowHeight="12.75" x14ac:dyDescent="0.2"/>
  <cols>
    <col min="1" max="1" width="4.42578125" customWidth="1"/>
    <col min="2" max="6" width="16.140625" customWidth="1"/>
    <col min="12" max="13" width="11.5703125" bestFit="1" customWidth="1"/>
  </cols>
  <sheetData>
    <row r="1" spans="1:14" ht="15.75" x14ac:dyDescent="0.2">
      <c r="A1" s="30" t="s">
        <v>482</v>
      </c>
    </row>
    <row r="3" spans="1:14" ht="26.25" customHeight="1" x14ac:dyDescent="0.2">
      <c r="B3" s="130" t="s">
        <v>41</v>
      </c>
      <c r="C3" s="130" t="s">
        <v>42</v>
      </c>
      <c r="D3" s="130" t="s">
        <v>43</v>
      </c>
      <c r="E3" s="130" t="s">
        <v>44</v>
      </c>
      <c r="F3" s="130" t="s">
        <v>45</v>
      </c>
    </row>
    <row r="4" spans="1:14" ht="26.25" customHeight="1" x14ac:dyDescent="0.2">
      <c r="B4" s="130"/>
      <c r="C4" s="130"/>
      <c r="D4" s="130"/>
      <c r="E4" s="130"/>
      <c r="F4" s="130"/>
      <c r="H4" s="115"/>
    </row>
    <row r="5" spans="1:14" ht="17.25" customHeight="1" x14ac:dyDescent="0.2">
      <c r="B5" s="81" t="s">
        <v>501</v>
      </c>
      <c r="C5" s="81">
        <v>2</v>
      </c>
      <c r="D5" s="81">
        <v>2</v>
      </c>
      <c r="E5" s="82">
        <v>0.01</v>
      </c>
      <c r="F5" s="83">
        <v>0.01</v>
      </c>
      <c r="I5" s="47"/>
      <c r="K5" s="11"/>
      <c r="L5" s="11"/>
      <c r="M5" s="116"/>
      <c r="N5" s="72"/>
    </row>
    <row r="6" spans="1:14" ht="17.25" customHeight="1" x14ac:dyDescent="0.2">
      <c r="B6" s="78" t="s">
        <v>21</v>
      </c>
      <c r="C6" s="84">
        <v>9</v>
      </c>
      <c r="D6" s="85">
        <v>11</v>
      </c>
      <c r="E6" s="86">
        <v>0.03</v>
      </c>
      <c r="F6" s="86">
        <v>0.03</v>
      </c>
      <c r="I6" s="47"/>
      <c r="K6" s="11"/>
      <c r="L6" s="11"/>
      <c r="M6" s="116"/>
      <c r="N6" s="72"/>
    </row>
    <row r="7" spans="1:14" ht="17.25" customHeight="1" x14ac:dyDescent="0.2">
      <c r="B7" s="80" t="s">
        <v>22</v>
      </c>
      <c r="C7" s="87">
        <v>30</v>
      </c>
      <c r="D7" s="87">
        <v>41</v>
      </c>
      <c r="E7" s="86">
        <v>0.09</v>
      </c>
      <c r="F7" s="86">
        <v>0.13</v>
      </c>
      <c r="H7" s="11"/>
      <c r="I7" s="47"/>
      <c r="K7" s="11"/>
      <c r="L7" s="11"/>
      <c r="M7" s="116"/>
      <c r="N7" s="72"/>
    </row>
    <row r="8" spans="1:14" ht="17.25" customHeight="1" x14ac:dyDescent="0.2">
      <c r="B8" s="80" t="s">
        <v>23</v>
      </c>
      <c r="C8" s="87">
        <v>72</v>
      </c>
      <c r="D8" s="87">
        <v>113</v>
      </c>
      <c r="E8" s="86">
        <v>0.22</v>
      </c>
      <c r="F8" s="86">
        <v>0.35</v>
      </c>
      <c r="H8" s="11"/>
      <c r="I8" s="47"/>
      <c r="K8" s="11"/>
      <c r="L8" s="11"/>
      <c r="M8" s="116"/>
      <c r="N8" s="72"/>
    </row>
    <row r="9" spans="1:14" ht="17.25" customHeight="1" x14ac:dyDescent="0.2">
      <c r="B9" s="80" t="s">
        <v>24</v>
      </c>
      <c r="C9" s="87">
        <v>99</v>
      </c>
      <c r="D9" s="87">
        <v>212</v>
      </c>
      <c r="E9" s="86">
        <v>0.3</v>
      </c>
      <c r="F9" s="86">
        <v>0.65</v>
      </c>
      <c r="H9" s="11"/>
      <c r="I9" s="47"/>
      <c r="K9" s="11"/>
      <c r="L9" s="11"/>
      <c r="M9" s="116"/>
      <c r="N9" s="72"/>
    </row>
    <row r="10" spans="1:14" ht="17.25" customHeight="1" x14ac:dyDescent="0.2">
      <c r="B10" s="80" t="s">
        <v>25</v>
      </c>
      <c r="C10" s="87">
        <v>51</v>
      </c>
      <c r="D10" s="87">
        <v>263</v>
      </c>
      <c r="E10" s="86">
        <v>0.16</v>
      </c>
      <c r="F10" s="86">
        <v>0.81</v>
      </c>
      <c r="H10" s="11"/>
      <c r="I10" s="47"/>
      <c r="K10" s="11"/>
      <c r="L10" s="11"/>
      <c r="M10" s="116"/>
      <c r="N10" s="72"/>
    </row>
    <row r="11" spans="1:14" ht="17.25" customHeight="1" x14ac:dyDescent="0.2">
      <c r="B11" s="80" t="s">
        <v>26</v>
      </c>
      <c r="C11" s="87">
        <v>20</v>
      </c>
      <c r="D11" s="87">
        <v>283</v>
      </c>
      <c r="E11" s="86">
        <v>0.06</v>
      </c>
      <c r="F11" s="86">
        <v>0.87</v>
      </c>
      <c r="H11" s="11"/>
      <c r="I11" s="47"/>
      <c r="K11" s="11"/>
      <c r="L11" s="11"/>
      <c r="M11" s="116"/>
      <c r="N11" s="72"/>
    </row>
    <row r="12" spans="1:14" ht="17.25" customHeight="1" x14ac:dyDescent="0.2">
      <c r="B12" s="80" t="s">
        <v>27</v>
      </c>
      <c r="C12" s="87">
        <v>10</v>
      </c>
      <c r="D12" s="87">
        <v>293</v>
      </c>
      <c r="E12" s="86">
        <v>0.03</v>
      </c>
      <c r="F12" s="86">
        <v>0.9</v>
      </c>
      <c r="H12" s="11"/>
      <c r="I12" s="47"/>
      <c r="K12" s="11"/>
      <c r="L12" s="11"/>
      <c r="M12" s="116"/>
      <c r="N12" s="72"/>
    </row>
    <row r="13" spans="1:14" ht="17.25" customHeight="1" x14ac:dyDescent="0.2">
      <c r="B13" s="80" t="s">
        <v>28</v>
      </c>
      <c r="C13" s="87">
        <v>7</v>
      </c>
      <c r="D13" s="87">
        <v>300</v>
      </c>
      <c r="E13" s="86">
        <v>0.02</v>
      </c>
      <c r="F13" s="86">
        <v>0.92</v>
      </c>
      <c r="H13" s="11"/>
      <c r="I13" s="47"/>
      <c r="K13" s="11"/>
      <c r="L13" s="11"/>
      <c r="M13" s="116"/>
      <c r="N13" s="72"/>
    </row>
    <row r="14" spans="1:14" ht="17.25" customHeight="1" x14ac:dyDescent="0.2">
      <c r="B14" s="80" t="s">
        <v>29</v>
      </c>
      <c r="C14" s="87">
        <v>4</v>
      </c>
      <c r="D14" s="87">
        <v>304</v>
      </c>
      <c r="E14" s="86">
        <v>0.01</v>
      </c>
      <c r="F14" s="86">
        <v>0.93</v>
      </c>
      <c r="H14" s="11"/>
      <c r="I14" s="47"/>
      <c r="K14" s="11"/>
      <c r="L14" s="11"/>
      <c r="M14" s="116"/>
      <c r="N14" s="72"/>
    </row>
    <row r="15" spans="1:14" ht="17.25" customHeight="1" x14ac:dyDescent="0.2">
      <c r="B15" s="80">
        <v>100</v>
      </c>
      <c r="C15" s="87">
        <v>0</v>
      </c>
      <c r="D15" s="87">
        <v>304</v>
      </c>
      <c r="E15" s="86">
        <v>0</v>
      </c>
      <c r="F15" s="86">
        <v>0.93</v>
      </c>
      <c r="H15" s="11"/>
      <c r="I15" s="47"/>
      <c r="K15" s="11"/>
      <c r="L15" s="11"/>
      <c r="M15" s="116"/>
      <c r="N15" s="72"/>
    </row>
    <row r="16" spans="1:14" ht="17.25" customHeight="1" x14ac:dyDescent="0.2">
      <c r="B16" s="80" t="s">
        <v>30</v>
      </c>
      <c r="C16" s="87">
        <v>0</v>
      </c>
      <c r="D16" s="87">
        <v>304</v>
      </c>
      <c r="E16" s="86">
        <v>0</v>
      </c>
      <c r="F16" s="86">
        <v>0.93</v>
      </c>
      <c r="H16" s="11"/>
      <c r="I16" s="47"/>
      <c r="K16" s="11"/>
      <c r="L16" s="11"/>
      <c r="M16" s="116"/>
      <c r="N16" s="72"/>
    </row>
    <row r="17" spans="1:14" ht="17.25" customHeight="1" x14ac:dyDescent="0.2">
      <c r="B17" s="80" t="s">
        <v>31</v>
      </c>
      <c r="C17" s="87">
        <v>1</v>
      </c>
      <c r="D17" s="87">
        <v>305</v>
      </c>
      <c r="E17" s="86" t="s">
        <v>506</v>
      </c>
      <c r="F17" s="86">
        <v>0.93</v>
      </c>
      <c r="H17" s="11"/>
      <c r="I17" s="47"/>
      <c r="K17" s="11"/>
      <c r="L17" s="11"/>
      <c r="M17" s="116"/>
      <c r="N17" s="72"/>
    </row>
    <row r="18" spans="1:14" ht="17.25" customHeight="1" x14ac:dyDescent="0.2">
      <c r="B18" s="80" t="s">
        <v>32</v>
      </c>
      <c r="C18" s="87">
        <v>0</v>
      </c>
      <c r="D18" s="87">
        <v>305</v>
      </c>
      <c r="E18" s="86">
        <v>0</v>
      </c>
      <c r="F18" s="86">
        <v>0.93</v>
      </c>
      <c r="H18" s="11"/>
      <c r="I18" s="47"/>
      <c r="K18" s="11"/>
      <c r="L18" s="11"/>
      <c r="M18" s="116"/>
      <c r="N18" s="72"/>
    </row>
    <row r="19" spans="1:14" ht="17.25" customHeight="1" x14ac:dyDescent="0.2">
      <c r="B19" s="80" t="s">
        <v>33</v>
      </c>
      <c r="C19" s="87">
        <v>1</v>
      </c>
      <c r="D19" s="87">
        <v>306</v>
      </c>
      <c r="E19" s="86" t="s">
        <v>506</v>
      </c>
      <c r="F19" s="86">
        <v>0.94</v>
      </c>
      <c r="H19" s="11"/>
      <c r="I19" s="47"/>
      <c r="K19" s="11"/>
      <c r="L19" s="11"/>
      <c r="M19" s="116"/>
      <c r="N19" s="72"/>
    </row>
    <row r="20" spans="1:14" ht="17.25" customHeight="1" x14ac:dyDescent="0.2">
      <c r="B20" s="80" t="s">
        <v>34</v>
      </c>
      <c r="C20" s="87">
        <v>2</v>
      </c>
      <c r="D20" s="87">
        <v>308</v>
      </c>
      <c r="E20" s="86">
        <v>0.01</v>
      </c>
      <c r="F20" s="86">
        <v>0.94</v>
      </c>
      <c r="H20" s="11"/>
      <c r="I20" s="47"/>
      <c r="K20" s="11"/>
      <c r="L20" s="11"/>
      <c r="M20" s="116"/>
      <c r="N20" s="72"/>
    </row>
    <row r="21" spans="1:14" ht="17.25" customHeight="1" x14ac:dyDescent="0.2">
      <c r="B21" s="80" t="s">
        <v>35</v>
      </c>
      <c r="C21" s="87">
        <v>0</v>
      </c>
      <c r="D21" s="87">
        <v>308</v>
      </c>
      <c r="E21" s="86">
        <v>0</v>
      </c>
      <c r="F21" s="86">
        <v>0.94</v>
      </c>
      <c r="H21" s="11"/>
      <c r="I21" s="47"/>
      <c r="K21" s="11"/>
      <c r="L21" s="11"/>
      <c r="M21" s="116"/>
      <c r="N21" s="72"/>
    </row>
    <row r="22" spans="1:14" ht="17.25" customHeight="1" x14ac:dyDescent="0.2">
      <c r="B22" s="80" t="s">
        <v>36</v>
      </c>
      <c r="C22" s="87">
        <v>0</v>
      </c>
      <c r="D22" s="87">
        <v>308</v>
      </c>
      <c r="E22" s="86">
        <v>0</v>
      </c>
      <c r="F22" s="86">
        <v>0.94</v>
      </c>
      <c r="H22" s="11"/>
      <c r="I22" s="47"/>
      <c r="K22" s="11"/>
      <c r="L22" s="11"/>
      <c r="M22" s="116"/>
      <c r="N22" s="72"/>
    </row>
    <row r="23" spans="1:14" ht="17.25" customHeight="1" x14ac:dyDescent="0.2">
      <c r="B23" s="80" t="s">
        <v>37</v>
      </c>
      <c r="C23" s="87">
        <v>1</v>
      </c>
      <c r="D23" s="87">
        <v>309</v>
      </c>
      <c r="E23" s="86" t="s">
        <v>506</v>
      </c>
      <c r="F23" s="86">
        <v>0.94</v>
      </c>
      <c r="H23" s="11"/>
      <c r="I23" s="47"/>
      <c r="K23" s="11"/>
      <c r="L23" s="11"/>
      <c r="M23" s="116"/>
      <c r="N23" s="72"/>
    </row>
    <row r="24" spans="1:14" ht="17.25" customHeight="1" x14ac:dyDescent="0.2">
      <c r="B24" s="80" t="s">
        <v>38</v>
      </c>
      <c r="C24" s="87">
        <v>0</v>
      </c>
      <c r="D24" s="87">
        <v>309</v>
      </c>
      <c r="E24" s="86">
        <v>0</v>
      </c>
      <c r="F24" s="86">
        <v>0.94</v>
      </c>
      <c r="H24" s="11"/>
      <c r="I24" s="47"/>
      <c r="K24" s="11"/>
      <c r="L24" s="11"/>
      <c r="M24" s="116"/>
      <c r="N24" s="72"/>
    </row>
    <row r="25" spans="1:14" ht="17.25" customHeight="1" x14ac:dyDescent="0.2">
      <c r="B25" s="80" t="s">
        <v>39</v>
      </c>
      <c r="C25" s="87">
        <v>0</v>
      </c>
      <c r="D25" s="87">
        <v>309</v>
      </c>
      <c r="E25" s="86">
        <v>0</v>
      </c>
      <c r="F25" s="86">
        <v>0.94</v>
      </c>
      <c r="H25" s="11"/>
      <c r="I25" s="47"/>
      <c r="K25" s="11"/>
      <c r="L25" s="11"/>
      <c r="M25" s="116"/>
      <c r="N25" s="72"/>
    </row>
    <row r="26" spans="1:14" s="11" customFormat="1" x14ac:dyDescent="0.2">
      <c r="A26" s="57"/>
      <c r="B26" s="80" t="s">
        <v>40</v>
      </c>
      <c r="C26" s="87">
        <v>18</v>
      </c>
      <c r="D26" s="87">
        <v>327</v>
      </c>
      <c r="E26" s="86">
        <v>0.06</v>
      </c>
      <c r="F26" s="86">
        <v>1</v>
      </c>
      <c r="I26" s="47"/>
      <c r="M26" s="116"/>
      <c r="N26" s="72"/>
    </row>
    <row r="27" spans="1:14" s="11" customFormat="1" x14ac:dyDescent="0.2">
      <c r="A27" s="57" t="s">
        <v>500</v>
      </c>
      <c r="B27" s="104"/>
      <c r="C27" s="105"/>
      <c r="D27" s="105"/>
      <c r="E27" s="106"/>
      <c r="F27" s="106"/>
    </row>
    <row r="28" spans="1:14" x14ac:dyDescent="0.2">
      <c r="A28" s="32" t="s">
        <v>485</v>
      </c>
    </row>
    <row r="29" spans="1:14" x14ac:dyDescent="0.2">
      <c r="A29" s="32"/>
    </row>
    <row r="31" spans="1:14" s="11" customFormat="1" x14ac:dyDescent="0.2">
      <c r="A31" s="57"/>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29"/>
  <sheetViews>
    <sheetView showGridLines="0" zoomScaleNormal="100" workbookViewId="0"/>
  </sheetViews>
  <sheetFormatPr defaultRowHeight="12.75" x14ac:dyDescent="0.2"/>
  <cols>
    <col min="1" max="1" width="4.42578125" customWidth="1"/>
    <col min="2" max="6" width="16.140625" customWidth="1"/>
  </cols>
  <sheetData>
    <row r="1" spans="1:12" ht="15.75" x14ac:dyDescent="0.2">
      <c r="A1" s="30" t="s">
        <v>483</v>
      </c>
    </row>
    <row r="3" spans="1:12" ht="26.25" customHeight="1" x14ac:dyDescent="0.2">
      <c r="B3" s="130" t="s">
        <v>41</v>
      </c>
      <c r="C3" s="130" t="s">
        <v>42</v>
      </c>
      <c r="D3" s="130" t="s">
        <v>43</v>
      </c>
      <c r="E3" s="130" t="s">
        <v>44</v>
      </c>
      <c r="F3" s="130" t="s">
        <v>45</v>
      </c>
    </row>
    <row r="4" spans="1:12" ht="26.25" customHeight="1" x14ac:dyDescent="0.2">
      <c r="B4" s="130"/>
      <c r="C4" s="130"/>
      <c r="D4" s="130"/>
      <c r="E4" s="130"/>
      <c r="F4" s="130"/>
    </row>
    <row r="5" spans="1:12" ht="17.25" customHeight="1" x14ac:dyDescent="0.2">
      <c r="B5" s="81" t="s">
        <v>501</v>
      </c>
      <c r="C5" s="81">
        <v>2</v>
      </c>
      <c r="D5" s="88">
        <v>2</v>
      </c>
      <c r="E5" s="89">
        <v>0.01</v>
      </c>
      <c r="F5" s="89">
        <v>0.01</v>
      </c>
      <c r="H5" s="115"/>
      <c r="K5" s="11"/>
      <c r="L5" s="11"/>
    </row>
    <row r="6" spans="1:12" ht="17.25" customHeight="1" x14ac:dyDescent="0.2">
      <c r="B6" s="80" t="s">
        <v>21</v>
      </c>
      <c r="C6" s="87">
        <v>9</v>
      </c>
      <c r="D6" s="85">
        <v>11</v>
      </c>
      <c r="E6" s="86">
        <v>0.03</v>
      </c>
      <c r="F6" s="86">
        <v>0.04</v>
      </c>
      <c r="K6" s="11"/>
      <c r="L6" s="11"/>
    </row>
    <row r="7" spans="1:12" ht="17.25" customHeight="1" x14ac:dyDescent="0.2">
      <c r="B7" s="80" t="s">
        <v>22</v>
      </c>
      <c r="C7" s="87">
        <v>30</v>
      </c>
      <c r="D7" s="87">
        <v>41</v>
      </c>
      <c r="E7" s="86">
        <v>0.1</v>
      </c>
      <c r="F7" s="86">
        <v>0.14000000000000001</v>
      </c>
      <c r="I7" s="11"/>
      <c r="K7" s="11"/>
      <c r="L7" s="11"/>
    </row>
    <row r="8" spans="1:12" ht="17.25" customHeight="1" x14ac:dyDescent="0.2">
      <c r="B8" s="80" t="s">
        <v>23</v>
      </c>
      <c r="C8" s="87">
        <v>72</v>
      </c>
      <c r="D8" s="87">
        <v>113</v>
      </c>
      <c r="E8" s="86">
        <v>0.25</v>
      </c>
      <c r="F8" s="86">
        <v>0.39</v>
      </c>
      <c r="I8" s="11"/>
      <c r="K8" s="11"/>
      <c r="L8" s="11"/>
    </row>
    <row r="9" spans="1:12" ht="17.25" customHeight="1" x14ac:dyDescent="0.2">
      <c r="B9" s="80" t="s">
        <v>24</v>
      </c>
      <c r="C9" s="87">
        <v>98</v>
      </c>
      <c r="D9" s="87">
        <v>211</v>
      </c>
      <c r="E9" s="86">
        <v>0.33</v>
      </c>
      <c r="F9" s="86">
        <v>0.72</v>
      </c>
      <c r="I9" s="11"/>
      <c r="K9" s="11"/>
      <c r="L9" s="11"/>
    </row>
    <row r="10" spans="1:12" ht="17.25" customHeight="1" x14ac:dyDescent="0.2">
      <c r="B10" s="80" t="s">
        <v>25</v>
      </c>
      <c r="C10" s="87">
        <v>51</v>
      </c>
      <c r="D10" s="87">
        <v>262</v>
      </c>
      <c r="E10" s="86">
        <v>0.17</v>
      </c>
      <c r="F10" s="86">
        <v>0.89</v>
      </c>
      <c r="I10" s="11"/>
      <c r="K10" s="11"/>
      <c r="L10" s="11"/>
    </row>
    <row r="11" spans="1:12" ht="17.25" customHeight="1" x14ac:dyDescent="0.2">
      <c r="B11" s="80" t="s">
        <v>26</v>
      </c>
      <c r="C11" s="87">
        <v>17</v>
      </c>
      <c r="D11" s="87">
        <v>279</v>
      </c>
      <c r="E11" s="86">
        <v>0.05</v>
      </c>
      <c r="F11" s="86">
        <v>0.94</v>
      </c>
      <c r="I11" s="11"/>
      <c r="K11" s="11"/>
      <c r="L11" s="11"/>
    </row>
    <row r="12" spans="1:12" ht="17.25" customHeight="1" x14ac:dyDescent="0.2">
      <c r="B12" s="80" t="s">
        <v>27</v>
      </c>
      <c r="C12" s="87">
        <v>8</v>
      </c>
      <c r="D12" s="87">
        <v>287</v>
      </c>
      <c r="E12" s="86">
        <v>0.03</v>
      </c>
      <c r="F12" s="86">
        <v>0.97</v>
      </c>
      <c r="I12" s="11"/>
      <c r="K12" s="11"/>
      <c r="L12" s="11"/>
    </row>
    <row r="13" spans="1:12" ht="17.25" customHeight="1" x14ac:dyDescent="0.2">
      <c r="B13" s="80" t="s">
        <v>28</v>
      </c>
      <c r="C13" s="87">
        <v>3</v>
      </c>
      <c r="D13" s="87">
        <v>290</v>
      </c>
      <c r="E13" s="86">
        <v>0.01</v>
      </c>
      <c r="F13" s="86">
        <v>0.98</v>
      </c>
      <c r="I13" s="11"/>
      <c r="K13" s="11"/>
      <c r="L13" s="11"/>
    </row>
    <row r="14" spans="1:12" ht="17.25" customHeight="1" x14ac:dyDescent="0.2">
      <c r="B14" s="80" t="s">
        <v>29</v>
      </c>
      <c r="C14" s="87">
        <v>4</v>
      </c>
      <c r="D14" s="87">
        <v>294</v>
      </c>
      <c r="E14" s="86">
        <v>0.01</v>
      </c>
      <c r="F14" s="86">
        <v>0.99</v>
      </c>
      <c r="I14" s="11"/>
      <c r="K14" s="11"/>
      <c r="L14" s="11"/>
    </row>
    <row r="15" spans="1:12" ht="17.25" customHeight="1" x14ac:dyDescent="0.2">
      <c r="B15" s="80">
        <v>100</v>
      </c>
      <c r="C15" s="87">
        <v>0</v>
      </c>
      <c r="D15" s="87">
        <v>294</v>
      </c>
      <c r="E15" s="86">
        <v>0</v>
      </c>
      <c r="F15" s="86">
        <v>0.99</v>
      </c>
      <c r="I15" s="11"/>
      <c r="K15" s="11"/>
      <c r="L15" s="11"/>
    </row>
    <row r="16" spans="1:12" ht="17.25" customHeight="1" x14ac:dyDescent="0.2">
      <c r="B16" s="80" t="s">
        <v>30</v>
      </c>
      <c r="C16" s="87">
        <v>0</v>
      </c>
      <c r="D16" s="87">
        <v>294</v>
      </c>
      <c r="E16" s="86">
        <v>0</v>
      </c>
      <c r="F16" s="86">
        <v>0.99</v>
      </c>
      <c r="I16" s="11"/>
      <c r="K16" s="11"/>
      <c r="L16" s="11"/>
    </row>
    <row r="17" spans="1:12" ht="17.25" customHeight="1" x14ac:dyDescent="0.2">
      <c r="B17" s="80" t="s">
        <v>31</v>
      </c>
      <c r="C17" s="87">
        <v>1</v>
      </c>
      <c r="D17" s="87">
        <v>295</v>
      </c>
      <c r="E17" s="86" t="s">
        <v>506</v>
      </c>
      <c r="F17" s="86">
        <v>1</v>
      </c>
      <c r="I17" s="11"/>
      <c r="K17" s="11"/>
      <c r="L17" s="11"/>
    </row>
    <row r="18" spans="1:12" ht="17.25" customHeight="1" x14ac:dyDescent="0.2">
      <c r="B18" s="80" t="s">
        <v>32</v>
      </c>
      <c r="C18" s="87">
        <v>0</v>
      </c>
      <c r="D18" s="87">
        <v>295</v>
      </c>
      <c r="E18" s="86">
        <v>0</v>
      </c>
      <c r="F18" s="86">
        <v>1</v>
      </c>
      <c r="I18" s="11"/>
      <c r="K18" s="11"/>
      <c r="L18" s="11"/>
    </row>
    <row r="19" spans="1:12" ht="17.25" customHeight="1" x14ac:dyDescent="0.2">
      <c r="B19" s="80" t="s">
        <v>33</v>
      </c>
      <c r="C19" s="87">
        <v>0</v>
      </c>
      <c r="D19" s="87">
        <v>295</v>
      </c>
      <c r="E19" s="86">
        <v>0</v>
      </c>
      <c r="F19" s="86">
        <v>1</v>
      </c>
      <c r="I19" s="11"/>
      <c r="K19" s="11"/>
      <c r="L19" s="11"/>
    </row>
    <row r="20" spans="1:12" ht="17.25" customHeight="1" x14ac:dyDescent="0.2">
      <c r="B20" s="80" t="s">
        <v>34</v>
      </c>
      <c r="C20" s="87">
        <v>1</v>
      </c>
      <c r="D20" s="87">
        <v>296</v>
      </c>
      <c r="E20" s="86" t="s">
        <v>506</v>
      </c>
      <c r="F20" s="86">
        <v>1</v>
      </c>
      <c r="I20" s="11"/>
      <c r="K20" s="11"/>
      <c r="L20" s="11"/>
    </row>
    <row r="21" spans="1:12" ht="17.25" customHeight="1" x14ac:dyDescent="0.2">
      <c r="B21" s="80" t="s">
        <v>35</v>
      </c>
      <c r="C21" s="87">
        <v>0</v>
      </c>
      <c r="D21" s="87">
        <v>296</v>
      </c>
      <c r="E21" s="86">
        <v>0</v>
      </c>
      <c r="F21" s="86">
        <v>1</v>
      </c>
      <c r="I21" s="11"/>
      <c r="K21" s="11"/>
      <c r="L21" s="11"/>
    </row>
    <row r="22" spans="1:12" ht="17.25" customHeight="1" x14ac:dyDescent="0.2">
      <c r="B22" s="80" t="s">
        <v>36</v>
      </c>
      <c r="C22" s="87">
        <v>0</v>
      </c>
      <c r="D22" s="87">
        <v>296</v>
      </c>
      <c r="E22" s="86">
        <v>0</v>
      </c>
      <c r="F22" s="86">
        <v>1</v>
      </c>
      <c r="I22" s="11"/>
      <c r="K22" s="11"/>
      <c r="L22" s="11"/>
    </row>
    <row r="23" spans="1:12" ht="17.25" customHeight="1" x14ac:dyDescent="0.2">
      <c r="B23" s="80" t="s">
        <v>37</v>
      </c>
      <c r="C23" s="87">
        <v>0</v>
      </c>
      <c r="D23" s="87">
        <v>296</v>
      </c>
      <c r="E23" s="86">
        <v>0</v>
      </c>
      <c r="F23" s="86">
        <v>1</v>
      </c>
      <c r="I23" s="11"/>
      <c r="K23" s="11"/>
      <c r="L23" s="11"/>
    </row>
    <row r="24" spans="1:12" ht="17.25" customHeight="1" x14ac:dyDescent="0.2">
      <c r="B24" s="80" t="s">
        <v>38</v>
      </c>
      <c r="C24" s="87">
        <v>0</v>
      </c>
      <c r="D24" s="87">
        <v>296</v>
      </c>
      <c r="E24" s="86">
        <v>0</v>
      </c>
      <c r="F24" s="86">
        <v>1</v>
      </c>
      <c r="I24" s="11"/>
      <c r="K24" s="11"/>
      <c r="L24" s="11"/>
    </row>
    <row r="25" spans="1:12" ht="16.5" customHeight="1" x14ac:dyDescent="0.2">
      <c r="B25" s="80" t="s">
        <v>39</v>
      </c>
      <c r="C25" s="87">
        <v>0</v>
      </c>
      <c r="D25" s="87">
        <v>296</v>
      </c>
      <c r="E25" s="86">
        <v>0</v>
      </c>
      <c r="F25" s="86">
        <v>1</v>
      </c>
      <c r="I25" s="11"/>
      <c r="K25" s="11"/>
      <c r="L25" s="11"/>
    </row>
    <row r="26" spans="1:12" x14ac:dyDescent="0.2">
      <c r="A26" s="57"/>
      <c r="B26" s="80" t="s">
        <v>40</v>
      </c>
      <c r="C26" s="87">
        <v>0</v>
      </c>
      <c r="D26" s="87">
        <v>296</v>
      </c>
      <c r="E26" s="86">
        <v>0</v>
      </c>
      <c r="F26" s="86">
        <v>1</v>
      </c>
      <c r="I26" s="11"/>
      <c r="K26" s="11"/>
      <c r="L26" s="11"/>
    </row>
    <row r="27" spans="1:12" s="11" customFormat="1" x14ac:dyDescent="0.2">
      <c r="A27" s="57" t="s">
        <v>500</v>
      </c>
      <c r="B27" s="104"/>
      <c r="C27" s="105"/>
      <c r="D27" s="105"/>
      <c r="E27" s="106"/>
      <c r="F27" s="106"/>
    </row>
    <row r="28" spans="1:12" x14ac:dyDescent="0.2">
      <c r="A28" s="32" t="s">
        <v>486</v>
      </c>
    </row>
    <row r="29" spans="1:12" x14ac:dyDescent="0.2">
      <c r="A29" s="32"/>
    </row>
  </sheetData>
  <mergeCells count="5">
    <mergeCell ref="B3:B4"/>
    <mergeCell ref="C3:C4"/>
    <mergeCell ref="D3:D4"/>
    <mergeCell ref="E3:E4"/>
    <mergeCell ref="F3:F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28"/>
  <sheetViews>
    <sheetView showGridLines="0" zoomScaleNormal="100" workbookViewId="0"/>
  </sheetViews>
  <sheetFormatPr defaultRowHeight="12.75" x14ac:dyDescent="0.2"/>
  <cols>
    <col min="1" max="1" width="4.42578125" customWidth="1"/>
    <col min="2" max="2" width="24.140625" customWidth="1"/>
    <col min="3" max="6" width="16.7109375" customWidth="1"/>
  </cols>
  <sheetData>
    <row r="1" spans="1:13" ht="15.75" x14ac:dyDescent="0.2">
      <c r="A1" s="30" t="s">
        <v>511</v>
      </c>
    </row>
    <row r="3" spans="1:13" ht="33" customHeight="1" x14ac:dyDescent="0.2">
      <c r="B3" s="131" t="s">
        <v>46</v>
      </c>
      <c r="C3" s="133" t="s">
        <v>47</v>
      </c>
      <c r="D3" s="134"/>
      <c r="E3" s="133" t="s">
        <v>48</v>
      </c>
      <c r="F3" s="134"/>
    </row>
    <row r="4" spans="1:13" ht="33" customHeight="1" x14ac:dyDescent="0.2">
      <c r="B4" s="132"/>
      <c r="C4" s="90" t="s">
        <v>16</v>
      </c>
      <c r="D4" s="90" t="s">
        <v>17</v>
      </c>
      <c r="E4" s="90" t="s">
        <v>16</v>
      </c>
      <c r="F4" s="90" t="s">
        <v>17</v>
      </c>
    </row>
    <row r="5" spans="1:13" ht="28.5" customHeight="1" x14ac:dyDescent="0.2">
      <c r="B5" s="9" t="s">
        <v>49</v>
      </c>
      <c r="C5" s="126">
        <v>7801052</v>
      </c>
      <c r="D5" s="126">
        <v>7355716</v>
      </c>
      <c r="E5" s="66">
        <v>0.11</v>
      </c>
      <c r="F5" s="66">
        <v>0.16</v>
      </c>
      <c r="H5" s="47"/>
      <c r="I5" s="47"/>
      <c r="J5" s="11"/>
      <c r="K5" s="11"/>
      <c r="L5" s="11"/>
      <c r="M5" s="11"/>
    </row>
    <row r="6" spans="1:13" ht="28.5" customHeight="1" x14ac:dyDescent="0.2">
      <c r="B6" s="9" t="s">
        <v>7</v>
      </c>
      <c r="C6" s="126">
        <v>43789397</v>
      </c>
      <c r="D6" s="126">
        <v>21697624</v>
      </c>
      <c r="E6" s="73">
        <v>0.62</v>
      </c>
      <c r="F6" s="73">
        <v>0.48</v>
      </c>
      <c r="H6" s="47"/>
      <c r="I6" s="47"/>
      <c r="J6" s="11"/>
      <c r="K6" s="11"/>
      <c r="L6" s="11"/>
      <c r="M6" s="11"/>
    </row>
    <row r="7" spans="1:13" ht="28.5" customHeight="1" x14ac:dyDescent="0.2">
      <c r="B7" s="9" t="s">
        <v>50</v>
      </c>
      <c r="C7" s="126">
        <v>6761040</v>
      </c>
      <c r="D7" s="126">
        <v>5925998</v>
      </c>
      <c r="E7" s="66">
        <v>0.1</v>
      </c>
      <c r="F7" s="66">
        <v>0.13</v>
      </c>
      <c r="H7" s="47"/>
      <c r="I7" s="47"/>
      <c r="J7" s="11"/>
      <c r="K7" s="11"/>
      <c r="L7" s="11"/>
      <c r="M7" s="11"/>
    </row>
    <row r="8" spans="1:13" ht="28.5" customHeight="1" x14ac:dyDescent="0.2">
      <c r="B8" s="9" t="s">
        <v>51</v>
      </c>
      <c r="C8" s="126">
        <v>611804</v>
      </c>
      <c r="D8" s="126">
        <v>541870</v>
      </c>
      <c r="E8" s="66">
        <v>0.01</v>
      </c>
      <c r="F8" s="66">
        <v>0.01</v>
      </c>
      <c r="H8" s="47"/>
      <c r="I8" s="47"/>
      <c r="J8" s="11"/>
      <c r="K8" s="11"/>
      <c r="L8" s="11"/>
      <c r="M8" s="11"/>
    </row>
    <row r="9" spans="1:13" ht="28.5" customHeight="1" x14ac:dyDescent="0.2">
      <c r="B9" s="9" t="s">
        <v>52</v>
      </c>
      <c r="C9" s="126">
        <v>11212812</v>
      </c>
      <c r="D9" s="126">
        <v>10042675</v>
      </c>
      <c r="E9" s="66">
        <v>0.16</v>
      </c>
      <c r="F9" s="66">
        <v>0.22</v>
      </c>
      <c r="H9" s="47"/>
      <c r="I9" s="47"/>
      <c r="J9" s="11"/>
      <c r="K9" s="11"/>
      <c r="L9" s="11"/>
      <c r="M9" s="11"/>
    </row>
    <row r="10" spans="1:13" ht="28.5" customHeight="1" x14ac:dyDescent="0.2">
      <c r="B10" s="9" t="s">
        <v>10</v>
      </c>
      <c r="C10" s="126">
        <v>70176104</v>
      </c>
      <c r="D10" s="126">
        <v>45563882</v>
      </c>
      <c r="E10" s="66">
        <v>1</v>
      </c>
      <c r="F10" s="66">
        <v>1</v>
      </c>
      <c r="H10" s="47"/>
      <c r="I10" s="47"/>
      <c r="J10" s="11"/>
      <c r="K10" s="11"/>
      <c r="L10" s="11"/>
      <c r="M10" s="11"/>
    </row>
    <row r="11" spans="1:13" x14ac:dyDescent="0.2">
      <c r="A11" s="57" t="s">
        <v>500</v>
      </c>
      <c r="J11" s="11"/>
      <c r="K11" s="11"/>
      <c r="L11" s="11"/>
      <c r="M11" s="11"/>
    </row>
    <row r="12" spans="1:13" x14ac:dyDescent="0.2">
      <c r="A12" s="33" t="s">
        <v>485</v>
      </c>
    </row>
    <row r="13" spans="1:13" x14ac:dyDescent="0.2">
      <c r="A13" s="11" t="s">
        <v>503</v>
      </c>
    </row>
    <row r="14" spans="1:13" x14ac:dyDescent="0.2">
      <c r="B14" s="115"/>
    </row>
    <row r="15" spans="1:13" x14ac:dyDescent="0.2">
      <c r="C15" s="50"/>
      <c r="D15" s="50"/>
    </row>
    <row r="16" spans="1:13" x14ac:dyDescent="0.2">
      <c r="C16" s="50"/>
      <c r="D16" s="50"/>
    </row>
    <row r="17" spans="3:4" x14ac:dyDescent="0.2">
      <c r="C17" s="50"/>
      <c r="D17" s="50"/>
    </row>
    <row r="18" spans="3:4" x14ac:dyDescent="0.2">
      <c r="C18" s="50"/>
      <c r="D18" s="50"/>
    </row>
    <row r="19" spans="3:4" x14ac:dyDescent="0.2">
      <c r="C19" s="50"/>
      <c r="D19" s="50"/>
    </row>
    <row r="20" spans="3:4" x14ac:dyDescent="0.2">
      <c r="C20" s="50"/>
      <c r="D20" s="50"/>
    </row>
    <row r="21" spans="3:4" x14ac:dyDescent="0.2">
      <c r="C21" s="50"/>
      <c r="D21" s="50"/>
    </row>
    <row r="22" spans="3:4" x14ac:dyDescent="0.2">
      <c r="C22" s="50"/>
      <c r="D22" s="50"/>
    </row>
    <row r="23" spans="3:4" x14ac:dyDescent="0.2">
      <c r="C23" s="50"/>
      <c r="D23" s="50"/>
    </row>
    <row r="24" spans="3:4" x14ac:dyDescent="0.2">
      <c r="C24" s="50"/>
      <c r="D24" s="50"/>
    </row>
    <row r="25" spans="3:4" x14ac:dyDescent="0.2">
      <c r="C25" s="50"/>
      <c r="D25" s="50"/>
    </row>
    <row r="26" spans="3:4" x14ac:dyDescent="0.2">
      <c r="C26" s="50"/>
      <c r="D26" s="50"/>
    </row>
    <row r="27" spans="3:4" x14ac:dyDescent="0.2">
      <c r="C27" s="50"/>
      <c r="D27" s="50"/>
    </row>
    <row r="28" spans="3:4" x14ac:dyDescent="0.2">
      <c r="C28" s="50"/>
      <c r="D28" s="50"/>
    </row>
  </sheetData>
  <mergeCells count="3">
    <mergeCell ref="B3:B4"/>
    <mergeCell ref="C3:D3"/>
    <mergeCell ref="E3:F3"/>
  </mergeCells>
  <pageMargins left="0.7" right="0.7" top="0.75" bottom="0.75" header="0.3" footer="0.3"/>
  <pageSetup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
  <sheetViews>
    <sheetView showGridLines="0" zoomScaleNormal="100" workbookViewId="0">
      <selection activeCell="A10" sqref="A10:XFD10"/>
    </sheetView>
  </sheetViews>
  <sheetFormatPr defaultRowHeight="12.75" x14ac:dyDescent="0.2"/>
  <cols>
    <col min="1" max="1" width="4.42578125" customWidth="1"/>
    <col min="2" max="2" width="22.42578125" customWidth="1"/>
    <col min="3" max="8" width="14" customWidth="1"/>
  </cols>
  <sheetData>
    <row r="1" spans="1:16" ht="15.75" x14ac:dyDescent="0.2">
      <c r="A1" s="30" t="s">
        <v>490</v>
      </c>
    </row>
    <row r="3" spans="1:16" ht="42" customHeight="1" x14ac:dyDescent="0.2">
      <c r="B3" s="131" t="s">
        <v>46</v>
      </c>
      <c r="C3" s="133" t="s">
        <v>47</v>
      </c>
      <c r="D3" s="134"/>
      <c r="E3" s="133" t="s">
        <v>53</v>
      </c>
      <c r="F3" s="134"/>
      <c r="G3" s="133" t="s">
        <v>12</v>
      </c>
      <c r="H3" s="134"/>
    </row>
    <row r="4" spans="1:16" ht="38.25" x14ac:dyDescent="0.2">
      <c r="B4" s="132"/>
      <c r="C4" s="90" t="s">
        <v>16</v>
      </c>
      <c r="D4" s="90" t="s">
        <v>17</v>
      </c>
      <c r="E4" s="90" t="s">
        <v>16</v>
      </c>
      <c r="F4" s="90" t="s">
        <v>17</v>
      </c>
      <c r="G4" s="91" t="s">
        <v>16</v>
      </c>
      <c r="H4" s="91" t="s">
        <v>17</v>
      </c>
    </row>
    <row r="5" spans="1:16" ht="28.5" customHeight="1" x14ac:dyDescent="0.2">
      <c r="B5" s="9" t="s">
        <v>49</v>
      </c>
      <c r="C5" s="126">
        <v>7801052</v>
      </c>
      <c r="D5" s="126">
        <v>7355716</v>
      </c>
      <c r="E5" s="126">
        <v>22023934</v>
      </c>
      <c r="F5" s="126">
        <v>20731359</v>
      </c>
      <c r="G5" s="92">
        <v>0.35</v>
      </c>
      <c r="H5" s="92">
        <v>0.35</v>
      </c>
      <c r="J5" s="47"/>
      <c r="K5" s="11"/>
      <c r="L5" s="11"/>
      <c r="M5" s="11"/>
      <c r="N5" s="11"/>
      <c r="O5" s="11"/>
      <c r="P5" s="11"/>
    </row>
    <row r="6" spans="1:16" ht="28.5" customHeight="1" x14ac:dyDescent="0.2">
      <c r="B6" s="9" t="s">
        <v>7</v>
      </c>
      <c r="C6" s="126">
        <v>43789397</v>
      </c>
      <c r="D6" s="126">
        <v>21697624</v>
      </c>
      <c r="E6" s="126">
        <v>53254745</v>
      </c>
      <c r="F6" s="126">
        <v>43816278</v>
      </c>
      <c r="G6" s="92">
        <v>0.82</v>
      </c>
      <c r="H6" s="92">
        <v>0.5</v>
      </c>
      <c r="J6" s="47"/>
      <c r="K6" s="11"/>
      <c r="L6" s="11"/>
      <c r="M6" s="11"/>
      <c r="N6" s="11"/>
      <c r="O6" s="11"/>
      <c r="P6" s="11"/>
    </row>
    <row r="7" spans="1:16" ht="28.5" customHeight="1" x14ac:dyDescent="0.2">
      <c r="B7" s="9" t="s">
        <v>50</v>
      </c>
      <c r="C7" s="126">
        <v>6761040</v>
      </c>
      <c r="D7" s="126">
        <v>5925998</v>
      </c>
      <c r="E7" s="126">
        <v>22293209</v>
      </c>
      <c r="F7" s="126">
        <v>21271373</v>
      </c>
      <c r="G7" s="92">
        <v>0.3</v>
      </c>
      <c r="H7" s="92">
        <v>0.28000000000000003</v>
      </c>
      <c r="J7" s="47"/>
      <c r="K7" s="11"/>
      <c r="L7" s="11"/>
      <c r="M7" s="11"/>
      <c r="N7" s="11"/>
      <c r="O7" s="11"/>
      <c r="P7" s="11"/>
    </row>
    <row r="8" spans="1:16" x14ac:dyDescent="0.2">
      <c r="A8" s="57" t="s">
        <v>500</v>
      </c>
    </row>
    <row r="9" spans="1:16" x14ac:dyDescent="0.2">
      <c r="A9" s="57" t="s">
        <v>517</v>
      </c>
    </row>
    <row r="11" spans="1:16" x14ac:dyDescent="0.2">
      <c r="B11" s="115"/>
    </row>
    <row r="12" spans="1:16" x14ac:dyDescent="0.2">
      <c r="C12" s="50"/>
      <c r="D12" s="50"/>
      <c r="E12" s="50"/>
      <c r="F12" s="50"/>
    </row>
    <row r="13" spans="1:16" x14ac:dyDescent="0.2">
      <c r="C13" s="50"/>
      <c r="D13" s="50"/>
      <c r="E13" s="50"/>
      <c r="F13" s="50"/>
    </row>
    <row r="14" spans="1:16" x14ac:dyDescent="0.2">
      <c r="C14" s="50"/>
      <c r="D14" s="50"/>
      <c r="E14" s="50"/>
      <c r="F14" s="50"/>
    </row>
    <row r="15" spans="1:16" x14ac:dyDescent="0.2">
      <c r="C15" s="50"/>
      <c r="D15" s="50"/>
      <c r="E15" s="50"/>
      <c r="F15" s="50"/>
    </row>
    <row r="16" spans="1:16" x14ac:dyDescent="0.2">
      <c r="C16" s="50"/>
      <c r="D16" s="50"/>
      <c r="E16" s="50"/>
      <c r="F16" s="50"/>
    </row>
  </sheetData>
  <mergeCells count="4">
    <mergeCell ref="B3:B4"/>
    <mergeCell ref="C3:D3"/>
    <mergeCell ref="E3:F3"/>
    <mergeCell ref="G3:H3"/>
  </mergeCell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Contents</vt:lpstr>
      <vt:lpstr>2015-16 monitoring returns</vt:lpstr>
      <vt:lpstr>Table 1</vt:lpstr>
      <vt:lpstr>Table 2</vt:lpstr>
      <vt:lpstr>Chart 1</vt:lpstr>
      <vt:lpstr>Table 3a</vt:lpstr>
      <vt:lpstr>Table 3b</vt:lpstr>
      <vt:lpstr>Table 4</vt:lpstr>
      <vt:lpstr>Table 5</vt:lpstr>
      <vt:lpstr>Table 6</vt:lpstr>
      <vt:lpstr>Table 7</vt:lpstr>
      <vt:lpstr>Table 8</vt:lpstr>
      <vt:lpstr>Table 9</vt:lpstr>
      <vt:lpstr>'2015-16 monitoring returns'!Print_Titles</vt:lpstr>
    </vt:vector>
  </TitlesOfParts>
  <Company>DWP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Use of Discretionary Housing Payments, GB: analysis of mid-year returns from local authorities: April to September 2015</dc:title>
  <dc:subject>Data tables: Use of Discretionary Housing Payments, GB: analysis of mid-year returns from local authorities: April to september 2015</dc:subject>
  <dc:creator>DWP</dc:creator>
  <cp:lastModifiedBy>DWP</cp:lastModifiedBy>
  <cp:lastPrinted>2015-12-07T18:15:37Z</cp:lastPrinted>
  <dcterms:created xsi:type="dcterms:W3CDTF">2015-06-19T09:25:15Z</dcterms:created>
  <dcterms:modified xsi:type="dcterms:W3CDTF">2015-12-09T12:14:27Z</dcterms:modified>
</cp:coreProperties>
</file>