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ad.culture.gov.uk\dfs\Data\EAU\Statistics\Taking Part\Adult Data\Quarterly rolling 2016-17\Final docs for gov.uk\"/>
    </mc:Choice>
  </mc:AlternateContent>
  <bookViews>
    <workbookView xWindow="0" yWindow="0" windowWidth="24000" windowHeight="8178"/>
  </bookViews>
  <sheets>
    <sheet name="Overview" sheetId="14" r:id="rId1"/>
    <sheet name="Area-level variables" sheetId="8" r:id="rId2"/>
    <sheet name="Demographics" sheetId="7" r:id="rId3"/>
  </sheets>
  <definedNames>
    <definedName name="_xlnm.Print_Area" localSheetId="1">'Area-level variables'!$A$1:$AQ$50</definedName>
    <definedName name="_xlnm.Print_Area" localSheetId="0">Overview!$A$1:$AQ$19</definedName>
  </definedNames>
  <calcPr calcId="152511"/>
</workbook>
</file>

<file path=xl/calcChain.xml><?xml version="1.0" encoding="utf-8"?>
<calcChain xmlns="http://schemas.openxmlformats.org/spreadsheetml/2006/main">
  <c r="S30" i="8" l="1"/>
  <c r="S29" i="8"/>
  <c r="S19" i="8"/>
  <c r="S27" i="8"/>
  <c r="S26" i="8"/>
  <c r="S25" i="8"/>
  <c r="S24" i="8"/>
  <c r="S23" i="8"/>
  <c r="S22" i="8"/>
  <c r="S21" i="8"/>
  <c r="S20" i="8"/>
  <c r="S16" i="8"/>
  <c r="S15" i="8"/>
  <c r="S14" i="8"/>
  <c r="S13" i="8"/>
  <c r="S12" i="8"/>
  <c r="S11" i="8"/>
  <c r="S10" i="8"/>
  <c r="S9" i="8"/>
  <c r="S8" i="8"/>
  <c r="S7" i="8"/>
</calcChain>
</file>

<file path=xl/sharedStrings.xml><?xml version="1.0" encoding="utf-8"?>
<sst xmlns="http://schemas.openxmlformats.org/spreadsheetml/2006/main" count="773" uniqueCount="110">
  <si>
    <t>Twice in the last 12 months</t>
  </si>
  <si>
    <t xml:space="preserve">Once in the last 12 months </t>
  </si>
  <si>
    <t>%</t>
  </si>
  <si>
    <t xml:space="preserve">Respondents </t>
  </si>
  <si>
    <t>Age</t>
  </si>
  <si>
    <t>Sex</t>
  </si>
  <si>
    <t>Employment status</t>
  </si>
  <si>
    <t>NS-SEC</t>
  </si>
  <si>
    <t>Tenure</t>
  </si>
  <si>
    <t xml:space="preserve">Ethnicity </t>
  </si>
  <si>
    <t>Religion</t>
  </si>
  <si>
    <t>Region</t>
  </si>
  <si>
    <t>North East</t>
  </si>
  <si>
    <t>North West</t>
  </si>
  <si>
    <t>Yorkshire and Humberside</t>
  </si>
  <si>
    <t>East Midlands</t>
  </si>
  <si>
    <t>West Midlands</t>
  </si>
  <si>
    <t>East of England</t>
  </si>
  <si>
    <t>London</t>
  </si>
  <si>
    <t>South East</t>
  </si>
  <si>
    <t>South West</t>
  </si>
  <si>
    <t>Wealthy Achievers</t>
  </si>
  <si>
    <t>Urban Prosperity</t>
  </si>
  <si>
    <t>Comfortably Off</t>
  </si>
  <si>
    <t>Moderate Means</t>
  </si>
  <si>
    <t>Hard-pressed</t>
  </si>
  <si>
    <t>Unclassified</t>
  </si>
  <si>
    <t>Urban</t>
  </si>
  <si>
    <t>Rural</t>
  </si>
  <si>
    <t>1- Most deprived</t>
  </si>
  <si>
    <t>10- Least deprived</t>
  </si>
  <si>
    <t>All</t>
  </si>
  <si>
    <t>*</t>
  </si>
  <si>
    <t>16-24</t>
  </si>
  <si>
    <t>25-44</t>
  </si>
  <si>
    <t>45-64</t>
  </si>
  <si>
    <t>65-74</t>
  </si>
  <si>
    <t>75+</t>
  </si>
  <si>
    <t>Male</t>
  </si>
  <si>
    <t>Upper socio-economic group</t>
  </si>
  <si>
    <t>Lower socio-economic group</t>
  </si>
  <si>
    <t>Not working</t>
  </si>
  <si>
    <t>Working</t>
  </si>
  <si>
    <t>Owners</t>
  </si>
  <si>
    <t>Social rented sector</t>
  </si>
  <si>
    <t>Private rented sector</t>
  </si>
  <si>
    <t>White</t>
  </si>
  <si>
    <t xml:space="preserve">Black or ethnic minority </t>
  </si>
  <si>
    <t>No religion</t>
  </si>
  <si>
    <t>Christian</t>
  </si>
  <si>
    <t xml:space="preserve">Other religion </t>
  </si>
  <si>
    <t xml:space="preserve">Long-standing illness or disability </t>
  </si>
  <si>
    <t>Yes</t>
  </si>
  <si>
    <t>No</t>
  </si>
  <si>
    <t>Female</t>
  </si>
  <si>
    <t>Range 
(+/-)</t>
  </si>
  <si>
    <t>2005/06</t>
  </si>
  <si>
    <t>2006/07</t>
  </si>
  <si>
    <t>2007/08</t>
  </si>
  <si>
    <t>2008/09</t>
  </si>
  <si>
    <t>2009/10</t>
  </si>
  <si>
    <t>Not at all in the last 12 months</t>
  </si>
  <si>
    <t xml:space="preserve">Three or more times in the last 12 months </t>
  </si>
  <si>
    <t>Notes</t>
  </si>
  <si>
    <t>(1)  Figures in bold indicate a significant change from 2005/06.</t>
  </si>
  <si>
    <t>%
(1)</t>
  </si>
  <si>
    <t>Table 1: Arts overview (adults)</t>
  </si>
  <si>
    <t>Table 2: Proportion who have engaged with the arts once or more in the last year - area-level breakdown (adults)</t>
  </si>
  <si>
    <t>Table 3: Proportion who have engaged with the arts once or more in the last year - demographic breakdown (adults)</t>
  </si>
  <si>
    <t>2010/11</t>
  </si>
  <si>
    <t>(2)  Index of deprivation data not available pre-2009/10.  For Index of Deprivation data, figures in bold indicate a significant change from 2009/10.</t>
  </si>
  <si>
    <t>2011/12</t>
  </si>
  <si>
    <t>DESIGN FACTOR TO USE
HIDE</t>
  </si>
  <si>
    <t>ARTPSA2</t>
  </si>
  <si>
    <t>OVERALL AVERAGE</t>
  </si>
  <si>
    <t>ARTPSA2 - SEX</t>
  </si>
  <si>
    <t>ARTPSA2 - AGE</t>
  </si>
  <si>
    <t>ARTPSA2 - NSSEC</t>
  </si>
  <si>
    <t>ARTPSA2 - ETHNICITY</t>
  </si>
  <si>
    <t>ARTPSA2 - DISABILITY</t>
  </si>
  <si>
    <t>95% sig?
HIDE</t>
  </si>
  <si>
    <t>Design Factor HIDE</t>
  </si>
  <si>
    <t>Proportion
HIDE</t>
  </si>
  <si>
    <t>Std Dev
HIDE</t>
  </si>
  <si>
    <t>SRE
HIDE</t>
  </si>
  <si>
    <t>CSE
HIDE</t>
  </si>
  <si>
    <t>CSE*2
HIDE</t>
  </si>
  <si>
    <t>RANGE HI
HIDE</t>
  </si>
  <si>
    <t>RANGE LO
HIDE</t>
  </si>
  <si>
    <t>CI
HIDE</t>
  </si>
  <si>
    <t>2012/13</t>
  </si>
  <si>
    <t/>
  </si>
  <si>
    <t>2013/14</t>
  </si>
  <si>
    <t>2014/15</t>
  </si>
  <si>
    <t>2014/2015</t>
  </si>
  <si>
    <t>2015/16</t>
  </si>
  <si>
    <t>October 2015-September 2016</t>
  </si>
  <si>
    <t>Lower estimate</t>
  </si>
  <si>
    <t>Upper estimate</t>
  </si>
  <si>
    <t>These data tables support the Taking Part 2016/17 Quarter 2 Report: https://www.gov.uk/government/statistics/taking-part-201617-quarter-2-statistical-release</t>
  </si>
  <si>
    <t>:</t>
  </si>
  <si>
    <t>: Data not available for this year</t>
  </si>
  <si>
    <t>Has engaged with the arts in the last year (2)</t>
  </si>
  <si>
    <r>
      <t>Frequency of engagement with arts</t>
    </r>
    <r>
      <rPr>
        <i/>
        <vertAlign val="superscript"/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(3)</t>
    </r>
  </si>
  <si>
    <t xml:space="preserve">(2)  Figures exclude people who have engaged with the arts for the purposes of paid work or academic study
</t>
  </si>
  <si>
    <t>(3)  Data taken from rolling quarterly dataset, not annual datasets</t>
  </si>
  <si>
    <t>Index of deprivation (2)</t>
  </si>
  <si>
    <t>* N too small to report</t>
  </si>
  <si>
    <t>(3) Latest ACORN data are not available due to a revision in the ACORN categories for April 2016. This revision means that data for the first 6 months of this reporting period are not consistent with data for the second 6 months. ACORN breakdowns will be published again in the annual 2016/17 statistical release.</t>
  </si>
  <si>
    <t>ACORN 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</si>
</sst>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0.0"/>
    <numFmt numFmtId="165" formatCode="####.0"/>
    <numFmt numFmtId="166" formatCode="0.0%"/>
    <numFmt numFmtId="167" formatCode="###0"/>
    <numFmt numFmtId="168" formatCode="0.000"/>
    <numFmt numFmtId="169" formatCode="0.000_)"/>
    <numFmt numFmtId="170" formatCode="###0.0"/>
    <numFmt numFmtId="171" formatCode="###0.0%"/>
    <numFmt numFmtId="172" formatCode="_-* #,##0_-;\-* #,##0_-;_-* &quot;-&quot;??_-;_-@_-"/>
  </numFmts>
  <fonts count="28">
    <font>
      <sz val="12"/>
      <color theme="1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sz val="12"/>
      <name val="Bliss"/>
    </font>
    <font>
      <b/>
      <i/>
      <sz val="10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8"/>
      <name val="Calibri"/>
      <family val="2"/>
    </font>
    <font>
      <i/>
      <vertAlign val="superscript"/>
      <sz val="10"/>
      <color indexed="8"/>
      <name val="Arial"/>
      <family val="2"/>
    </font>
    <font>
      <sz val="9"/>
      <name val="Arial"/>
      <family val="2"/>
    </font>
    <font>
      <sz val="10"/>
      <name val="Verdana"/>
      <family val="2"/>
    </font>
    <font>
      <sz val="10"/>
      <name val="Arial"/>
      <family val="2"/>
    </font>
    <font>
      <sz val="7"/>
      <name val="Arial"/>
      <family val="2"/>
    </font>
    <font>
      <sz val="12"/>
      <name val="Calibri"/>
    </font>
    <font>
      <u/>
      <sz val="12"/>
      <color theme="10"/>
      <name val="Calibri"/>
      <family val="2"/>
    </font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theme="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8">
    <xf numFmtId="0" fontId="0" fillId="0" borderId="0"/>
    <xf numFmtId="43" fontId="15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1" fillId="0" borderId="0"/>
    <xf numFmtId="0" fontId="24" fillId="0" borderId="0"/>
    <xf numFmtId="0" fontId="1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</cellStyleXfs>
  <cellXfs count="370">
    <xf numFmtId="0" fontId="0" fillId="0" borderId="0" xfId="0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/>
    <xf numFmtId="0" fontId="4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/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center"/>
    </xf>
    <xf numFmtId="49" fontId="6" fillId="0" borderId="0" xfId="10" applyNumberFormat="1" applyFont="1" applyFill="1" applyAlignment="1">
      <alignment wrapText="1"/>
    </xf>
    <xf numFmtId="164" fontId="6" fillId="0" borderId="0" xfId="9" applyNumberFormat="1" applyFont="1" applyFill="1" applyAlignment="1">
      <alignment wrapText="1"/>
    </xf>
    <xf numFmtId="0" fontId="4" fillId="0" borderId="0" xfId="0" applyFont="1" applyAlignment="1"/>
    <xf numFmtId="3" fontId="4" fillId="0" borderId="0" xfId="0" applyNumberFormat="1" applyFont="1" applyBorder="1" applyAlignment="1">
      <alignment wrapText="1"/>
    </xf>
    <xf numFmtId="3" fontId="5" fillId="0" borderId="0" xfId="0" applyNumberFormat="1" applyFont="1" applyBorder="1" applyAlignment="1">
      <alignment wrapText="1"/>
    </xf>
    <xf numFmtId="3" fontId="5" fillId="0" borderId="0" xfId="0" applyNumberFormat="1" applyFont="1" applyAlignment="1"/>
    <xf numFmtId="3" fontId="10" fillId="0" borderId="0" xfId="9" applyNumberFormat="1" applyFont="1" applyFill="1" applyAlignment="1">
      <alignment wrapText="1"/>
    </xf>
    <xf numFmtId="164" fontId="1" fillId="0" borderId="0" xfId="9" applyNumberFormat="1" applyFont="1" applyFill="1" applyAlignment="1">
      <alignment horizontal="left" wrapText="1"/>
    </xf>
    <xf numFmtId="164" fontId="1" fillId="0" borderId="0" xfId="10" applyNumberFormat="1" applyFont="1" applyFill="1" applyAlignment="1">
      <alignment wrapText="1"/>
    </xf>
    <xf numFmtId="164" fontId="6" fillId="0" borderId="0" xfId="9" applyNumberFormat="1" applyFont="1" applyFill="1" applyBorder="1" applyAlignment="1">
      <alignment wrapText="1"/>
    </xf>
    <xf numFmtId="0" fontId="4" fillId="0" borderId="2" xfId="0" applyFont="1" applyBorder="1" applyAlignment="1">
      <alignment wrapText="1"/>
    </xf>
    <xf numFmtId="16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3" fontId="5" fillId="0" borderId="2" xfId="0" applyNumberFormat="1" applyFont="1" applyBorder="1" applyAlignment="1">
      <alignment horizontal="right"/>
    </xf>
    <xf numFmtId="3" fontId="5" fillId="0" borderId="0" xfId="0" applyNumberFormat="1" applyFont="1" applyBorder="1"/>
    <xf numFmtId="3" fontId="6" fillId="0" borderId="0" xfId="10" applyNumberFormat="1" applyFont="1" applyFill="1" applyBorder="1" applyAlignment="1">
      <alignment wrapText="1"/>
    </xf>
    <xf numFmtId="3" fontId="6" fillId="0" borderId="0" xfId="9" applyNumberFormat="1" applyFont="1" applyFill="1" applyBorder="1" applyAlignment="1">
      <alignment wrapText="1"/>
    </xf>
    <xf numFmtId="3" fontId="1" fillId="0" borderId="0" xfId="9" applyNumberFormat="1" applyFont="1" applyFill="1" applyBorder="1" applyAlignment="1">
      <alignment horizontal="left" wrapText="1"/>
    </xf>
    <xf numFmtId="3" fontId="1" fillId="0" borderId="0" xfId="10" applyNumberFormat="1" applyFont="1" applyFill="1" applyBorder="1" applyAlignment="1">
      <alignment wrapText="1"/>
    </xf>
    <xf numFmtId="3" fontId="9" fillId="0" borderId="0" xfId="0" applyNumberFormat="1" applyFont="1" applyAlignment="1">
      <alignment wrapText="1"/>
    </xf>
    <xf numFmtId="3" fontId="10" fillId="0" borderId="0" xfId="10" applyNumberFormat="1" applyFont="1" applyFill="1" applyBorder="1" applyAlignment="1">
      <alignment wrapText="1"/>
    </xf>
    <xf numFmtId="3" fontId="10" fillId="0" borderId="0" xfId="9" applyNumberFormat="1" applyFont="1" applyFill="1" applyBorder="1" applyAlignment="1">
      <alignment wrapText="1"/>
    </xf>
    <xf numFmtId="0" fontId="3" fillId="0" borderId="2" xfId="0" applyFont="1" applyBorder="1" applyAlignment="1">
      <alignment horizontal="center"/>
    </xf>
    <xf numFmtId="49" fontId="4" fillId="0" borderId="0" xfId="0" applyNumberFormat="1" applyFont="1" applyAlignment="1">
      <alignment wrapText="1"/>
    </xf>
    <xf numFmtId="164" fontId="4" fillId="0" borderId="0" xfId="0" applyNumberFormat="1" applyFont="1" applyFill="1" applyAlignment="1">
      <alignment horizontal="center"/>
    </xf>
    <xf numFmtId="0" fontId="3" fillId="0" borderId="0" xfId="0" applyFont="1"/>
    <xf numFmtId="0" fontId="4" fillId="0" borderId="0" xfId="0" applyFont="1" applyFill="1"/>
    <xf numFmtId="3" fontId="12" fillId="0" borderId="0" xfId="9" applyNumberFormat="1" applyFont="1" applyFill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164" fontId="4" fillId="0" borderId="2" xfId="0" applyNumberFormat="1" applyFont="1" applyBorder="1" applyAlignment="1">
      <alignment horizontal="center" wrapText="1"/>
    </xf>
    <xf numFmtId="165" fontId="8" fillId="0" borderId="1" xfId="16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3" fontId="5" fillId="0" borderId="2" xfId="0" applyNumberFormat="1" applyFont="1" applyBorder="1"/>
    <xf numFmtId="0" fontId="4" fillId="0" borderId="0" xfId="0" applyFont="1" applyAlignment="1">
      <alignment horizontal="left"/>
    </xf>
    <xf numFmtId="3" fontId="5" fillId="0" borderId="0" xfId="0" applyNumberFormat="1" applyFont="1" applyFill="1" applyAlignment="1"/>
    <xf numFmtId="3" fontId="5" fillId="0" borderId="0" xfId="0" applyNumberFormat="1" applyFont="1" applyFill="1" applyBorder="1" applyAlignment="1"/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4" fillId="0" borderId="0" xfId="0" applyFont="1" applyFill="1" applyBorder="1" applyAlignment="1"/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3" fontId="9" fillId="0" borderId="0" xfId="0" applyNumberFormat="1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wrapText="1"/>
    </xf>
    <xf numFmtId="164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3" fontId="5" fillId="0" borderId="2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3" fontId="5" fillId="0" borderId="1" xfId="0" applyNumberFormat="1" applyFont="1" applyFill="1" applyBorder="1" applyAlignment="1">
      <alignment wrapText="1"/>
    </xf>
    <xf numFmtId="3" fontId="5" fillId="0" borderId="1" xfId="0" applyNumberFormat="1" applyFont="1" applyFill="1" applyBorder="1" applyAlignment="1"/>
    <xf numFmtId="0" fontId="3" fillId="0" borderId="0" xfId="0" applyFont="1" applyFill="1" applyAlignment="1"/>
    <xf numFmtId="0" fontId="4" fillId="0" borderId="0" xfId="0" applyFont="1" applyFill="1" applyBorder="1" applyAlignment="1">
      <alignment horizontal="center"/>
    </xf>
    <xf numFmtId="3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0" fontId="3" fillId="0" borderId="0" xfId="0" applyFont="1" applyFill="1"/>
    <xf numFmtId="164" fontId="1" fillId="0" borderId="0" xfId="9" applyNumberFormat="1" applyFont="1" applyFill="1" applyBorder="1" applyAlignment="1">
      <alignment horizontal="center"/>
    </xf>
    <xf numFmtId="164" fontId="1" fillId="0" borderId="0" xfId="9" applyNumberFormat="1" applyFont="1" applyFill="1" applyAlignment="1">
      <alignment horizontal="center"/>
    </xf>
    <xf numFmtId="0" fontId="4" fillId="0" borderId="0" xfId="0" applyFont="1" applyAlignment="1">
      <alignment horizontal="center" wrapText="1"/>
    </xf>
    <xf numFmtId="164" fontId="4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 wrapText="1"/>
    </xf>
    <xf numFmtId="164" fontId="6" fillId="0" borderId="0" xfId="9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/>
    </xf>
    <xf numFmtId="3" fontId="5" fillId="0" borderId="2" xfId="0" applyNumberFormat="1" applyFont="1" applyFill="1" applyBorder="1" applyAlignment="1"/>
    <xf numFmtId="164" fontId="4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3" fontId="5" fillId="2" borderId="2" xfId="0" applyNumberFormat="1" applyFont="1" applyFill="1" applyBorder="1" applyAlignment="1"/>
    <xf numFmtId="164" fontId="4" fillId="2" borderId="0" xfId="0" applyNumberFormat="1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3" fontId="5" fillId="2" borderId="0" xfId="0" applyNumberFormat="1" applyFont="1" applyFill="1" applyBorder="1" applyAlignment="1">
      <alignment wrapText="1"/>
    </xf>
    <xf numFmtId="165" fontId="8" fillId="2" borderId="0" xfId="16" applyNumberFormat="1" applyFont="1" applyFill="1" applyBorder="1" applyAlignment="1">
      <alignment horizontal="center" vertical="top"/>
    </xf>
    <xf numFmtId="164" fontId="5" fillId="2" borderId="0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165" fontId="8" fillId="2" borderId="1" xfId="16" applyNumberFormat="1" applyFont="1" applyFill="1" applyBorder="1" applyAlignment="1">
      <alignment horizontal="center" vertical="top"/>
    </xf>
    <xf numFmtId="164" fontId="4" fillId="2" borderId="1" xfId="0" applyNumberFormat="1" applyFont="1" applyFill="1" applyBorder="1" applyAlignment="1">
      <alignment horizontal="center" wrapText="1"/>
    </xf>
    <xf numFmtId="3" fontId="5" fillId="2" borderId="1" xfId="0" applyNumberFormat="1" applyFont="1" applyFill="1" applyBorder="1" applyAlignment="1">
      <alignment wrapText="1"/>
    </xf>
    <xf numFmtId="164" fontId="4" fillId="0" borderId="2" xfId="0" applyNumberFormat="1" applyFont="1" applyFill="1" applyBorder="1" applyAlignment="1">
      <alignment horizontal="center" wrapText="1"/>
    </xf>
    <xf numFmtId="165" fontId="8" fillId="0" borderId="0" xfId="16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164" fontId="1" fillId="0" borderId="0" xfId="10" applyNumberFormat="1" applyFont="1" applyFill="1" applyAlignment="1">
      <alignment horizontal="center" wrapText="1"/>
    </xf>
    <xf numFmtId="164" fontId="4" fillId="0" borderId="0" xfId="0" applyNumberFormat="1" applyFont="1" applyAlignment="1">
      <alignment horizontal="center" wrapText="1"/>
    </xf>
    <xf numFmtId="164" fontId="1" fillId="0" borderId="0" xfId="9" applyNumberFormat="1" applyFont="1" applyFill="1" applyAlignment="1">
      <alignment horizontal="center" wrapText="1"/>
    </xf>
    <xf numFmtId="165" fontId="8" fillId="0" borderId="0" xfId="16" applyNumberFormat="1" applyFont="1" applyBorder="1" applyAlignment="1">
      <alignment horizontal="center" vertical="top"/>
    </xf>
    <xf numFmtId="165" fontId="8" fillId="0" borderId="1" xfId="16" applyNumberFormat="1" applyFont="1" applyBorder="1" applyAlignment="1">
      <alignment horizontal="center" vertical="top"/>
    </xf>
    <xf numFmtId="0" fontId="4" fillId="0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164" fontId="4" fillId="0" borderId="0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164" fontId="4" fillId="0" borderId="0" xfId="0" applyNumberFormat="1" applyFont="1" applyFill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164" fontId="8" fillId="0" borderId="0" xfId="11" applyNumberFormat="1" applyFont="1" applyFill="1" applyBorder="1" applyAlignment="1">
      <alignment horizontal="center" vertical="top"/>
    </xf>
    <xf numFmtId="166" fontId="8" fillId="0" borderId="0" xfId="11" applyNumberFormat="1" applyFont="1" applyFill="1" applyBorder="1" applyAlignment="1">
      <alignment horizontal="center" vertical="top"/>
    </xf>
    <xf numFmtId="165" fontId="8" fillId="0" borderId="0" xfId="11" applyNumberFormat="1" applyFont="1" applyFill="1" applyBorder="1" applyAlignment="1">
      <alignment horizontal="center" vertical="top"/>
    </xf>
    <xf numFmtId="165" fontId="8" fillId="0" borderId="0" xfId="11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3" fontId="5" fillId="0" borderId="2" xfId="0" applyNumberFormat="1" applyFont="1" applyBorder="1" applyAlignment="1"/>
    <xf numFmtId="3" fontId="13" fillId="0" borderId="0" xfId="12" applyNumberFormat="1" applyFont="1" applyBorder="1" applyAlignment="1">
      <alignment vertical="top"/>
    </xf>
    <xf numFmtId="3" fontId="4" fillId="0" borderId="0" xfId="0" applyNumberFormat="1" applyFont="1" applyAlignment="1"/>
    <xf numFmtId="3" fontId="13" fillId="0" borderId="0" xfId="13" applyNumberFormat="1" applyFont="1" applyBorder="1" applyAlignment="1">
      <alignment vertical="top"/>
    </xf>
    <xf numFmtId="3" fontId="5" fillId="0" borderId="0" xfId="0" applyNumberFormat="1" applyFont="1" applyBorder="1" applyAlignment="1"/>
    <xf numFmtId="3" fontId="13" fillId="0" borderId="0" xfId="11" applyNumberFormat="1" applyFont="1" applyBorder="1" applyAlignment="1">
      <alignment vertical="top"/>
    </xf>
    <xf numFmtId="3" fontId="5" fillId="0" borderId="1" xfId="0" applyNumberFormat="1" applyFont="1" applyBorder="1" applyAlignment="1"/>
    <xf numFmtId="3" fontId="4" fillId="0" borderId="0" xfId="0" applyNumberFormat="1" applyFont="1" applyFill="1" applyAlignment="1"/>
    <xf numFmtId="0" fontId="4" fillId="2" borderId="0" xfId="0" applyFont="1" applyFill="1" applyAlignment="1">
      <alignment horizontal="center" wrapText="1"/>
    </xf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center" wrapText="1"/>
    </xf>
    <xf numFmtId="164" fontId="1" fillId="2" borderId="0" xfId="10" applyNumberFormat="1" applyFont="1" applyFill="1" applyAlignment="1">
      <alignment horizontal="center" wrapText="1"/>
    </xf>
    <xf numFmtId="3" fontId="13" fillId="2" borderId="0" xfId="12" applyNumberFormat="1" applyFont="1" applyFill="1" applyBorder="1" applyAlignment="1">
      <alignment vertical="top"/>
    </xf>
    <xf numFmtId="164" fontId="4" fillId="2" borderId="0" xfId="0" applyNumberFormat="1" applyFont="1" applyFill="1" applyAlignment="1">
      <alignment horizontal="center" wrapText="1"/>
    </xf>
    <xf numFmtId="164" fontId="1" fillId="2" borderId="0" xfId="9" applyNumberFormat="1" applyFont="1" applyFill="1" applyAlignment="1">
      <alignment horizontal="center" wrapText="1"/>
    </xf>
    <xf numFmtId="3" fontId="5" fillId="2" borderId="0" xfId="0" applyNumberFormat="1" applyFont="1" applyFill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5" fillId="0" borderId="0" xfId="0" applyFont="1" applyAlignment="1"/>
    <xf numFmtId="3" fontId="13" fillId="0" borderId="0" xfId="15" applyNumberFormat="1" applyFont="1" applyBorder="1" applyAlignment="1">
      <alignment vertical="top"/>
    </xf>
    <xf numFmtId="0" fontId="5" fillId="2" borderId="0" xfId="0" applyFont="1" applyFill="1" applyBorder="1" applyAlignment="1">
      <alignment wrapText="1"/>
    </xf>
    <xf numFmtId="3" fontId="13" fillId="2" borderId="0" xfId="15" applyNumberFormat="1" applyFont="1" applyFill="1" applyBorder="1" applyAlignment="1">
      <alignment vertical="top"/>
    </xf>
    <xf numFmtId="164" fontId="5" fillId="2" borderId="0" xfId="0" applyNumberFormat="1" applyFont="1" applyFill="1" applyAlignment="1">
      <alignment horizontal="center" wrapText="1"/>
    </xf>
    <xf numFmtId="0" fontId="4" fillId="2" borderId="0" xfId="0" applyFont="1" applyFill="1" applyAlignment="1">
      <alignment horizontal="center"/>
    </xf>
    <xf numFmtId="3" fontId="5" fillId="2" borderId="0" xfId="0" applyNumberFormat="1" applyFont="1" applyFill="1" applyAlignment="1"/>
    <xf numFmtId="0" fontId="5" fillId="2" borderId="0" xfId="0" applyFont="1" applyFill="1" applyAlignment="1"/>
    <xf numFmtId="0" fontId="5" fillId="2" borderId="1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/>
    </xf>
    <xf numFmtId="3" fontId="9" fillId="0" borderId="0" xfId="0" applyNumberFormat="1" applyFont="1" applyFill="1" applyAlignment="1"/>
    <xf numFmtId="0" fontId="4" fillId="3" borderId="0" xfId="0" applyFont="1" applyFill="1" applyAlignment="1">
      <alignment horizontal="center"/>
    </xf>
    <xf numFmtId="0" fontId="4" fillId="3" borderId="0" xfId="0" applyFont="1" applyFill="1"/>
    <xf numFmtId="164" fontId="4" fillId="4" borderId="2" xfId="0" applyNumberFormat="1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3" fontId="5" fillId="4" borderId="2" xfId="0" applyNumberFormat="1" applyFont="1" applyFill="1" applyBorder="1" applyAlignment="1"/>
    <xf numFmtId="164" fontId="4" fillId="4" borderId="0" xfId="0" applyNumberFormat="1" applyFont="1" applyFill="1" applyAlignment="1">
      <alignment horizontal="center"/>
    </xf>
    <xf numFmtId="0" fontId="4" fillId="4" borderId="0" xfId="0" applyFont="1" applyFill="1" applyAlignment="1">
      <alignment horizontal="center"/>
    </xf>
    <xf numFmtId="3" fontId="5" fillId="4" borderId="0" xfId="0" applyNumberFormat="1" applyFont="1" applyFill="1" applyAlignment="1"/>
    <xf numFmtId="164" fontId="3" fillId="4" borderId="0" xfId="0" applyNumberFormat="1" applyFont="1" applyFill="1" applyAlignment="1">
      <alignment horizontal="center"/>
    </xf>
    <xf numFmtId="0" fontId="4" fillId="4" borderId="0" xfId="0" applyFont="1" applyFill="1"/>
    <xf numFmtId="164" fontId="8" fillId="4" borderId="0" xfId="16" applyNumberFormat="1" applyFont="1" applyFill="1" applyBorder="1" applyAlignment="1">
      <alignment horizontal="center"/>
    </xf>
    <xf numFmtId="165" fontId="8" fillId="4" borderId="1" xfId="16" applyNumberFormat="1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3" fontId="5" fillId="4" borderId="1" xfId="0" applyNumberFormat="1" applyFont="1" applyFill="1" applyBorder="1" applyAlignment="1"/>
    <xf numFmtId="164" fontId="8" fillId="4" borderId="0" xfId="11" applyNumberFormat="1" applyFont="1" applyFill="1" applyBorder="1" applyAlignment="1">
      <alignment horizontal="center" vertical="top"/>
    </xf>
    <xf numFmtId="166" fontId="8" fillId="4" borderId="0" xfId="11" applyNumberFormat="1" applyFont="1" applyFill="1" applyBorder="1" applyAlignment="1">
      <alignment horizontal="center" vertical="top"/>
    </xf>
    <xf numFmtId="3" fontId="5" fillId="4" borderId="0" xfId="0" applyNumberFormat="1" applyFont="1" applyFill="1" applyBorder="1" applyAlignment="1"/>
    <xf numFmtId="0" fontId="4" fillId="4" borderId="0" xfId="0" applyFont="1" applyFill="1" applyBorder="1" applyAlignment="1">
      <alignment horizontal="center"/>
    </xf>
    <xf numFmtId="165" fontId="8" fillId="4" borderId="0" xfId="11" applyNumberFormat="1" applyFont="1" applyFill="1" applyBorder="1" applyAlignment="1">
      <alignment horizontal="center" vertical="top"/>
    </xf>
    <xf numFmtId="165" fontId="7" fillId="4" borderId="0" xfId="11" applyNumberFormat="1" applyFont="1" applyFill="1" applyBorder="1" applyAlignment="1">
      <alignment horizontal="center" vertical="top"/>
    </xf>
    <xf numFmtId="164" fontId="4" fillId="4" borderId="0" xfId="0" applyNumberFormat="1" applyFont="1" applyFill="1" applyBorder="1" applyAlignment="1">
      <alignment horizontal="center"/>
    </xf>
    <xf numFmtId="165" fontId="8" fillId="4" borderId="0" xfId="11" applyNumberFormat="1" applyFont="1" applyFill="1" applyBorder="1" applyAlignment="1">
      <alignment horizontal="center"/>
    </xf>
    <xf numFmtId="165" fontId="4" fillId="4" borderId="0" xfId="0" applyNumberFormat="1" applyFont="1" applyFill="1" applyBorder="1" applyAlignment="1">
      <alignment horizontal="center"/>
    </xf>
    <xf numFmtId="164" fontId="4" fillId="3" borderId="0" xfId="0" applyNumberFormat="1" applyFont="1" applyFill="1" applyBorder="1" applyAlignment="1">
      <alignment horizontal="center"/>
    </xf>
    <xf numFmtId="3" fontId="5" fillId="4" borderId="0" xfId="13" applyNumberFormat="1" applyFont="1" applyFill="1" applyBorder="1" applyAlignment="1">
      <alignment vertical="top"/>
    </xf>
    <xf numFmtId="3" fontId="5" fillId="4" borderId="0" xfId="11" applyNumberFormat="1" applyFont="1" applyFill="1" applyBorder="1" applyAlignment="1">
      <alignment vertical="top"/>
    </xf>
    <xf numFmtId="3" fontId="5" fillId="4" borderId="0" xfId="12" applyNumberFormat="1" applyFont="1" applyFill="1" applyBorder="1" applyAlignment="1">
      <alignment vertical="top"/>
    </xf>
    <xf numFmtId="164" fontId="3" fillId="0" borderId="0" xfId="11" applyNumberFormat="1" applyFont="1" applyFill="1" applyBorder="1" applyAlignment="1">
      <alignment horizontal="center" vertical="top"/>
    </xf>
    <xf numFmtId="3" fontId="5" fillId="0" borderId="0" xfId="13" applyNumberFormat="1" applyFont="1" applyFill="1" applyBorder="1" applyAlignment="1">
      <alignment vertical="top"/>
    </xf>
    <xf numFmtId="164" fontId="4" fillId="0" borderId="0" xfId="11" applyNumberFormat="1" applyFont="1" applyFill="1" applyBorder="1" applyAlignment="1">
      <alignment horizontal="center" vertical="top"/>
    </xf>
    <xf numFmtId="166" fontId="4" fillId="0" borderId="0" xfId="11" applyNumberFormat="1" applyFont="1" applyFill="1" applyBorder="1" applyAlignment="1">
      <alignment horizontal="center" vertical="top"/>
    </xf>
    <xf numFmtId="3" fontId="5" fillId="0" borderId="0" xfId="11" applyNumberFormat="1" applyFont="1" applyFill="1" applyBorder="1" applyAlignment="1">
      <alignment vertical="top"/>
    </xf>
    <xf numFmtId="3" fontId="5" fillId="0" borderId="0" xfId="12" applyNumberFormat="1" applyFont="1" applyFill="1" applyBorder="1" applyAlignment="1">
      <alignment vertical="top"/>
    </xf>
    <xf numFmtId="165" fontId="4" fillId="0" borderId="0" xfId="11" applyNumberFormat="1" applyFont="1" applyFill="1" applyBorder="1" applyAlignment="1">
      <alignment horizontal="center" vertical="top"/>
    </xf>
    <xf numFmtId="164" fontId="4" fillId="0" borderId="0" xfId="11" applyNumberFormat="1" applyFont="1" applyFill="1" applyBorder="1" applyAlignment="1">
      <alignment horizontal="center"/>
    </xf>
    <xf numFmtId="164" fontId="3" fillId="0" borderId="0" xfId="11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3" fontId="5" fillId="0" borderId="0" xfId="12" applyNumberFormat="1" applyFont="1" applyFill="1" applyBorder="1" applyAlignment="1">
      <alignment horizontal="right" vertical="top"/>
    </xf>
    <xf numFmtId="165" fontId="3" fillId="0" borderId="0" xfId="16" applyNumberFormat="1" applyFont="1" applyFill="1" applyBorder="1" applyAlignment="1">
      <alignment horizontal="center"/>
    </xf>
    <xf numFmtId="165" fontId="8" fillId="0" borderId="1" xfId="16" applyNumberFormat="1" applyFont="1" applyFill="1" applyBorder="1" applyAlignment="1">
      <alignment horizontal="center"/>
    </xf>
    <xf numFmtId="165" fontId="3" fillId="0" borderId="0" xfId="16" applyNumberFormat="1" applyFont="1" applyFill="1" applyBorder="1" applyAlignment="1">
      <alignment horizontal="center" vertical="top"/>
    </xf>
    <xf numFmtId="165" fontId="4" fillId="0" borderId="0" xfId="16" applyNumberFormat="1" applyFont="1" applyFill="1" applyBorder="1" applyAlignment="1">
      <alignment horizontal="center" vertical="top"/>
    </xf>
    <xf numFmtId="164" fontId="3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/>
    <xf numFmtId="164" fontId="18" fillId="0" borderId="0" xfId="0" applyNumberFormat="1" applyFont="1"/>
    <xf numFmtId="0" fontId="4" fillId="5" borderId="2" xfId="0" applyFont="1" applyFill="1" applyBorder="1" applyAlignment="1">
      <alignment wrapText="1"/>
    </xf>
    <xf numFmtId="0" fontId="4" fillId="5" borderId="1" xfId="0" applyFont="1" applyFill="1" applyBorder="1" applyAlignment="1">
      <alignment horizontal="center" wrapText="1"/>
    </xf>
    <xf numFmtId="164" fontId="18" fillId="0" borderId="1" xfId="0" applyNumberFormat="1" applyFont="1" applyBorder="1"/>
    <xf numFmtId="168" fontId="0" fillId="0" borderId="0" xfId="0" applyNumberFormat="1" applyBorder="1" applyAlignment="1">
      <alignment horizontal="right"/>
    </xf>
    <xf numFmtId="168" fontId="18" fillId="0" borderId="0" xfId="0" applyNumberFormat="1" applyFont="1" applyFill="1"/>
    <xf numFmtId="168" fontId="18" fillId="0" borderId="0" xfId="0" applyNumberFormat="1" applyFont="1"/>
    <xf numFmtId="169" fontId="18" fillId="0" borderId="0" xfId="0" applyNumberFormat="1" applyFont="1" applyBorder="1" applyAlignment="1" applyProtection="1"/>
    <xf numFmtId="169" fontId="18" fillId="0" borderId="0" xfId="0" applyNumberFormat="1" applyFont="1" applyFill="1" applyBorder="1" applyAlignment="1" applyProtection="1"/>
    <xf numFmtId="168" fontId="0" fillId="0" borderId="0" xfId="0" applyNumberFormat="1" applyBorder="1" applyAlignment="1">
      <alignment horizontal="center"/>
    </xf>
    <xf numFmtId="168" fontId="0" fillId="0" borderId="1" xfId="0" applyNumberFormat="1" applyBorder="1" applyAlignment="1">
      <alignment horizontal="right"/>
    </xf>
    <xf numFmtId="168" fontId="18" fillId="0" borderId="1" xfId="0" applyNumberFormat="1" applyFont="1" applyFill="1" applyBorder="1"/>
    <xf numFmtId="168" fontId="18" fillId="0" borderId="1" xfId="0" applyNumberFormat="1" applyFont="1" applyBorder="1"/>
    <xf numFmtId="169" fontId="18" fillId="0" borderId="1" xfId="0" applyNumberFormat="1" applyFont="1" applyBorder="1" applyAlignment="1" applyProtection="1"/>
    <xf numFmtId="169" fontId="18" fillId="0" borderId="1" xfId="0" applyNumberFormat="1" applyFont="1" applyFill="1" applyBorder="1" applyAlignment="1" applyProtection="1"/>
    <xf numFmtId="168" fontId="0" fillId="0" borderId="0" xfId="0" applyNumberFormat="1" applyFill="1" applyBorder="1" applyAlignment="1">
      <alignment horizontal="right"/>
    </xf>
    <xf numFmtId="0" fontId="0" fillId="0" borderId="0" xfId="0" applyFill="1"/>
    <xf numFmtId="164" fontId="4" fillId="6" borderId="2" xfId="0" applyNumberFormat="1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0" fontId="4" fillId="6" borderId="2" xfId="0" applyFont="1" applyFill="1" applyBorder="1" applyAlignment="1">
      <alignment horizontal="center" wrapText="1"/>
    </xf>
    <xf numFmtId="3" fontId="5" fillId="6" borderId="2" xfId="0" applyNumberFormat="1" applyFont="1" applyFill="1" applyBorder="1" applyAlignment="1"/>
    <xf numFmtId="164" fontId="4" fillId="6" borderId="0" xfId="0" applyNumberFormat="1" applyFont="1" applyFill="1" applyAlignment="1">
      <alignment horizontal="center"/>
    </xf>
    <xf numFmtId="0" fontId="4" fillId="6" borderId="0" xfId="0" applyFont="1" applyFill="1" applyAlignment="1">
      <alignment horizontal="center"/>
    </xf>
    <xf numFmtId="3" fontId="5" fillId="6" borderId="0" xfId="0" applyNumberFormat="1" applyFont="1" applyFill="1" applyAlignment="1"/>
    <xf numFmtId="165" fontId="4" fillId="6" borderId="0" xfId="22" applyNumberFormat="1" applyFont="1" applyFill="1" applyBorder="1" applyAlignment="1">
      <alignment horizontal="center"/>
    </xf>
    <xf numFmtId="164" fontId="18" fillId="6" borderId="0" xfId="0" applyNumberFormat="1" applyFont="1" applyFill="1"/>
    <xf numFmtId="168" fontId="0" fillId="6" borderId="0" xfId="0" applyNumberFormat="1" applyFill="1" applyBorder="1" applyAlignment="1">
      <alignment horizontal="right"/>
    </xf>
    <xf numFmtId="168" fontId="18" fillId="6" borderId="0" xfId="0" applyNumberFormat="1" applyFont="1" applyFill="1"/>
    <xf numFmtId="169" fontId="18" fillId="6" borderId="0" xfId="0" applyNumberFormat="1" applyFont="1" applyFill="1" applyBorder="1" applyAlignment="1" applyProtection="1"/>
    <xf numFmtId="3" fontId="5" fillId="6" borderId="0" xfId="13" applyNumberFormat="1" applyFont="1" applyFill="1" applyBorder="1" applyAlignment="1">
      <alignment vertical="top"/>
    </xf>
    <xf numFmtId="168" fontId="0" fillId="6" borderId="0" xfId="0" applyNumberFormat="1" applyFill="1" applyBorder="1" applyAlignment="1">
      <alignment horizontal="center"/>
    </xf>
    <xf numFmtId="3" fontId="5" fillId="6" borderId="0" xfId="0" applyNumberFormat="1" applyFont="1" applyFill="1" applyBorder="1" applyAlignment="1"/>
    <xf numFmtId="3" fontId="5" fillId="6" borderId="0" xfId="11" applyNumberFormat="1" applyFont="1" applyFill="1" applyBorder="1" applyAlignment="1">
      <alignment vertical="top"/>
    </xf>
    <xf numFmtId="3" fontId="5" fillId="6" borderId="0" xfId="12" applyNumberFormat="1" applyFont="1" applyFill="1" applyBorder="1" applyAlignment="1">
      <alignment vertical="top"/>
    </xf>
    <xf numFmtId="165" fontId="8" fillId="6" borderId="1" xfId="16" applyNumberFormat="1" applyFont="1" applyFill="1" applyBorder="1" applyAlignment="1">
      <alignment horizontal="center"/>
    </xf>
    <xf numFmtId="164" fontId="4" fillId="6" borderId="1" xfId="0" applyNumberFormat="1" applyFont="1" applyFill="1" applyBorder="1" applyAlignment="1">
      <alignment horizontal="center"/>
    </xf>
    <xf numFmtId="3" fontId="5" fillId="6" borderId="1" xfId="0" applyNumberFormat="1" applyFont="1" applyFill="1" applyBorder="1" applyAlignment="1"/>
    <xf numFmtId="168" fontId="0" fillId="6" borderId="0" xfId="0" applyNumberFormat="1" applyFill="1"/>
    <xf numFmtId="168" fontId="18" fillId="6" borderId="0" xfId="0" applyNumberFormat="1" applyFont="1" applyFill="1" applyBorder="1" applyAlignment="1" applyProtection="1"/>
    <xf numFmtId="0" fontId="4" fillId="6" borderId="0" xfId="0" applyFont="1" applyFill="1"/>
    <xf numFmtId="0" fontId="0" fillId="6" borderId="0" xfId="0" applyFill="1"/>
    <xf numFmtId="1" fontId="5" fillId="6" borderId="0" xfId="0" applyNumberFormat="1" applyFont="1" applyFill="1" applyAlignment="1"/>
    <xf numFmtId="164" fontId="4" fillId="6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165" fontId="4" fillId="0" borderId="0" xfId="22" applyNumberFormat="1" applyFont="1" applyFill="1" applyBorder="1" applyAlignment="1">
      <alignment horizontal="center"/>
    </xf>
    <xf numFmtId="164" fontId="18" fillId="0" borderId="0" xfId="0" applyNumberFormat="1" applyFont="1" applyFill="1"/>
    <xf numFmtId="168" fontId="0" fillId="0" borderId="0" xfId="0" applyNumberFormat="1" applyFill="1" applyBorder="1" applyAlignment="1">
      <alignment horizontal="center"/>
    </xf>
    <xf numFmtId="168" fontId="0" fillId="0" borderId="0" xfId="0" applyNumberFormat="1" applyFill="1"/>
    <xf numFmtId="168" fontId="18" fillId="0" borderId="0" xfId="0" applyNumberFormat="1" applyFont="1" applyFill="1" applyBorder="1" applyAlignment="1" applyProtection="1"/>
    <xf numFmtId="168" fontId="24" fillId="0" borderId="0" xfId="7" applyNumberFormat="1" applyFill="1"/>
    <xf numFmtId="168" fontId="19" fillId="0" borderId="0" xfId="7" applyNumberFormat="1" applyFont="1" applyFill="1"/>
    <xf numFmtId="168" fontId="24" fillId="6" borderId="0" xfId="7" applyNumberFormat="1" applyFill="1"/>
    <xf numFmtId="0" fontId="1" fillId="0" borderId="0" xfId="0" applyFont="1" applyFill="1" applyBorder="1" applyAlignment="1"/>
    <xf numFmtId="0" fontId="26" fillId="0" borderId="0" xfId="0" applyFont="1" applyFill="1"/>
    <xf numFmtId="170" fontId="4" fillId="0" borderId="0" xfId="0" applyNumberFormat="1" applyFont="1" applyFill="1"/>
    <xf numFmtId="164" fontId="4" fillId="0" borderId="0" xfId="0" applyNumberFormat="1" applyFont="1" applyFill="1"/>
    <xf numFmtId="0" fontId="4" fillId="0" borderId="0" xfId="0" applyFont="1" applyFill="1" applyBorder="1"/>
    <xf numFmtId="167" fontId="26" fillId="0" borderId="0" xfId="19" applyNumberFormat="1" applyFont="1" applyFill="1" applyBorder="1" applyAlignment="1">
      <alignment horizontal="right" vertical="center"/>
    </xf>
    <xf numFmtId="170" fontId="27" fillId="0" borderId="0" xfId="19" applyNumberFormat="1" applyFont="1" applyFill="1" applyBorder="1" applyAlignment="1">
      <alignment horizontal="right" vertical="center"/>
    </xf>
    <xf numFmtId="167" fontId="27" fillId="0" borderId="0" xfId="19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/>
    <xf numFmtId="164" fontId="1" fillId="0" borderId="2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3" fontId="10" fillId="0" borderId="2" xfId="0" applyNumberFormat="1" applyFont="1" applyFill="1" applyBorder="1" applyAlignment="1"/>
    <xf numFmtId="0" fontId="1" fillId="0" borderId="0" xfId="0" applyFont="1" applyBorder="1" applyAlignment="1">
      <alignment wrapText="1"/>
    </xf>
    <xf numFmtId="165" fontId="1" fillId="0" borderId="0" xfId="16" applyNumberFormat="1" applyFont="1" applyBorder="1" applyAlignment="1">
      <alignment horizontal="center" vertical="top"/>
    </xf>
    <xf numFmtId="164" fontId="1" fillId="0" borderId="0" xfId="0" applyNumberFormat="1" applyFont="1" applyBorder="1" applyAlignment="1">
      <alignment horizontal="center" wrapText="1"/>
    </xf>
    <xf numFmtId="3" fontId="10" fillId="0" borderId="0" xfId="0" applyNumberFormat="1" applyFont="1" applyBorder="1" applyAlignment="1">
      <alignment wrapText="1"/>
    </xf>
    <xf numFmtId="165" fontId="1" fillId="2" borderId="0" xfId="16" applyNumberFormat="1" applyFont="1" applyFill="1" applyBorder="1" applyAlignment="1">
      <alignment horizontal="center" vertical="top"/>
    </xf>
    <xf numFmtId="164" fontId="1" fillId="2" borderId="0" xfId="0" applyNumberFormat="1" applyFont="1" applyFill="1" applyBorder="1" applyAlignment="1">
      <alignment horizontal="center" wrapText="1"/>
    </xf>
    <xf numFmtId="3" fontId="10" fillId="2" borderId="0" xfId="0" applyNumberFormat="1" applyFont="1" applyFill="1" applyBorder="1" applyAlignment="1">
      <alignment wrapText="1"/>
    </xf>
    <xf numFmtId="0" fontId="10" fillId="2" borderId="0" xfId="0" applyFont="1" applyFill="1" applyBorder="1" applyAlignment="1">
      <alignment wrapText="1"/>
    </xf>
    <xf numFmtId="165" fontId="1" fillId="0" borderId="0" xfId="16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/>
    <xf numFmtId="164" fontId="1" fillId="4" borderId="0" xfId="16" applyNumberFormat="1" applyFont="1" applyFill="1" applyBorder="1" applyAlignment="1">
      <alignment horizontal="center"/>
    </xf>
    <xf numFmtId="164" fontId="1" fillId="4" borderId="0" xfId="0" applyNumberFormat="1" applyFont="1" applyFill="1" applyAlignment="1">
      <alignment horizontal="center"/>
    </xf>
    <xf numFmtId="3" fontId="10" fillId="4" borderId="0" xfId="0" applyNumberFormat="1" applyFont="1" applyFill="1" applyAlignment="1"/>
    <xf numFmtId="165" fontId="6" fillId="0" borderId="0" xfId="16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3" fontId="10" fillId="0" borderId="0" xfId="0" applyNumberFormat="1" applyFont="1" applyFill="1" applyAlignment="1"/>
    <xf numFmtId="165" fontId="1" fillId="6" borderId="0" xfId="22" applyNumberFormat="1" applyFont="1" applyFill="1" applyBorder="1" applyAlignment="1">
      <alignment horizontal="center"/>
    </xf>
    <xf numFmtId="164" fontId="1" fillId="6" borderId="0" xfId="0" applyNumberFormat="1" applyFont="1" applyFill="1" applyAlignment="1">
      <alignment horizontal="center"/>
    </xf>
    <xf numFmtId="0" fontId="22" fillId="6" borderId="0" xfId="0" applyFont="1" applyFill="1"/>
    <xf numFmtId="3" fontId="10" fillId="6" borderId="0" xfId="0" applyNumberFormat="1" applyFont="1" applyFill="1" applyAlignment="1"/>
    <xf numFmtId="165" fontId="1" fillId="0" borderId="0" xfId="22" applyNumberFormat="1" applyFont="1" applyFill="1" applyBorder="1" applyAlignment="1">
      <alignment horizontal="center"/>
    </xf>
    <xf numFmtId="0" fontId="22" fillId="0" borderId="0" xfId="0" applyFont="1" applyFill="1"/>
    <xf numFmtId="168" fontId="19" fillId="6" borderId="0" xfId="7" applyNumberFormat="1" applyFont="1" applyFill="1"/>
    <xf numFmtId="0" fontId="1" fillId="0" borderId="0" xfId="0" applyFont="1" applyFill="1"/>
    <xf numFmtId="0" fontId="1" fillId="0" borderId="0" xfId="0" applyFont="1"/>
    <xf numFmtId="3" fontId="10" fillId="0" borderId="0" xfId="0" applyNumberFormat="1" applyFont="1" applyFill="1" applyBorder="1" applyAlignment="1"/>
    <xf numFmtId="165" fontId="4" fillId="2" borderId="0" xfId="16" applyNumberFormat="1" applyFont="1" applyFill="1" applyBorder="1" applyAlignment="1">
      <alignment horizontal="center" vertical="top"/>
    </xf>
    <xf numFmtId="164" fontId="4" fillId="2" borderId="0" xfId="17" applyNumberFormat="1" applyFont="1" applyFill="1" applyBorder="1" applyAlignment="1">
      <alignment horizontal="center"/>
    </xf>
    <xf numFmtId="164" fontId="4" fillId="0" borderId="0" xfId="16" applyNumberFormat="1" applyFont="1" applyFill="1" applyBorder="1" applyAlignment="1">
      <alignment horizontal="center"/>
    </xf>
    <xf numFmtId="164" fontId="4" fillId="4" borderId="0" xfId="16" applyNumberFormat="1" applyFont="1" applyFill="1" applyBorder="1" applyAlignment="1">
      <alignment horizontal="center"/>
    </xf>
    <xf numFmtId="165" fontId="4" fillId="4" borderId="0" xfId="16" applyNumberFormat="1" applyFont="1" applyFill="1" applyBorder="1" applyAlignment="1">
      <alignment horizontal="center" vertical="top"/>
    </xf>
    <xf numFmtId="165" fontId="3" fillId="4" borderId="0" xfId="16" applyNumberFormat="1" applyFont="1" applyFill="1" applyBorder="1" applyAlignment="1">
      <alignment horizontal="center" vertical="top"/>
    </xf>
    <xf numFmtId="165" fontId="4" fillId="0" borderId="1" xfId="16" applyNumberFormat="1" applyFont="1" applyFill="1" applyBorder="1" applyAlignment="1">
      <alignment horizontal="center" vertical="top"/>
    </xf>
    <xf numFmtId="165" fontId="4" fillId="2" borderId="1" xfId="16" applyNumberFormat="1" applyFont="1" applyFill="1" applyBorder="1" applyAlignment="1">
      <alignment horizontal="center" vertical="top"/>
    </xf>
    <xf numFmtId="165" fontId="4" fillId="4" borderId="1" xfId="16" applyNumberFormat="1" applyFont="1" applyFill="1" applyBorder="1" applyAlignment="1">
      <alignment horizontal="center" vertical="top"/>
    </xf>
    <xf numFmtId="165" fontId="4" fillId="6" borderId="1" xfId="16" applyNumberFormat="1" applyFont="1" applyFill="1" applyBorder="1" applyAlignment="1">
      <alignment horizontal="center" vertical="top"/>
    </xf>
    <xf numFmtId="0" fontId="23" fillId="0" borderId="0" xfId="3" applyFill="1" applyAlignment="1" applyProtection="1"/>
    <xf numFmtId="0" fontId="23" fillId="0" borderId="0" xfId="2" applyFill="1" applyAlignment="1" applyProtection="1"/>
    <xf numFmtId="164" fontId="1" fillId="3" borderId="2" xfId="0" applyNumberFormat="1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3" fontId="10" fillId="3" borderId="2" xfId="0" applyNumberFormat="1" applyFont="1" applyFill="1" applyBorder="1" applyAlignment="1"/>
    <xf numFmtId="0" fontId="1" fillId="3" borderId="0" xfId="0" applyFont="1" applyFill="1" applyBorder="1" applyAlignment="1"/>
    <xf numFmtId="164" fontId="1" fillId="3" borderId="0" xfId="0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/>
    <xf numFmtId="0" fontId="1" fillId="3" borderId="0" xfId="0" applyFont="1" applyFill="1" applyBorder="1" applyAlignment="1">
      <alignment horizontal="center"/>
    </xf>
    <xf numFmtId="0" fontId="10" fillId="3" borderId="0" xfId="0" applyFont="1" applyFill="1" applyBorder="1" applyAlignment="1"/>
    <xf numFmtId="171" fontId="21" fillId="3" borderId="0" xfId="16" applyNumberFormat="1" applyFont="1" applyFill="1" applyBorder="1" applyAlignment="1">
      <alignment horizontal="center"/>
    </xf>
    <xf numFmtId="165" fontId="1" fillId="3" borderId="0" xfId="0" applyNumberFormat="1" applyFont="1" applyFill="1" applyBorder="1" applyAlignment="1">
      <alignment horizontal="center"/>
    </xf>
    <xf numFmtId="0" fontId="1" fillId="3" borderId="1" xfId="0" applyFont="1" applyFill="1" applyBorder="1" applyAlignment="1"/>
    <xf numFmtId="0" fontId="10" fillId="3" borderId="1" xfId="0" applyFont="1" applyFill="1" applyBorder="1" applyAlignment="1"/>
    <xf numFmtId="3" fontId="4" fillId="0" borderId="0" xfId="0" applyNumberFormat="1" applyFont="1" applyFill="1"/>
    <xf numFmtId="0" fontId="26" fillId="3" borderId="0" xfId="0" applyFont="1" applyFill="1"/>
    <xf numFmtId="0" fontId="1" fillId="3" borderId="0" xfId="0" applyFont="1" applyFill="1"/>
    <xf numFmtId="170" fontId="1" fillId="3" borderId="0" xfId="23" applyNumberFormat="1" applyFont="1" applyFill="1" applyBorder="1" applyAlignment="1">
      <alignment horizontal="center"/>
    </xf>
    <xf numFmtId="172" fontId="10" fillId="3" borderId="0" xfId="1" applyNumberFormat="1" applyFont="1" applyFill="1" applyBorder="1" applyAlignment="1">
      <alignment horizontal="right" vertical="center"/>
    </xf>
    <xf numFmtId="170" fontId="6" fillId="3" borderId="0" xfId="23" applyNumberFormat="1" applyFont="1" applyFill="1" applyBorder="1" applyAlignment="1">
      <alignment horizontal="center"/>
    </xf>
    <xf numFmtId="172" fontId="10" fillId="3" borderId="0" xfId="1" applyNumberFormat="1" applyFont="1" applyFill="1" applyBorder="1"/>
    <xf numFmtId="167" fontId="1" fillId="3" borderId="0" xfId="24" applyNumberFormat="1" applyFont="1" applyFill="1" applyBorder="1" applyAlignment="1">
      <alignment horizontal="center"/>
    </xf>
    <xf numFmtId="164" fontId="1" fillId="3" borderId="0" xfId="24" applyNumberFormat="1" applyFont="1" applyFill="1" applyBorder="1" applyAlignment="1">
      <alignment horizontal="center"/>
    </xf>
    <xf numFmtId="170" fontId="6" fillId="3" borderId="0" xfId="19" applyNumberFormat="1" applyFont="1" applyFill="1" applyBorder="1" applyAlignment="1">
      <alignment horizontal="center"/>
    </xf>
    <xf numFmtId="170" fontId="1" fillId="3" borderId="0" xfId="19" applyNumberFormat="1" applyFont="1" applyFill="1" applyBorder="1" applyAlignment="1">
      <alignment horizontal="center"/>
    </xf>
    <xf numFmtId="172" fontId="10" fillId="3" borderId="0" xfId="1" applyNumberFormat="1" applyFont="1" applyFill="1" applyBorder="1" applyAlignment="1"/>
    <xf numFmtId="0" fontId="26" fillId="3" borderId="1" xfId="0" applyFont="1" applyFill="1" applyBorder="1"/>
    <xf numFmtId="0" fontId="4" fillId="3" borderId="1" xfId="0" applyFont="1" applyFill="1" applyBorder="1"/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168" fontId="22" fillId="0" borderId="0" xfId="0" applyNumberFormat="1" applyFont="1" applyFill="1"/>
    <xf numFmtId="3" fontId="10" fillId="0" borderId="0" xfId="13" applyNumberFormat="1" applyFont="1" applyFill="1" applyBorder="1" applyAlignment="1">
      <alignment vertical="top"/>
    </xf>
    <xf numFmtId="3" fontId="10" fillId="0" borderId="0" xfId="11" applyNumberFormat="1" applyFont="1" applyFill="1" applyBorder="1" applyAlignment="1">
      <alignment vertical="top"/>
    </xf>
    <xf numFmtId="3" fontId="10" fillId="0" borderId="0" xfId="12" applyNumberFormat="1" applyFont="1" applyFill="1" applyBorder="1" applyAlignment="1">
      <alignment vertical="top"/>
    </xf>
    <xf numFmtId="165" fontId="1" fillId="0" borderId="1" xfId="16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8" fontId="22" fillId="0" borderId="0" xfId="0" applyNumberFormat="1" applyFont="1" applyFill="1" applyBorder="1" applyAlignment="1">
      <alignment horizontal="center"/>
    </xf>
    <xf numFmtId="3" fontId="10" fillId="0" borderId="1" xfId="0" applyNumberFormat="1" applyFont="1" applyFill="1" applyBorder="1" applyAlignment="1"/>
    <xf numFmtId="0" fontId="1" fillId="3" borderId="0" xfId="0" applyFont="1" applyFill="1" applyBorder="1"/>
    <xf numFmtId="164" fontId="1" fillId="3" borderId="0" xfId="25" applyNumberFormat="1" applyFont="1" applyFill="1" applyBorder="1" applyAlignment="1">
      <alignment horizontal="center"/>
    </xf>
    <xf numFmtId="172" fontId="1" fillId="3" borderId="0" xfId="1" applyNumberFormat="1" applyFont="1" applyFill="1" applyBorder="1" applyAlignment="1">
      <alignment horizontal="right" vertical="center"/>
    </xf>
    <xf numFmtId="171" fontId="1" fillId="3" borderId="0" xfId="14" applyNumberFormat="1" applyFont="1" applyFill="1" applyBorder="1" applyAlignment="1">
      <alignment horizontal="center"/>
    </xf>
    <xf numFmtId="170" fontId="1" fillId="3" borderId="0" xfId="18" applyNumberFormat="1" applyFont="1" applyFill="1" applyBorder="1" applyAlignment="1">
      <alignment horizontal="center"/>
    </xf>
    <xf numFmtId="170" fontId="6" fillId="3" borderId="0" xfId="18" applyNumberFormat="1" applyFont="1" applyFill="1" applyBorder="1" applyAlignment="1">
      <alignment horizontal="center"/>
    </xf>
    <xf numFmtId="167" fontId="1" fillId="3" borderId="0" xfId="18" applyNumberFormat="1" applyFont="1" applyFill="1" applyBorder="1" applyAlignment="1">
      <alignment horizontal="center"/>
    </xf>
    <xf numFmtId="164" fontId="1" fillId="3" borderId="0" xfId="20" applyNumberFormat="1" applyFont="1" applyFill="1" applyBorder="1" applyAlignment="1">
      <alignment horizontal="center"/>
    </xf>
    <xf numFmtId="170" fontId="1" fillId="3" borderId="0" xfId="21" applyNumberFormat="1" applyFont="1" applyFill="1" applyBorder="1" applyAlignment="1">
      <alignment horizontal="center"/>
    </xf>
    <xf numFmtId="0" fontId="4" fillId="3" borderId="0" xfId="0" applyFont="1" applyFill="1" applyAlignment="1">
      <alignment horizontal="center" wrapText="1"/>
    </xf>
    <xf numFmtId="172" fontId="1" fillId="3" borderId="0" xfId="1" applyNumberFormat="1" applyFont="1" applyFill="1" applyBorder="1"/>
    <xf numFmtId="0" fontId="1" fillId="3" borderId="1" xfId="0" applyFont="1" applyFill="1" applyBorder="1"/>
    <xf numFmtId="0" fontId="1" fillId="0" borderId="0" xfId="7" applyFont="1" applyFill="1" applyBorder="1" applyAlignment="1">
      <alignment horizontal="left" wrapText="1"/>
    </xf>
    <xf numFmtId="164" fontId="4" fillId="0" borderId="0" xfId="7" applyNumberFormat="1" applyFont="1" applyFill="1" applyBorder="1" applyAlignment="1">
      <alignment horizontal="center"/>
    </xf>
    <xf numFmtId="3" fontId="5" fillId="0" borderId="0" xfId="7" applyNumberFormat="1" applyFont="1" applyFill="1" applyBorder="1" applyAlignment="1">
      <alignment horizontal="center"/>
    </xf>
    <xf numFmtId="0" fontId="0" fillId="0" borderId="0" xfId="0" applyFill="1" applyBorder="1"/>
    <xf numFmtId="164" fontId="3" fillId="0" borderId="0" xfId="7" applyNumberFormat="1" applyFont="1" applyFill="1" applyBorder="1" applyAlignment="1">
      <alignment horizontal="center"/>
    </xf>
    <xf numFmtId="165" fontId="3" fillId="0" borderId="0" xfId="7" applyNumberFormat="1" applyFont="1" applyFill="1" applyBorder="1" applyAlignment="1">
      <alignment horizontal="center"/>
    </xf>
    <xf numFmtId="3" fontId="5" fillId="0" borderId="0" xfId="7" applyNumberFormat="1" applyFont="1" applyFill="1" applyBorder="1" applyAlignment="1">
      <alignment horizontal="right"/>
    </xf>
    <xf numFmtId="3" fontId="5" fillId="0" borderId="0" xfId="7" applyNumberFormat="1" applyFont="1" applyFill="1" applyBorder="1" applyAlignment="1"/>
    <xf numFmtId="164" fontId="1" fillId="0" borderId="0" xfId="6" applyNumberFormat="1" applyFont="1" applyFill="1" applyBorder="1" applyAlignment="1">
      <alignment horizontal="center"/>
    </xf>
    <xf numFmtId="164" fontId="18" fillId="0" borderId="0" xfId="0" applyNumberFormat="1" applyFont="1" applyFill="1" applyBorder="1"/>
    <xf numFmtId="0" fontId="4" fillId="0" borderId="0" xfId="7" applyFont="1" applyFill="1"/>
    <xf numFmtId="0" fontId="4" fillId="0" borderId="0" xfId="7" applyFont="1"/>
    <xf numFmtId="0" fontId="4" fillId="0" borderId="0" xfId="7" applyFont="1" applyFill="1" applyAlignment="1">
      <alignment wrapText="1"/>
    </xf>
    <xf numFmtId="0" fontId="4" fillId="0" borderId="0" xfId="7" applyFont="1" applyAlignment="1">
      <alignment wrapText="1"/>
    </xf>
    <xf numFmtId="0" fontId="1" fillId="0" borderId="0" xfId="7" applyFont="1" applyFill="1" applyBorder="1" applyAlignment="1">
      <alignment horizontal="left"/>
    </xf>
    <xf numFmtId="0" fontId="4" fillId="0" borderId="0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188">
    <cellStyle name="Comma" xfId="1" builtinId="3"/>
    <cellStyle name="Hyperlink" xfId="2" builtinId="8"/>
    <cellStyle name="Hyperlink 3" xfId="3"/>
    <cellStyle name="Normal" xfId="0" builtinId="0"/>
    <cellStyle name="Normal 2" xfId="4"/>
    <cellStyle name="Normal 2 2" xfId="5"/>
    <cellStyle name="Normal 2 2 2" xfId="6"/>
    <cellStyle name="Normal 3" xfId="7"/>
    <cellStyle name="Normal 4" xfId="8"/>
    <cellStyle name="Normal_Annual" xfId="9"/>
    <cellStyle name="Normal_Annual_1" xfId="10"/>
    <cellStyle name="Normal_Area-level variables" xfId="11"/>
    <cellStyle name="Normal_Area-level variables_1" xfId="12"/>
    <cellStyle name="Normal_Area-level variables_2" xfId="13"/>
    <cellStyle name="Normal_Area-level variables_3" xfId="14"/>
    <cellStyle name="Normal_Demographics" xfId="15"/>
    <cellStyle name="Normal_Overview" xfId="16"/>
    <cellStyle name="Normal_Overview_1 2" xfId="17"/>
    <cellStyle name="Normal_Sheet1" xfId="18"/>
    <cellStyle name="Normal_Sheet10" xfId="19"/>
    <cellStyle name="Normal_Sheet2" xfId="20"/>
    <cellStyle name="Normal_Sheet3" xfId="21"/>
    <cellStyle name="Normal_Sheet4" xfId="22"/>
    <cellStyle name="Normal_Sheet6" xfId="23"/>
    <cellStyle name="Normal_Sheet7" xfId="24"/>
    <cellStyle name="Percent" xfId="25" builtinId="5"/>
    <cellStyle name="Percent 2" xfId="26"/>
    <cellStyle name="Percent 2 2" xfId="27"/>
    <cellStyle name="style1464347004464" xfId="28"/>
    <cellStyle name="style1464347004698" xfId="29"/>
    <cellStyle name="style1464347004838" xfId="30"/>
    <cellStyle name="style1464347004994" xfId="31"/>
    <cellStyle name="style1464347005197" xfId="32"/>
    <cellStyle name="style1464347005353" xfId="33"/>
    <cellStyle name="style1464347005540" xfId="34"/>
    <cellStyle name="style1464347005743" xfId="35"/>
    <cellStyle name="style1464347005961" xfId="36"/>
    <cellStyle name="style1464347006242" xfId="37"/>
    <cellStyle name="style1464347006414" xfId="38"/>
    <cellStyle name="style1464347006554" xfId="39"/>
    <cellStyle name="style1464347006663" xfId="40"/>
    <cellStyle name="style1464347006819" xfId="41"/>
    <cellStyle name="style1464347006960" xfId="42"/>
    <cellStyle name="style1464347007147" xfId="43"/>
    <cellStyle name="style1464347007365" xfId="44"/>
    <cellStyle name="style1464347007584" xfId="45"/>
    <cellStyle name="style1464347007771" xfId="46"/>
    <cellStyle name="style1464347007927" xfId="47"/>
    <cellStyle name="style1464347008083" xfId="48"/>
    <cellStyle name="style1464347008223" xfId="49"/>
    <cellStyle name="style1464347008364" xfId="50"/>
    <cellStyle name="style1464347008567" xfId="51"/>
    <cellStyle name="style1464347008738" xfId="52"/>
    <cellStyle name="style1464347008910" xfId="53"/>
    <cellStyle name="style1464347009081" xfId="54"/>
    <cellStyle name="style1464347009253" xfId="55"/>
    <cellStyle name="style1464347009378" xfId="56"/>
    <cellStyle name="style1464347009518" xfId="57"/>
    <cellStyle name="style1464347009627" xfId="58"/>
    <cellStyle name="style1464347009721" xfId="59"/>
    <cellStyle name="style1464347009799" xfId="60"/>
    <cellStyle name="style1464347009893" xfId="61"/>
    <cellStyle name="style1464347009971" xfId="62"/>
    <cellStyle name="style1464347010095" xfId="63"/>
    <cellStyle name="style1464347010205" xfId="64"/>
    <cellStyle name="style1464347010314" xfId="65"/>
    <cellStyle name="style1464347010454" xfId="66"/>
    <cellStyle name="style1464347010563" xfId="67"/>
    <cellStyle name="style1464347010673" xfId="68"/>
    <cellStyle name="style1464347010797" xfId="69"/>
    <cellStyle name="style1464347010907" xfId="70"/>
    <cellStyle name="style1464347011031" xfId="71"/>
    <cellStyle name="style1464347011141" xfId="72"/>
    <cellStyle name="style1464347011219" xfId="73"/>
    <cellStyle name="style1464347011312" xfId="74"/>
    <cellStyle name="style1464347011406" xfId="75"/>
    <cellStyle name="style1464347011484" xfId="76"/>
    <cellStyle name="style1464347011577" xfId="77"/>
    <cellStyle name="style1464347011702" xfId="78"/>
    <cellStyle name="style1464347011780" xfId="79"/>
    <cellStyle name="style1464347011889" xfId="80"/>
    <cellStyle name="style1464347012014" xfId="81"/>
    <cellStyle name="style1464347012155" xfId="82"/>
    <cellStyle name="style1464347012342" xfId="83"/>
    <cellStyle name="style1464347012560" xfId="84"/>
    <cellStyle name="style1464347012669" xfId="85"/>
    <cellStyle name="style1464347012794" xfId="86"/>
    <cellStyle name="style1464347012903" xfId="87"/>
    <cellStyle name="style1464347012997" xfId="88"/>
    <cellStyle name="style1464347013075" xfId="89"/>
    <cellStyle name="style1464347013169" xfId="90"/>
    <cellStyle name="style1464347013262" xfId="91"/>
    <cellStyle name="style1464347013387" xfId="92"/>
    <cellStyle name="style1464347013512" xfId="93"/>
    <cellStyle name="style1464347013699" xfId="94"/>
    <cellStyle name="style1464347013808" xfId="95"/>
    <cellStyle name="style1464347013902" xfId="96"/>
    <cellStyle name="style1464347013995" xfId="97"/>
    <cellStyle name="style1464347014105" xfId="98"/>
    <cellStyle name="style1464347014214" xfId="99"/>
    <cellStyle name="style1464347014354" xfId="100"/>
    <cellStyle name="style1464347014448" xfId="101"/>
    <cellStyle name="style1464347014526" xfId="102"/>
    <cellStyle name="style1464347014651" xfId="103"/>
    <cellStyle name="style1464347014775" xfId="104"/>
    <cellStyle name="style1464347014885" xfId="105"/>
    <cellStyle name="style1464347015009" xfId="106"/>
    <cellStyle name="style1464347015134" xfId="107"/>
    <cellStyle name="style1464775057295" xfId="108"/>
    <cellStyle name="style1464775057420" xfId="109"/>
    <cellStyle name="style1464775057513" xfId="110"/>
    <cellStyle name="style1464775057591" xfId="111"/>
    <cellStyle name="style1464775057732" xfId="112"/>
    <cellStyle name="style1464775057857" xfId="113"/>
    <cellStyle name="style1464775057997" xfId="114"/>
    <cellStyle name="style1464775058122" xfId="115"/>
    <cellStyle name="style1464775058247" xfId="116"/>
    <cellStyle name="style1464775058387" xfId="117"/>
    <cellStyle name="style1464775058512" xfId="118"/>
    <cellStyle name="style1464775058652" xfId="119"/>
    <cellStyle name="style1464775058761" xfId="120"/>
    <cellStyle name="style1464775058855" xfId="121"/>
    <cellStyle name="style1464775058995" xfId="122"/>
    <cellStyle name="style1464775059120" xfId="123"/>
    <cellStyle name="style1464775059245" xfId="124"/>
    <cellStyle name="style1464775059370" xfId="125"/>
    <cellStyle name="style1464775059557" xfId="126"/>
    <cellStyle name="style1464775059682" xfId="127"/>
    <cellStyle name="style1464775059807" xfId="128"/>
    <cellStyle name="style1464775059931" xfId="129"/>
    <cellStyle name="style1464775060041" xfId="130"/>
    <cellStyle name="style1464775060181" xfId="131"/>
    <cellStyle name="style1464775060306" xfId="132"/>
    <cellStyle name="style1464775060399" xfId="133"/>
    <cellStyle name="style1464775060524" xfId="134"/>
    <cellStyle name="style1464775060665" xfId="135"/>
    <cellStyle name="style1464775060805" xfId="136"/>
    <cellStyle name="style1464775060914" xfId="137"/>
    <cellStyle name="style1464775061039" xfId="138"/>
    <cellStyle name="style1464775061133" xfId="139"/>
    <cellStyle name="style1464775061226" xfId="140"/>
    <cellStyle name="style1464775061320" xfId="141"/>
    <cellStyle name="style1464775061414" xfId="142"/>
    <cellStyle name="style1464775061523" xfId="143"/>
    <cellStyle name="style1464775061632" xfId="144"/>
    <cellStyle name="style1464775061710" xfId="145"/>
    <cellStyle name="style1464775061788" xfId="146"/>
    <cellStyle name="style1464775061866" xfId="147"/>
    <cellStyle name="style1464775061928" xfId="148"/>
    <cellStyle name="style1464775062006" xfId="149"/>
    <cellStyle name="style1464775062069" xfId="150"/>
    <cellStyle name="style1464775062147" xfId="151"/>
    <cellStyle name="style1464775062209" xfId="152"/>
    <cellStyle name="style1464775062256" xfId="153"/>
    <cellStyle name="style1464775062318" xfId="154"/>
    <cellStyle name="style1464775062365" xfId="155"/>
    <cellStyle name="style1464775062428" xfId="156"/>
    <cellStyle name="style1464775062474" xfId="157"/>
    <cellStyle name="style1464775062552" xfId="158"/>
    <cellStyle name="style1464775062599" xfId="159"/>
    <cellStyle name="style1464775062662" xfId="160"/>
    <cellStyle name="style1464775062724" xfId="161"/>
    <cellStyle name="style1464775062786" xfId="162"/>
    <cellStyle name="style1464775062880" xfId="163"/>
    <cellStyle name="style1464775063098" xfId="164"/>
    <cellStyle name="style1464775063161" xfId="165"/>
    <cellStyle name="style1464775063239" xfId="166"/>
    <cellStyle name="style1464775063301" xfId="167"/>
    <cellStyle name="style1464775063348" xfId="168"/>
    <cellStyle name="style1464775063410" xfId="169"/>
    <cellStyle name="style1464775063473" xfId="170"/>
    <cellStyle name="style1464775063520" xfId="171"/>
    <cellStyle name="style1464775063582" xfId="172"/>
    <cellStyle name="style1464775063660" xfId="173"/>
    <cellStyle name="style1464775063769" xfId="174"/>
    <cellStyle name="style1464775063863" xfId="175"/>
    <cellStyle name="style1464775063972" xfId="176"/>
    <cellStyle name="style1464775064050" xfId="177"/>
    <cellStyle name="style1464775064112" xfId="178"/>
    <cellStyle name="style1464775064175" xfId="179"/>
    <cellStyle name="style1464775064253" xfId="180"/>
    <cellStyle name="style1464775064300" xfId="181"/>
    <cellStyle name="style1464775064346" xfId="182"/>
    <cellStyle name="style1464775064424" xfId="183"/>
    <cellStyle name="style1464775064518" xfId="184"/>
    <cellStyle name="style1464775064580" xfId="185"/>
    <cellStyle name="style1464775064674" xfId="186"/>
    <cellStyle name="style1464775064737" xfId="187"/>
  </cellStyles>
  <dxfs count="3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v.uk/government/statistics/taking-part-201516-quarter-4-statistical-releas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v.uk/government/statistics/taking-part-201516-quarter-4-statistical-releas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v.uk/government/statistics/taking-part-201516-quarter-4-statistical-relea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44"/>
  <sheetViews>
    <sheetView tabSelected="1" zoomScale="80" zoomScaleNormal="80" workbookViewId="0">
      <pane xSplit="1" topLeftCell="C1" activePane="topRight" state="frozen"/>
      <selection pane="topRight"/>
    </sheetView>
  </sheetViews>
  <sheetFormatPr defaultColWidth="9" defaultRowHeight="12.6"/>
  <cols>
    <col min="1" max="1" width="37.59765625" style="54" customWidth="1"/>
    <col min="2" max="2" width="22" style="54" hidden="1" customWidth="1"/>
    <col min="3" max="3" width="8.59765625" style="80" customWidth="1"/>
    <col min="4" max="4" width="8.59765625" style="84" customWidth="1"/>
    <col min="5" max="5" width="10.59765625" style="55" customWidth="1"/>
    <col min="6" max="6" width="1.59765625" style="54" customWidth="1"/>
    <col min="7" max="7" width="8.59765625" style="80" customWidth="1"/>
    <col min="8" max="8" width="8.59765625" style="84" customWidth="1"/>
    <col min="9" max="9" width="10.59765625" style="55" customWidth="1"/>
    <col min="10" max="10" width="1.59765625" style="54" customWidth="1"/>
    <col min="11" max="11" width="8.59765625" style="80" customWidth="1"/>
    <col min="12" max="12" width="8.59765625" style="84" customWidth="1"/>
    <col min="13" max="13" width="10.59765625" style="55" customWidth="1"/>
    <col min="14" max="14" width="1.59765625" style="54" customWidth="1"/>
    <col min="15" max="15" width="8.59765625" style="80" customWidth="1"/>
    <col min="16" max="16" width="8.59765625" style="84" customWidth="1"/>
    <col min="17" max="17" width="10.59765625" style="55" customWidth="1"/>
    <col min="18" max="18" width="1.59765625" style="54" customWidth="1"/>
    <col min="19" max="19" width="8.59765625" style="56" customWidth="1"/>
    <col min="20" max="20" width="8.59765625" style="73" customWidth="1"/>
    <col min="21" max="21" width="10.59765625" style="52" customWidth="1"/>
    <col min="22" max="22" width="1.59765625" style="54" customWidth="1"/>
    <col min="23" max="24" width="8.5" style="59" customWidth="1"/>
    <col min="25" max="25" width="10.59765625" style="59" customWidth="1"/>
    <col min="26" max="26" width="1.09765625" style="59" customWidth="1"/>
    <col min="27" max="28" width="8.5" style="59" customWidth="1"/>
    <col min="29" max="29" width="10.59765625" style="59" customWidth="1"/>
    <col min="30" max="30" width="1.09765625" style="59" customWidth="1"/>
    <col min="31" max="31" width="8.5" style="59" customWidth="1"/>
    <col min="32" max="32" width="8.59765625" style="1" hidden="1" customWidth="1"/>
    <col min="33" max="33" width="8.5" style="59" customWidth="1"/>
    <col min="34" max="42" width="8.59765625" style="1" hidden="1" customWidth="1"/>
    <col min="43" max="43" width="10.59765625" style="59" customWidth="1"/>
    <col min="44" max="44" width="1.09765625" style="59" customWidth="1"/>
    <col min="45" max="45" width="8.5" style="59" customWidth="1"/>
    <col min="46" max="46" width="8.59765625" style="1" hidden="1" customWidth="1"/>
    <col min="47" max="47" width="8.5" style="59" customWidth="1"/>
    <col min="48" max="56" width="8.59765625" style="1" hidden="1" customWidth="1"/>
    <col min="57" max="57" width="10.59765625" style="59" customWidth="1"/>
    <col min="58" max="58" width="1.09765625" style="59" customWidth="1"/>
    <col min="59" max="59" width="8.5" style="59" customWidth="1"/>
    <col min="60" max="60" width="8.59765625" style="1" hidden="1" customWidth="1"/>
    <col min="61" max="61" width="8.5" style="59" customWidth="1"/>
    <col min="62" max="70" width="8.59765625" style="1" hidden="1" customWidth="1"/>
    <col min="71" max="71" width="10.59765625" style="59" customWidth="1"/>
    <col min="72" max="72" width="1.09765625" style="59" customWidth="1"/>
    <col min="73" max="73" width="8.5" style="59" customWidth="1"/>
    <col min="74" max="74" width="8.59765625" style="1" hidden="1" customWidth="1"/>
    <col min="75" max="75" width="8.5" style="59" customWidth="1"/>
    <col min="76" max="84" width="8.59765625" style="1" hidden="1" customWidth="1"/>
    <col min="85" max="85" width="10.59765625" style="59" customWidth="1"/>
    <col min="86" max="86" width="1.09765625" style="59" customWidth="1"/>
    <col min="87" max="256" width="11" style="59" customWidth="1"/>
    <col min="257" max="16384" width="9" style="59"/>
  </cols>
  <sheetData>
    <row r="1" spans="1:90" ht="15.6">
      <c r="A1" s="297" t="s">
        <v>99</v>
      </c>
      <c r="B1" s="53"/>
      <c r="T1" s="57"/>
      <c r="U1" s="51"/>
      <c r="CI1" s="255"/>
      <c r="CJ1" s="255"/>
      <c r="CK1" s="255"/>
      <c r="CL1" s="255"/>
    </row>
    <row r="2" spans="1:90">
      <c r="A2" s="60" t="s">
        <v>66</v>
      </c>
      <c r="B2" s="60"/>
      <c r="C2" s="81"/>
      <c r="D2" s="85"/>
      <c r="E2" s="62"/>
      <c r="F2" s="61"/>
      <c r="G2" s="81"/>
      <c r="H2" s="85"/>
      <c r="I2" s="62"/>
      <c r="J2" s="61"/>
      <c r="K2" s="81"/>
      <c r="L2" s="85"/>
      <c r="M2" s="62"/>
      <c r="N2" s="61"/>
      <c r="O2" s="81"/>
      <c r="P2" s="85"/>
      <c r="Q2" s="62"/>
      <c r="R2" s="61"/>
      <c r="T2" s="57"/>
      <c r="U2" s="51"/>
      <c r="V2" s="61"/>
    </row>
    <row r="3" spans="1:90">
      <c r="A3" s="53"/>
      <c r="B3" s="53"/>
      <c r="T3" s="57"/>
      <c r="U3" s="51"/>
      <c r="CI3" s="247"/>
      <c r="CJ3" s="247"/>
      <c r="CK3" s="247"/>
      <c r="CL3" s="247"/>
    </row>
    <row r="4" spans="1:90" ht="12.75" customHeight="1">
      <c r="A4" s="63"/>
      <c r="B4" s="63"/>
      <c r="C4" s="362" t="s">
        <v>56</v>
      </c>
      <c r="D4" s="362"/>
      <c r="E4" s="362"/>
      <c r="F4" s="64"/>
      <c r="G4" s="365" t="s">
        <v>57</v>
      </c>
      <c r="H4" s="365"/>
      <c r="I4" s="365"/>
      <c r="J4" s="64"/>
      <c r="K4" s="362" t="s">
        <v>58</v>
      </c>
      <c r="L4" s="362"/>
      <c r="M4" s="362"/>
      <c r="N4" s="64"/>
      <c r="O4" s="365" t="s">
        <v>59</v>
      </c>
      <c r="P4" s="365"/>
      <c r="Q4" s="365"/>
      <c r="R4" s="64"/>
      <c r="S4" s="362" t="s">
        <v>60</v>
      </c>
      <c r="T4" s="362"/>
      <c r="U4" s="362"/>
      <c r="V4" s="64"/>
      <c r="W4" s="365" t="s">
        <v>69</v>
      </c>
      <c r="X4" s="365"/>
      <c r="Y4" s="365"/>
      <c r="AA4" s="362" t="s">
        <v>71</v>
      </c>
      <c r="AB4" s="362"/>
      <c r="AC4" s="362"/>
      <c r="AE4" s="363" t="s">
        <v>90</v>
      </c>
      <c r="AF4" s="363"/>
      <c r="AG4" s="363"/>
      <c r="AH4" s="363"/>
      <c r="AI4" s="363"/>
      <c r="AJ4" s="363"/>
      <c r="AK4" s="363"/>
      <c r="AL4" s="363"/>
      <c r="AM4" s="363"/>
      <c r="AN4" s="363"/>
      <c r="AO4" s="363"/>
      <c r="AP4" s="363"/>
      <c r="AQ4" s="363"/>
      <c r="AS4" s="362" t="s">
        <v>92</v>
      </c>
      <c r="AT4" s="362"/>
      <c r="AU4" s="362"/>
      <c r="AV4" s="362"/>
      <c r="AW4" s="362"/>
      <c r="AX4" s="362"/>
      <c r="AY4" s="362"/>
      <c r="AZ4" s="362"/>
      <c r="BA4" s="362"/>
      <c r="BB4" s="362"/>
      <c r="BC4" s="362"/>
      <c r="BD4" s="362"/>
      <c r="BE4" s="362"/>
      <c r="BG4" s="363" t="s">
        <v>93</v>
      </c>
      <c r="BH4" s="363"/>
      <c r="BI4" s="363"/>
      <c r="BJ4" s="363"/>
      <c r="BK4" s="363"/>
      <c r="BL4" s="363"/>
      <c r="BM4" s="363"/>
      <c r="BN4" s="363"/>
      <c r="BO4" s="363"/>
      <c r="BP4" s="363"/>
      <c r="BQ4" s="363"/>
      <c r="BR4" s="363"/>
      <c r="BS4" s="363"/>
      <c r="BU4" s="362" t="s">
        <v>95</v>
      </c>
      <c r="BV4" s="362"/>
      <c r="BW4" s="362"/>
      <c r="BX4" s="362"/>
      <c r="BY4" s="362"/>
      <c r="BZ4" s="362"/>
      <c r="CA4" s="362"/>
      <c r="CB4" s="362"/>
      <c r="CC4" s="362"/>
      <c r="CD4" s="362"/>
      <c r="CE4" s="362"/>
      <c r="CF4" s="362"/>
      <c r="CG4" s="362"/>
      <c r="CH4" s="149"/>
      <c r="CI4" s="364" t="s">
        <v>96</v>
      </c>
      <c r="CJ4" s="364"/>
      <c r="CK4" s="364"/>
      <c r="CL4" s="364"/>
    </row>
    <row r="5" spans="1:90" ht="37.200000000000003">
      <c r="A5" s="63"/>
      <c r="B5" s="196" t="s">
        <v>72</v>
      </c>
      <c r="C5" s="65" t="s">
        <v>2</v>
      </c>
      <c r="D5" s="66" t="s">
        <v>55</v>
      </c>
      <c r="E5" s="89" t="s">
        <v>3</v>
      </c>
      <c r="F5" s="67"/>
      <c r="G5" s="90" t="s">
        <v>2</v>
      </c>
      <c r="H5" s="91" t="s">
        <v>55</v>
      </c>
      <c r="I5" s="92" t="s">
        <v>3</v>
      </c>
      <c r="J5" s="67"/>
      <c r="K5" s="65" t="s">
        <v>2</v>
      </c>
      <c r="L5" s="66" t="s">
        <v>55</v>
      </c>
      <c r="M5" s="89" t="s">
        <v>3</v>
      </c>
      <c r="N5" s="67"/>
      <c r="O5" s="90" t="s">
        <v>2</v>
      </c>
      <c r="P5" s="91" t="s">
        <v>55</v>
      </c>
      <c r="Q5" s="92" t="s">
        <v>3</v>
      </c>
      <c r="R5" s="67"/>
      <c r="S5" s="102" t="s">
        <v>2</v>
      </c>
      <c r="T5" s="66" t="s">
        <v>55</v>
      </c>
      <c r="U5" s="89" t="s">
        <v>3</v>
      </c>
      <c r="V5" s="67"/>
      <c r="W5" s="153" t="s">
        <v>65</v>
      </c>
      <c r="X5" s="154" t="s">
        <v>55</v>
      </c>
      <c r="Y5" s="155" t="s">
        <v>3</v>
      </c>
      <c r="AA5" s="102" t="s">
        <v>65</v>
      </c>
      <c r="AB5" s="66" t="s">
        <v>55</v>
      </c>
      <c r="AC5" s="89" t="s">
        <v>3</v>
      </c>
      <c r="AE5" s="212" t="s">
        <v>65</v>
      </c>
      <c r="AF5" s="213" t="s">
        <v>80</v>
      </c>
      <c r="AG5" s="214" t="s">
        <v>55</v>
      </c>
      <c r="AH5" s="213" t="s">
        <v>81</v>
      </c>
      <c r="AI5" s="213" t="s">
        <v>82</v>
      </c>
      <c r="AJ5" s="213" t="s">
        <v>83</v>
      </c>
      <c r="AK5" s="213" t="s">
        <v>84</v>
      </c>
      <c r="AL5" s="213" t="s">
        <v>85</v>
      </c>
      <c r="AM5" s="213" t="s">
        <v>86</v>
      </c>
      <c r="AN5" s="213" t="s">
        <v>87</v>
      </c>
      <c r="AO5" s="213" t="s">
        <v>88</v>
      </c>
      <c r="AP5" s="213" t="s">
        <v>89</v>
      </c>
      <c r="AQ5" s="215" t="s">
        <v>3</v>
      </c>
      <c r="AS5" s="102" t="s">
        <v>65</v>
      </c>
      <c r="AT5" s="238" t="s">
        <v>80</v>
      </c>
      <c r="AU5" s="66" t="s">
        <v>55</v>
      </c>
      <c r="AV5" s="238" t="s">
        <v>81</v>
      </c>
      <c r="AW5" s="238" t="s">
        <v>82</v>
      </c>
      <c r="AX5" s="238" t="s">
        <v>83</v>
      </c>
      <c r="AY5" s="238" t="s">
        <v>84</v>
      </c>
      <c r="AZ5" s="238" t="s">
        <v>85</v>
      </c>
      <c r="BA5" s="238" t="s">
        <v>86</v>
      </c>
      <c r="BB5" s="238" t="s">
        <v>87</v>
      </c>
      <c r="BC5" s="238" t="s">
        <v>88</v>
      </c>
      <c r="BD5" s="238" t="s">
        <v>89</v>
      </c>
      <c r="BE5" s="89" t="s">
        <v>3</v>
      </c>
      <c r="BG5" s="212" t="s">
        <v>65</v>
      </c>
      <c r="BH5" s="213" t="s">
        <v>80</v>
      </c>
      <c r="BI5" s="214" t="s">
        <v>55</v>
      </c>
      <c r="BJ5" s="213" t="s">
        <v>81</v>
      </c>
      <c r="BK5" s="213" t="s">
        <v>82</v>
      </c>
      <c r="BL5" s="213" t="s">
        <v>83</v>
      </c>
      <c r="BM5" s="213" t="s">
        <v>84</v>
      </c>
      <c r="BN5" s="213" t="s">
        <v>85</v>
      </c>
      <c r="BO5" s="213" t="s">
        <v>86</v>
      </c>
      <c r="BP5" s="213" t="s">
        <v>87</v>
      </c>
      <c r="BQ5" s="213" t="s">
        <v>88</v>
      </c>
      <c r="BR5" s="213" t="s">
        <v>89</v>
      </c>
      <c r="BS5" s="215" t="s">
        <v>3</v>
      </c>
      <c r="BU5" s="102" t="s">
        <v>65</v>
      </c>
      <c r="BV5" s="238" t="s">
        <v>80</v>
      </c>
      <c r="BW5" s="66" t="s">
        <v>55</v>
      </c>
      <c r="BX5" s="197" t="s">
        <v>81</v>
      </c>
      <c r="BY5" s="197" t="s">
        <v>82</v>
      </c>
      <c r="BZ5" s="197" t="s">
        <v>83</v>
      </c>
      <c r="CA5" s="197" t="s">
        <v>84</v>
      </c>
      <c r="CB5" s="197" t="s">
        <v>85</v>
      </c>
      <c r="CC5" s="197" t="s">
        <v>86</v>
      </c>
      <c r="CD5" s="197" t="s">
        <v>87</v>
      </c>
      <c r="CE5" s="197" t="s">
        <v>88</v>
      </c>
      <c r="CF5" s="197" t="s">
        <v>89</v>
      </c>
      <c r="CG5" s="89" t="s">
        <v>3</v>
      </c>
      <c r="CH5" s="89"/>
      <c r="CI5" s="298" t="s">
        <v>65</v>
      </c>
      <c r="CJ5" s="298" t="s">
        <v>97</v>
      </c>
      <c r="CK5" s="299" t="s">
        <v>98</v>
      </c>
      <c r="CL5" s="300" t="s">
        <v>3</v>
      </c>
    </row>
    <row r="6" spans="1:90">
      <c r="A6" s="53"/>
      <c r="B6" s="53"/>
      <c r="G6" s="93"/>
      <c r="H6" s="94"/>
      <c r="I6" s="95"/>
      <c r="O6" s="93"/>
      <c r="P6" s="94"/>
      <c r="Q6" s="95"/>
      <c r="T6" s="57"/>
      <c r="U6" s="51"/>
      <c r="W6" s="171"/>
      <c r="X6" s="157"/>
      <c r="Y6" s="158"/>
      <c r="AA6" s="56"/>
      <c r="AB6" s="57"/>
      <c r="AC6" s="51"/>
      <c r="AE6" s="23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8"/>
      <c r="AS6" s="56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1"/>
      <c r="BG6" s="237"/>
      <c r="BH6" s="217"/>
      <c r="BI6" s="217"/>
      <c r="BJ6" s="217"/>
      <c r="BK6" s="217"/>
      <c r="BL6" s="217"/>
      <c r="BM6" s="217"/>
      <c r="BN6" s="217"/>
      <c r="BO6" s="217"/>
      <c r="BP6" s="217"/>
      <c r="BQ6" s="217"/>
      <c r="BR6" s="217"/>
      <c r="BS6" s="218"/>
      <c r="BU6" s="56"/>
      <c r="BV6" s="57"/>
      <c r="BW6" s="57"/>
      <c r="BX6" s="151"/>
      <c r="BY6" s="151"/>
      <c r="BZ6" s="151"/>
      <c r="CA6" s="151"/>
      <c r="CB6" s="151"/>
      <c r="CC6" s="151"/>
      <c r="CD6" s="151"/>
      <c r="CE6" s="151"/>
      <c r="CF6" s="151"/>
      <c r="CG6" s="51"/>
      <c r="CH6" s="51"/>
      <c r="CI6" s="301"/>
      <c r="CJ6" s="301"/>
      <c r="CK6" s="301"/>
      <c r="CL6" s="301"/>
    </row>
    <row r="7" spans="1:90" ht="15.6">
      <c r="A7" s="53" t="s">
        <v>102</v>
      </c>
      <c r="B7" s="53" t="s">
        <v>73</v>
      </c>
      <c r="C7" s="192">
        <v>76.285820508198555</v>
      </c>
      <c r="D7" s="80">
        <v>0.6888746083877777</v>
      </c>
      <c r="E7" s="55">
        <v>28117</v>
      </c>
      <c r="G7" s="286">
        <v>75.949212220530171</v>
      </c>
      <c r="H7" s="93">
        <v>0.7167795769651093</v>
      </c>
      <c r="I7" s="95">
        <v>24174</v>
      </c>
      <c r="K7" s="192">
        <v>76.777527576127369</v>
      </c>
      <c r="L7" s="80">
        <v>0.67316468316323608</v>
      </c>
      <c r="M7" s="55">
        <v>25720</v>
      </c>
      <c r="O7" s="287">
        <v>75.714440471881488</v>
      </c>
      <c r="P7" s="93">
        <v>0.9851060475374922</v>
      </c>
      <c r="Q7" s="95">
        <v>14452</v>
      </c>
      <c r="S7" s="288">
        <v>75.70914481586027</v>
      </c>
      <c r="T7" s="41">
        <v>1.9752480185435175</v>
      </c>
      <c r="U7" s="51">
        <v>6097</v>
      </c>
      <c r="W7" s="289">
        <v>76.240804037107296</v>
      </c>
      <c r="X7" s="156">
        <v>0.85015314467815273</v>
      </c>
      <c r="Y7" s="158">
        <v>14102</v>
      </c>
      <c r="AA7" s="189">
        <v>78.154000716767243</v>
      </c>
      <c r="AB7" s="41">
        <v>1.0704867859316991</v>
      </c>
      <c r="AC7" s="51">
        <v>9188</v>
      </c>
      <c r="AE7" s="219">
        <v>78.439022342454706</v>
      </c>
      <c r="AF7" s="220" t="s">
        <v>32</v>
      </c>
      <c r="AG7" s="216">
        <v>1.0565209972006606</v>
      </c>
      <c r="AH7" s="221">
        <v>1.3001191041125417</v>
      </c>
      <c r="AI7" s="222">
        <v>0.78439022342454701</v>
      </c>
      <c r="AJ7" s="222">
        <v>0.41124469701205413</v>
      </c>
      <c r="AK7" s="223">
        <v>4.1461680594501145E-3</v>
      </c>
      <c r="AL7" s="223">
        <v>5.3905123029523187E-3</v>
      </c>
      <c r="AM7" s="223">
        <v>1.0565209972006608E-2</v>
      </c>
      <c r="AN7" s="223">
        <v>0.79495543339655361</v>
      </c>
      <c r="AO7" s="223">
        <v>0.7738250134525404</v>
      </c>
      <c r="AP7" s="220">
        <v>1.0565209972006606E-2</v>
      </c>
      <c r="AQ7" s="218">
        <v>9838</v>
      </c>
      <c r="AS7" s="239">
        <v>77.522959717706868</v>
      </c>
      <c r="AT7" s="240" t="s">
        <v>32</v>
      </c>
      <c r="AU7" s="41">
        <v>1.033153526956565</v>
      </c>
      <c r="AV7" s="210">
        <v>1.2850117200602906</v>
      </c>
      <c r="AW7" s="200">
        <v>0.77522959717706863</v>
      </c>
      <c r="AX7" s="200">
        <v>0.41743103482820793</v>
      </c>
      <c r="AY7" s="203">
        <v>4.1021324887034949E-3</v>
      </c>
      <c r="AZ7" s="203">
        <v>5.2712883252240784E-3</v>
      </c>
      <c r="BA7" s="203">
        <v>1.033153526956565E-2</v>
      </c>
      <c r="BB7" s="203">
        <v>0.78556113244663428</v>
      </c>
      <c r="BC7" s="203">
        <v>0.76489806190750298</v>
      </c>
      <c r="BD7" s="240">
        <v>1.033153526956565E-2</v>
      </c>
      <c r="BE7" s="51">
        <v>10355</v>
      </c>
      <c r="BG7" s="219">
        <v>76.812879878540471</v>
      </c>
      <c r="BH7" s="220" t="s">
        <v>91</v>
      </c>
      <c r="BI7" s="216">
        <v>1.1766560140014204</v>
      </c>
      <c r="BJ7" s="221">
        <v>1.4094523347958576</v>
      </c>
      <c r="BK7" s="222">
        <v>0.76812879878540474</v>
      </c>
      <c r="BL7" s="222">
        <v>0.42202718782312582</v>
      </c>
      <c r="BM7" s="223">
        <v>4.2594255775368489E-3</v>
      </c>
      <c r="BN7" s="223">
        <v>6.0034573251485064E-3</v>
      </c>
      <c r="BO7" s="223">
        <v>1.1766560140014239E-2</v>
      </c>
      <c r="BP7" s="223">
        <v>0.77989535892541895</v>
      </c>
      <c r="BQ7" s="223">
        <v>0.75636223864539054</v>
      </c>
      <c r="BR7" s="220">
        <v>1.1766560140014204E-2</v>
      </c>
      <c r="BS7" s="218">
        <v>9817</v>
      </c>
      <c r="BU7" s="239">
        <v>76.100137947091326</v>
      </c>
      <c r="BV7" s="240" t="s">
        <v>91</v>
      </c>
      <c r="BW7" s="41">
        <v>1.1552408522766844</v>
      </c>
      <c r="BX7" s="199">
        <v>1.3938494089540108</v>
      </c>
      <c r="BY7" s="200">
        <v>0.76100137947091329</v>
      </c>
      <c r="BZ7" s="201">
        <v>0.42647189815306741</v>
      </c>
      <c r="CA7" s="202">
        <v>4.228716710960828E-3</v>
      </c>
      <c r="CB7" s="202">
        <v>5.8941942882066983E-3</v>
      </c>
      <c r="CC7" s="202">
        <v>1.1552408522766825E-2</v>
      </c>
      <c r="CD7" s="203">
        <v>0.77255378799368013</v>
      </c>
      <c r="CE7" s="203">
        <v>0.74944897094814644</v>
      </c>
      <c r="CF7" s="195">
        <v>1.1552408522766844E-2</v>
      </c>
      <c r="CG7" s="51">
        <v>10171</v>
      </c>
      <c r="CH7" s="51"/>
      <c r="CI7" s="302">
        <v>77.02653416767906</v>
      </c>
      <c r="CJ7" s="302">
        <v>75.62433138875106</v>
      </c>
      <c r="CK7" s="302">
        <v>78.371145108459814</v>
      </c>
      <c r="CL7" s="303">
        <v>9947</v>
      </c>
    </row>
    <row r="8" spans="1:90" ht="15.6">
      <c r="A8" s="53"/>
      <c r="B8" s="53"/>
      <c r="G8" s="93"/>
      <c r="H8" s="93"/>
      <c r="I8" s="95"/>
      <c r="O8" s="93"/>
      <c r="P8" s="94"/>
      <c r="Q8" s="95"/>
      <c r="T8" s="41"/>
      <c r="U8" s="51"/>
      <c r="W8" s="171"/>
      <c r="X8" s="156"/>
      <c r="Y8" s="158"/>
      <c r="AA8" s="56"/>
      <c r="AB8" s="41"/>
      <c r="AC8" s="51"/>
      <c r="AE8" s="237"/>
      <c r="AF8" s="220" t="e">
        <v>#DIV/0!</v>
      </c>
      <c r="AG8" s="216"/>
      <c r="AH8" s="225"/>
      <c r="AI8" s="222">
        <v>0</v>
      </c>
      <c r="AJ8" s="222">
        <v>0</v>
      </c>
      <c r="AK8" s="223" t="e">
        <v>#DIV/0!</v>
      </c>
      <c r="AL8" s="223" t="e">
        <v>#DIV/0!</v>
      </c>
      <c r="AM8" s="223" t="e">
        <v>#DIV/0!</v>
      </c>
      <c r="AN8" s="223" t="e">
        <v>#DIV/0!</v>
      </c>
      <c r="AO8" s="223" t="e">
        <v>#DIV/0!</v>
      </c>
      <c r="AP8" s="220" t="e">
        <v>#DIV/0!</v>
      </c>
      <c r="AQ8" s="218"/>
      <c r="AS8" s="56"/>
      <c r="AT8" s="240" t="e">
        <v>#DIV/0!</v>
      </c>
      <c r="AU8" s="41"/>
      <c r="AV8" s="241"/>
      <c r="AW8" s="200">
        <v>0</v>
      </c>
      <c r="AX8" s="200">
        <v>0</v>
      </c>
      <c r="AY8" s="203" t="e">
        <v>#DIV/0!</v>
      </c>
      <c r="AZ8" s="203" t="e">
        <v>#DIV/0!</v>
      </c>
      <c r="BA8" s="203" t="e">
        <v>#DIV/0!</v>
      </c>
      <c r="BB8" s="203" t="e">
        <v>#DIV/0!</v>
      </c>
      <c r="BC8" s="203" t="e">
        <v>#DIV/0!</v>
      </c>
      <c r="BD8" s="240" t="e">
        <v>#DIV/0!</v>
      </c>
      <c r="BE8" s="51"/>
      <c r="BG8" s="237"/>
      <c r="BH8" s="220" t="e">
        <v>#DIV/0!</v>
      </c>
      <c r="BI8" s="216"/>
      <c r="BJ8" s="225"/>
      <c r="BK8" s="222">
        <v>0</v>
      </c>
      <c r="BL8" s="222">
        <v>0</v>
      </c>
      <c r="BM8" s="223" t="e">
        <v>#DIV/0!</v>
      </c>
      <c r="BN8" s="223" t="e">
        <v>#DIV/0!</v>
      </c>
      <c r="BO8" s="223" t="e">
        <v>#DIV/0!</v>
      </c>
      <c r="BP8" s="223" t="e">
        <v>#DIV/0!</v>
      </c>
      <c r="BQ8" s="223" t="e">
        <v>#DIV/0!</v>
      </c>
      <c r="BR8" s="220" t="e">
        <v>#DIV/0!</v>
      </c>
      <c r="BS8" s="218"/>
      <c r="BU8" s="56"/>
      <c r="BV8" s="240" t="e">
        <v>#DIV/0!</v>
      </c>
      <c r="BW8" s="41"/>
      <c r="BX8" s="204"/>
      <c r="BY8" s="200">
        <v>0</v>
      </c>
      <c r="BZ8" s="201">
        <v>0</v>
      </c>
      <c r="CA8" s="202" t="e">
        <v>#DIV/0!</v>
      </c>
      <c r="CB8" s="202" t="e">
        <v>#DIV/0!</v>
      </c>
      <c r="CC8" s="202" t="e">
        <v>#DIV/0!</v>
      </c>
      <c r="CD8" s="203" t="e">
        <v>#DIV/0!</v>
      </c>
      <c r="CE8" s="203" t="e">
        <v>#DIV/0!</v>
      </c>
      <c r="CF8" s="195" t="e">
        <v>#DIV/0!</v>
      </c>
      <c r="CG8" s="51"/>
      <c r="CH8" s="51"/>
      <c r="CI8" s="304"/>
      <c r="CJ8" s="304"/>
      <c r="CK8" s="304"/>
      <c r="CL8" s="305"/>
    </row>
    <row r="9" spans="1:90" ht="15.6">
      <c r="A9" s="75" t="s">
        <v>103</v>
      </c>
      <c r="B9" s="75"/>
      <c r="C9" s="82"/>
      <c r="D9" s="86"/>
      <c r="F9" s="68"/>
      <c r="G9" s="97"/>
      <c r="H9" s="98"/>
      <c r="I9" s="95"/>
      <c r="J9" s="68"/>
      <c r="K9" s="82"/>
      <c r="L9" s="86"/>
      <c r="N9" s="68"/>
      <c r="O9" s="97"/>
      <c r="P9" s="98"/>
      <c r="Q9" s="95"/>
      <c r="R9" s="68"/>
      <c r="T9" s="41"/>
      <c r="U9" s="51"/>
      <c r="V9" s="68"/>
      <c r="W9" s="171"/>
      <c r="X9" s="156"/>
      <c r="Y9" s="158"/>
      <c r="AA9" s="56"/>
      <c r="AB9" s="41"/>
      <c r="AC9" s="51"/>
      <c r="AE9" s="237"/>
      <c r="AF9" s="220" t="e">
        <v>#DIV/0!</v>
      </c>
      <c r="AG9" s="216"/>
      <c r="AH9" s="225"/>
      <c r="AI9" s="222">
        <v>0</v>
      </c>
      <c r="AJ9" s="222">
        <v>0</v>
      </c>
      <c r="AK9" s="223" t="e">
        <v>#DIV/0!</v>
      </c>
      <c r="AL9" s="223" t="e">
        <v>#DIV/0!</v>
      </c>
      <c r="AM9" s="223" t="e">
        <v>#DIV/0!</v>
      </c>
      <c r="AN9" s="223" t="e">
        <v>#DIV/0!</v>
      </c>
      <c r="AO9" s="223" t="e">
        <v>#DIV/0!</v>
      </c>
      <c r="AP9" s="220" t="e">
        <v>#DIV/0!</v>
      </c>
      <c r="AQ9" s="218"/>
      <c r="AS9" s="56"/>
      <c r="AT9" s="240" t="e">
        <v>#DIV/0!</v>
      </c>
      <c r="AU9" s="41"/>
      <c r="AV9" s="241"/>
      <c r="AW9" s="200">
        <v>0</v>
      </c>
      <c r="AX9" s="200">
        <v>0</v>
      </c>
      <c r="AY9" s="203" t="e">
        <v>#DIV/0!</v>
      </c>
      <c r="AZ9" s="203" t="e">
        <v>#DIV/0!</v>
      </c>
      <c r="BA9" s="203" t="e">
        <v>#DIV/0!</v>
      </c>
      <c r="BB9" s="203" t="e">
        <v>#DIV/0!</v>
      </c>
      <c r="BC9" s="203" t="e">
        <v>#DIV/0!</v>
      </c>
      <c r="BD9" s="240" t="e">
        <v>#DIV/0!</v>
      </c>
      <c r="BE9" s="51"/>
      <c r="BG9" s="237"/>
      <c r="BH9" s="220" t="e">
        <v>#DIV/0!</v>
      </c>
      <c r="BI9" s="216"/>
      <c r="BJ9" s="225"/>
      <c r="BK9" s="222">
        <v>0</v>
      </c>
      <c r="BL9" s="222">
        <v>0</v>
      </c>
      <c r="BM9" s="223" t="e">
        <v>#DIV/0!</v>
      </c>
      <c r="BN9" s="223" t="e">
        <v>#DIV/0!</v>
      </c>
      <c r="BO9" s="223" t="e">
        <v>#DIV/0!</v>
      </c>
      <c r="BP9" s="223" t="e">
        <v>#DIV/0!</v>
      </c>
      <c r="BQ9" s="223" t="e">
        <v>#DIV/0!</v>
      </c>
      <c r="BR9" s="220" t="e">
        <v>#DIV/0!</v>
      </c>
      <c r="BS9" s="218"/>
      <c r="BU9" s="56"/>
      <c r="BV9" s="240" t="e">
        <v>#DIV/0!</v>
      </c>
      <c r="BW9" s="41"/>
      <c r="BX9" s="204"/>
      <c r="BY9" s="200">
        <v>0</v>
      </c>
      <c r="BZ9" s="201">
        <v>0</v>
      </c>
      <c r="CA9" s="202" t="e">
        <v>#DIV/0!</v>
      </c>
      <c r="CB9" s="202" t="e">
        <v>#DIV/0!</v>
      </c>
      <c r="CC9" s="202" t="e">
        <v>#DIV/0!</v>
      </c>
      <c r="CD9" s="203" t="e">
        <v>#DIV/0!</v>
      </c>
      <c r="CE9" s="203" t="e">
        <v>#DIV/0!</v>
      </c>
      <c r="CF9" s="195" t="e">
        <v>#DIV/0!</v>
      </c>
      <c r="CG9" s="51"/>
      <c r="CH9" s="51"/>
      <c r="CI9" s="304"/>
      <c r="CJ9" s="306"/>
      <c r="CK9" s="307"/>
      <c r="CL9" s="305"/>
    </row>
    <row r="10" spans="1:90" ht="15.6">
      <c r="A10" s="53" t="s">
        <v>61</v>
      </c>
      <c r="B10" s="53" t="s">
        <v>74</v>
      </c>
      <c r="C10" s="192">
        <v>23.831100029416344</v>
      </c>
      <c r="D10" s="80">
        <v>0.69059418054615662</v>
      </c>
      <c r="E10" s="55">
        <v>28072</v>
      </c>
      <c r="G10" s="286">
        <v>24.067724363740684</v>
      </c>
      <c r="H10" s="93">
        <v>0.71695195783877352</v>
      </c>
      <c r="I10" s="95">
        <v>24174</v>
      </c>
      <c r="K10" s="192">
        <v>23.298917313525106</v>
      </c>
      <c r="L10" s="80">
        <v>0.67393599249313851</v>
      </c>
      <c r="M10" s="55">
        <v>25720</v>
      </c>
      <c r="O10" s="286">
        <v>24.11887010433438</v>
      </c>
      <c r="P10" s="93">
        <v>0.98279953752586202</v>
      </c>
      <c r="Q10" s="95">
        <v>14452</v>
      </c>
      <c r="S10" s="192">
        <v>24.290855184139765</v>
      </c>
      <c r="T10" s="41">
        <v>1.9752480185435211</v>
      </c>
      <c r="U10" s="51">
        <v>6097</v>
      </c>
      <c r="W10" s="290">
        <v>23.906563907053929</v>
      </c>
      <c r="X10" s="156">
        <v>0.85196104873164735</v>
      </c>
      <c r="Y10" s="158">
        <v>14102</v>
      </c>
      <c r="AA10" s="191">
        <v>21.868620216163944</v>
      </c>
      <c r="AB10" s="41">
        <v>1.0236087228655464</v>
      </c>
      <c r="AC10" s="51">
        <v>9188</v>
      </c>
      <c r="AE10" s="219">
        <v>21.616765262038829</v>
      </c>
      <c r="AF10" s="220" t="s">
        <v>32</v>
      </c>
      <c r="AG10" s="216">
        <v>1.0752095010533647</v>
      </c>
      <c r="AH10" s="225">
        <v>1.3218782813818162</v>
      </c>
      <c r="AI10" s="222">
        <v>0.21616765262038828</v>
      </c>
      <c r="AJ10" s="222">
        <v>0.41162992916086583</v>
      </c>
      <c r="AK10" s="223">
        <v>4.1500519690603329E-3</v>
      </c>
      <c r="AL10" s="223">
        <v>5.4858635645066954E-3</v>
      </c>
      <c r="AM10" s="223">
        <v>1.0752095010533645E-2</v>
      </c>
      <c r="AN10" s="223">
        <v>0.22691974763092193</v>
      </c>
      <c r="AO10" s="223">
        <v>0.20541555760985464</v>
      </c>
      <c r="AP10" s="220">
        <v>1.0752095010533647E-2</v>
      </c>
      <c r="AQ10" s="218">
        <v>9838</v>
      </c>
      <c r="AS10" s="239">
        <v>22.483975080168321</v>
      </c>
      <c r="AT10" s="240" t="s">
        <v>32</v>
      </c>
      <c r="AU10" s="41">
        <v>1.020620207654241</v>
      </c>
      <c r="AV10" s="241">
        <v>1.2692840683808118</v>
      </c>
      <c r="AW10" s="200">
        <v>0.2248397508016832</v>
      </c>
      <c r="AX10" s="200">
        <v>0.41747675056357353</v>
      </c>
      <c r="AY10" s="203">
        <v>4.1025817413647527E-3</v>
      </c>
      <c r="AZ10" s="203">
        <v>5.2073416435442889E-3</v>
      </c>
      <c r="BA10" s="203">
        <v>1.0206202076542416E-2</v>
      </c>
      <c r="BB10" s="203">
        <v>0.23504595287822561</v>
      </c>
      <c r="BC10" s="203">
        <v>0.21463354872514079</v>
      </c>
      <c r="BD10" s="240">
        <v>1.0206202076542409E-2</v>
      </c>
      <c r="BE10" s="51">
        <v>10355</v>
      </c>
      <c r="BG10" s="219">
        <v>23.205640600951401</v>
      </c>
      <c r="BH10" s="220" t="s">
        <v>91</v>
      </c>
      <c r="BI10" s="216">
        <v>1.1847953164764224</v>
      </c>
      <c r="BJ10" s="225">
        <v>1.418806571533477</v>
      </c>
      <c r="BK10" s="222">
        <v>0.23205640600951402</v>
      </c>
      <c r="BL10" s="222">
        <v>0.42214479795380827</v>
      </c>
      <c r="BM10" s="223">
        <v>4.2606125901589274E-3</v>
      </c>
      <c r="BN10" s="223">
        <v>6.0449851416757546E-3</v>
      </c>
      <c r="BO10" s="223">
        <v>1.1847953164764233E-2</v>
      </c>
      <c r="BP10" s="223">
        <v>0.24390435917427825</v>
      </c>
      <c r="BQ10" s="223">
        <v>0.2202084528447498</v>
      </c>
      <c r="BR10" s="220">
        <v>1.1847953164764224E-2</v>
      </c>
      <c r="BS10" s="218">
        <v>9817</v>
      </c>
      <c r="BU10" s="239">
        <v>23.955003665335326</v>
      </c>
      <c r="BV10" s="240" t="s">
        <v>91</v>
      </c>
      <c r="BW10" s="41">
        <v>1.1479923419014257</v>
      </c>
      <c r="BX10" s="204">
        <v>1.3840101801898013</v>
      </c>
      <c r="BY10" s="200">
        <v>0.23955003665335325</v>
      </c>
      <c r="BZ10" s="201">
        <v>0.42680887595354711</v>
      </c>
      <c r="CA10" s="202">
        <v>4.2320580416845702E-3</v>
      </c>
      <c r="CB10" s="202">
        <v>5.8572114128455591E-3</v>
      </c>
      <c r="CC10" s="202">
        <v>1.1479923419014259E-2</v>
      </c>
      <c r="CD10" s="203">
        <v>0.2510299600723675</v>
      </c>
      <c r="CE10" s="203">
        <v>0.22807011323433898</v>
      </c>
      <c r="CF10" s="195">
        <v>1.1479923419014257E-2</v>
      </c>
      <c r="CG10" s="51">
        <v>10171</v>
      </c>
      <c r="CH10" s="51"/>
      <c r="CI10" s="174">
        <v>22.97346583232066</v>
      </c>
      <c r="CJ10" s="302">
        <v>21.628854891539909</v>
      </c>
      <c r="CK10" s="302">
        <v>24.37566861124867</v>
      </c>
      <c r="CL10" s="303">
        <v>9947</v>
      </c>
    </row>
    <row r="11" spans="1:90" ht="15.6">
      <c r="A11" s="53" t="s">
        <v>1</v>
      </c>
      <c r="B11" s="53" t="s">
        <v>74</v>
      </c>
      <c r="C11" s="192">
        <v>7.2115493597008804</v>
      </c>
      <c r="D11" s="80">
        <v>0.4192984717391921</v>
      </c>
      <c r="E11" s="55">
        <v>28072</v>
      </c>
      <c r="G11" s="286">
        <v>8.1558131581753948</v>
      </c>
      <c r="H11" s="93">
        <v>0.45900646593618166</v>
      </c>
      <c r="I11" s="95">
        <v>24174</v>
      </c>
      <c r="K11" s="192">
        <v>8.0983839122275576</v>
      </c>
      <c r="L11" s="80">
        <v>0.43492141135087437</v>
      </c>
      <c r="M11" s="55">
        <v>25720</v>
      </c>
      <c r="O11" s="286">
        <v>9.0451674830168649</v>
      </c>
      <c r="P11" s="93">
        <v>0.658932252445112</v>
      </c>
      <c r="Q11" s="95">
        <v>14452</v>
      </c>
      <c r="S11" s="192">
        <v>8.5126525329167428</v>
      </c>
      <c r="T11" s="41">
        <v>1.2854021842550121</v>
      </c>
      <c r="U11" s="51">
        <v>6097</v>
      </c>
      <c r="W11" s="291">
        <v>8.7634113445130879</v>
      </c>
      <c r="X11" s="156">
        <v>0.5648181968017143</v>
      </c>
      <c r="Y11" s="158">
        <v>14102</v>
      </c>
      <c r="AA11" s="191">
        <v>8.4599929001295138</v>
      </c>
      <c r="AB11" s="56">
        <v>0.68912976771329504</v>
      </c>
      <c r="AC11" s="52">
        <v>9188</v>
      </c>
      <c r="AE11" s="219">
        <v>8.2904181156109722</v>
      </c>
      <c r="AF11" s="220" t="s">
        <v>32</v>
      </c>
      <c r="AG11" s="216">
        <v>0.72024743917942091</v>
      </c>
      <c r="AH11" s="225">
        <v>1.3218782813818162</v>
      </c>
      <c r="AI11" s="222">
        <v>8.2904181156109716E-2</v>
      </c>
      <c r="AJ11" s="222">
        <v>0.27573733498194375</v>
      </c>
      <c r="AK11" s="223">
        <v>2.779983157002318E-3</v>
      </c>
      <c r="AL11" s="223">
        <v>3.67479935784862E-3</v>
      </c>
      <c r="AM11" s="223">
        <v>7.2024743917942112E-3</v>
      </c>
      <c r="AN11" s="223">
        <v>9.0106655547903924E-2</v>
      </c>
      <c r="AO11" s="223">
        <v>7.5701706764315507E-2</v>
      </c>
      <c r="AP11" s="220">
        <v>7.2024743917942086E-3</v>
      </c>
      <c r="AQ11" s="218">
        <v>9838</v>
      </c>
      <c r="AS11" s="239">
        <v>8.1703127277604004</v>
      </c>
      <c r="AT11" s="240" t="s">
        <v>32</v>
      </c>
      <c r="AU11" s="41">
        <v>0.6696421174741396</v>
      </c>
      <c r="AV11" s="241">
        <v>1.2692840683808118</v>
      </c>
      <c r="AW11" s="200">
        <v>8.170312727760401E-2</v>
      </c>
      <c r="AX11" s="200">
        <v>0.27391189508793451</v>
      </c>
      <c r="AY11" s="203">
        <v>2.6917569373944173E-3</v>
      </c>
      <c r="AZ11" s="203">
        <v>3.4166041965882602E-3</v>
      </c>
      <c r="BA11" s="203">
        <v>6.6964211747413951E-3</v>
      </c>
      <c r="BB11" s="203">
        <v>8.8399548452345406E-2</v>
      </c>
      <c r="BC11" s="203">
        <v>7.5006706102862614E-2</v>
      </c>
      <c r="BD11" s="240">
        <v>6.696421174741396E-3</v>
      </c>
      <c r="BE11" s="51">
        <v>10355</v>
      </c>
      <c r="BG11" s="219">
        <v>8.2214099265888176</v>
      </c>
      <c r="BH11" s="220" t="s">
        <v>32</v>
      </c>
      <c r="BI11" s="216">
        <v>0.77094914160055339</v>
      </c>
      <c r="BJ11" s="225">
        <v>1.418806571533477</v>
      </c>
      <c r="BK11" s="222">
        <v>8.2214099265888171E-2</v>
      </c>
      <c r="BL11" s="222">
        <v>0.27469062806689792</v>
      </c>
      <c r="BM11" s="223">
        <v>2.7723907863210244E-3</v>
      </c>
      <c r="BN11" s="223">
        <v>3.9334862664911329E-3</v>
      </c>
      <c r="BO11" s="223">
        <v>7.7094914160055397E-3</v>
      </c>
      <c r="BP11" s="223">
        <v>8.9923590681893706E-2</v>
      </c>
      <c r="BQ11" s="223">
        <v>7.4504607849882637E-2</v>
      </c>
      <c r="BR11" s="220">
        <v>7.7094914160055344E-3</v>
      </c>
      <c r="BS11" s="218">
        <v>9817</v>
      </c>
      <c r="BU11" s="239">
        <v>8.1915969102016053</v>
      </c>
      <c r="BV11" s="240" t="s">
        <v>32</v>
      </c>
      <c r="BW11" s="41">
        <v>0.73761722842676103</v>
      </c>
      <c r="BX11" s="204">
        <v>1.3840101801898013</v>
      </c>
      <c r="BY11" s="200">
        <v>8.1915969102016054E-2</v>
      </c>
      <c r="BZ11" s="201">
        <v>0.27423665529628533</v>
      </c>
      <c r="CA11" s="202">
        <v>2.7192158077275768E-3</v>
      </c>
      <c r="CB11" s="202">
        <v>3.7634223600279994E-3</v>
      </c>
      <c r="CC11" s="202">
        <v>7.3761722842676097E-3</v>
      </c>
      <c r="CD11" s="203">
        <v>8.9292141386283663E-2</v>
      </c>
      <c r="CE11" s="203">
        <v>7.4539796817748444E-2</v>
      </c>
      <c r="CF11" s="195">
        <v>7.3761722842676097E-3</v>
      </c>
      <c r="CG11" s="51">
        <v>10171</v>
      </c>
      <c r="CH11" s="51"/>
      <c r="CI11" s="174">
        <v>7.9284324322932713</v>
      </c>
      <c r="CJ11" s="302">
        <v>7.3085560766731144</v>
      </c>
      <c r="CK11" s="302">
        <v>8.5960080144838571</v>
      </c>
      <c r="CL11" s="303">
        <v>9947</v>
      </c>
    </row>
    <row r="12" spans="1:90" ht="14.25" customHeight="1">
      <c r="A12" s="53" t="s">
        <v>0</v>
      </c>
      <c r="B12" s="53" t="s">
        <v>74</v>
      </c>
      <c r="C12" s="192">
        <v>6.4936551150600597</v>
      </c>
      <c r="D12" s="80">
        <v>0.39941758161658703</v>
      </c>
      <c r="E12" s="55">
        <v>28072</v>
      </c>
      <c r="G12" s="286">
        <v>6.430722551029195</v>
      </c>
      <c r="H12" s="93">
        <v>0.4113920141055063</v>
      </c>
      <c r="I12" s="95">
        <v>24174</v>
      </c>
      <c r="K12" s="192">
        <v>6.396192839757977</v>
      </c>
      <c r="L12" s="80">
        <v>0.39008348588516517</v>
      </c>
      <c r="M12" s="55">
        <v>25720</v>
      </c>
      <c r="O12" s="286">
        <v>6.9370956218917623</v>
      </c>
      <c r="P12" s="93">
        <v>0.58370943223835381</v>
      </c>
      <c r="Q12" s="95">
        <v>14452</v>
      </c>
      <c r="S12" s="192">
        <v>6.4917320674950467</v>
      </c>
      <c r="T12" s="41">
        <v>1.1348314468608067</v>
      </c>
      <c r="U12" s="51">
        <v>6097</v>
      </c>
      <c r="W12" s="290">
        <v>6.120480026460708</v>
      </c>
      <c r="X12" s="156">
        <v>0.47881278103909741</v>
      </c>
      <c r="Y12" s="158">
        <v>14102</v>
      </c>
      <c r="AA12" s="192">
        <v>6.3817109075950835</v>
      </c>
      <c r="AB12" s="41">
        <v>0.60528436143829945</v>
      </c>
      <c r="AC12" s="51">
        <v>9188</v>
      </c>
      <c r="AE12" s="219">
        <v>5.9814887441930296</v>
      </c>
      <c r="AF12" s="220" t="s">
        <v>91</v>
      </c>
      <c r="AG12" s="216">
        <v>0.61943747930547322</v>
      </c>
      <c r="AH12" s="225">
        <v>1.3218782813818162</v>
      </c>
      <c r="AI12" s="222">
        <v>5.9814887441930295E-2</v>
      </c>
      <c r="AJ12" s="222">
        <v>0.23714355711728605</v>
      </c>
      <c r="AK12" s="223">
        <v>2.390880780148407E-3</v>
      </c>
      <c r="AL12" s="223">
        <v>3.1604533766513921E-3</v>
      </c>
      <c r="AM12" s="223">
        <v>6.1943747930547294E-3</v>
      </c>
      <c r="AN12" s="223">
        <v>6.6009262234985031E-2</v>
      </c>
      <c r="AO12" s="223">
        <v>5.3620512648875567E-2</v>
      </c>
      <c r="AP12" s="220">
        <v>6.194374793054732E-3</v>
      </c>
      <c r="AQ12" s="218">
        <v>9838</v>
      </c>
      <c r="AS12" s="239">
        <v>6.5336520732667989</v>
      </c>
      <c r="AT12" s="240" t="s">
        <v>91</v>
      </c>
      <c r="AU12" s="41">
        <v>0.60413988296532073</v>
      </c>
      <c r="AV12" s="241">
        <v>1.2692840683808118</v>
      </c>
      <c r="AW12" s="200">
        <v>6.5336520732667991E-2</v>
      </c>
      <c r="AX12" s="200">
        <v>0.24711871598731175</v>
      </c>
      <c r="AY12" s="203">
        <v>2.4284579459585057E-3</v>
      </c>
      <c r="AZ12" s="203">
        <v>3.0824029815379218E-3</v>
      </c>
      <c r="BA12" s="203">
        <v>6.0413988296532063E-3</v>
      </c>
      <c r="BB12" s="203">
        <v>7.1377919562321201E-2</v>
      </c>
      <c r="BC12" s="203">
        <v>5.9295121903014787E-2</v>
      </c>
      <c r="BD12" s="240">
        <v>6.0413988296532072E-3</v>
      </c>
      <c r="BE12" s="51">
        <v>10355</v>
      </c>
      <c r="BG12" s="219">
        <v>6.9278426321340998</v>
      </c>
      <c r="BH12" s="220" t="s">
        <v>91</v>
      </c>
      <c r="BI12" s="216">
        <v>0.71267378541010584</v>
      </c>
      <c r="BJ12" s="225">
        <v>1.418806571533477</v>
      </c>
      <c r="BK12" s="222">
        <v>6.9278426321341E-2</v>
      </c>
      <c r="BL12" s="222">
        <v>0.25392700913408073</v>
      </c>
      <c r="BM12" s="223">
        <v>2.5628282460001951E-3</v>
      </c>
      <c r="BN12" s="223">
        <v>3.6361575571366911E-3</v>
      </c>
      <c r="BO12" s="223">
        <v>7.1267378541010565E-3</v>
      </c>
      <c r="BP12" s="223">
        <v>7.6405164175442061E-2</v>
      </c>
      <c r="BQ12" s="223">
        <v>6.2151688467239945E-2</v>
      </c>
      <c r="BR12" s="220">
        <v>7.1267378541010583E-3</v>
      </c>
      <c r="BS12" s="218">
        <v>9817</v>
      </c>
      <c r="BU12" s="239">
        <v>6.8972137717525106</v>
      </c>
      <c r="BV12" s="240" t="s">
        <v>91</v>
      </c>
      <c r="BW12" s="41">
        <v>0.68159081738895544</v>
      </c>
      <c r="BX12" s="204">
        <v>1.3840101801898013</v>
      </c>
      <c r="BY12" s="200">
        <v>6.8972137717525112E-2</v>
      </c>
      <c r="BZ12" s="201">
        <v>0.25340675195463885</v>
      </c>
      <c r="CA12" s="202">
        <v>2.5126752109614456E-3</v>
      </c>
      <c r="CB12" s="202">
        <v>3.4775680714811972E-3</v>
      </c>
      <c r="CC12" s="202">
        <v>6.8159081738895571E-3</v>
      </c>
      <c r="CD12" s="203">
        <v>7.5788045891414663E-2</v>
      </c>
      <c r="CE12" s="203">
        <v>6.2156229543635554E-2</v>
      </c>
      <c r="CF12" s="195">
        <v>6.8159081738895545E-3</v>
      </c>
      <c r="CG12" s="51">
        <v>10171</v>
      </c>
      <c r="CH12" s="51"/>
      <c r="CI12" s="174">
        <v>6.8601254163490193</v>
      </c>
      <c r="CJ12" s="302">
        <v>6.1943668711884277</v>
      </c>
      <c r="CK12" s="302">
        <v>7.5916475311854121</v>
      </c>
      <c r="CL12" s="303">
        <v>9947</v>
      </c>
    </row>
    <row r="13" spans="1:90" ht="15.6">
      <c r="A13" s="54" t="s">
        <v>62</v>
      </c>
      <c r="B13" s="53" t="s">
        <v>74</v>
      </c>
      <c r="C13" s="192">
        <v>62.463695495822712</v>
      </c>
      <c r="D13" s="80">
        <v>0.78487703448337953</v>
      </c>
      <c r="E13" s="55">
        <v>28072</v>
      </c>
      <c r="G13" s="286">
        <v>61.345739927054716</v>
      </c>
      <c r="H13" s="93">
        <v>0.81667680195657155</v>
      </c>
      <c r="I13" s="95">
        <v>24174</v>
      </c>
      <c r="K13" s="192">
        <v>62.206505934489364</v>
      </c>
      <c r="L13" s="80">
        <v>0.77299460077483673</v>
      </c>
      <c r="M13" s="55">
        <v>25720</v>
      </c>
      <c r="O13" s="286">
        <v>59.89886679075699</v>
      </c>
      <c r="P13" s="93">
        <v>1.1259191230735937</v>
      </c>
      <c r="Q13" s="95">
        <v>14452</v>
      </c>
      <c r="S13" s="192">
        <v>60.704760215448452</v>
      </c>
      <c r="T13" s="56">
        <v>2.2496109004295342</v>
      </c>
      <c r="U13" s="52">
        <v>6097</v>
      </c>
      <c r="W13" s="291">
        <v>61.209544721972279</v>
      </c>
      <c r="X13" s="171">
        <v>0.97332880227690666</v>
      </c>
      <c r="Y13" s="167">
        <v>14102</v>
      </c>
      <c r="AA13" s="192">
        <v>63.289675976111461</v>
      </c>
      <c r="AB13" s="41">
        <v>1.1936337363043457</v>
      </c>
      <c r="AC13" s="51">
        <v>9188</v>
      </c>
      <c r="AE13" s="219">
        <v>64.111327878157169</v>
      </c>
      <c r="AF13" s="220" t="s">
        <v>32</v>
      </c>
      <c r="AG13" s="216">
        <v>1.2529456422380236</v>
      </c>
      <c r="AH13" s="221">
        <v>1.3218782813818162</v>
      </c>
      <c r="AI13" s="222">
        <v>0.64111327878157165</v>
      </c>
      <c r="AJ13" s="222">
        <v>0.47967389188021736</v>
      </c>
      <c r="AK13" s="223">
        <v>4.8360710397381493E-3</v>
      </c>
      <c r="AL13" s="223">
        <v>6.3926972746494379E-3</v>
      </c>
      <c r="AM13" s="223">
        <v>1.2529456422380254E-2</v>
      </c>
      <c r="AN13" s="223">
        <v>0.65364273520395189</v>
      </c>
      <c r="AO13" s="223">
        <v>0.62858382235919141</v>
      </c>
      <c r="AP13" s="220">
        <v>1.2529456422380236E-2</v>
      </c>
      <c r="AQ13" s="218">
        <v>9838</v>
      </c>
      <c r="AS13" s="239">
        <v>62.812060118804482</v>
      </c>
      <c r="AT13" s="240" t="s">
        <v>91</v>
      </c>
      <c r="AU13" s="41">
        <v>1.1815563738666435</v>
      </c>
      <c r="AV13" s="210">
        <v>1.2692840683808118</v>
      </c>
      <c r="AW13" s="200">
        <v>0.6281206011880448</v>
      </c>
      <c r="AX13" s="200">
        <v>0.48330643648850152</v>
      </c>
      <c r="AY13" s="203">
        <v>4.7494960118020938E-3</v>
      </c>
      <c r="AZ13" s="203">
        <v>6.0284596206186015E-3</v>
      </c>
      <c r="BA13" s="203">
        <v>1.1815563738666454E-2</v>
      </c>
      <c r="BB13" s="203">
        <v>0.63993616492671124</v>
      </c>
      <c r="BC13" s="203">
        <v>0.61630503744937837</v>
      </c>
      <c r="BD13" s="240">
        <v>1.1815563738666435E-2</v>
      </c>
      <c r="BE13" s="51">
        <v>10355</v>
      </c>
      <c r="BG13" s="219">
        <v>61.645106840325681</v>
      </c>
      <c r="BH13" s="220" t="s">
        <v>91</v>
      </c>
      <c r="BI13" s="216">
        <v>1.3647137911142027</v>
      </c>
      <c r="BJ13" s="221">
        <v>1.418806571533477</v>
      </c>
      <c r="BK13" s="222">
        <v>0.61645106840325681</v>
      </c>
      <c r="BL13" s="222">
        <v>0.48625008860435182</v>
      </c>
      <c r="BM13" s="223">
        <v>4.9076128842887841E-3</v>
      </c>
      <c r="BN13" s="223">
        <v>6.9629534107712885E-3</v>
      </c>
      <c r="BO13" s="223">
        <v>1.3647137911142051E-2</v>
      </c>
      <c r="BP13" s="223">
        <v>0.63009820631439883</v>
      </c>
      <c r="BQ13" s="223">
        <v>0.60280393049211478</v>
      </c>
      <c r="BR13" s="220">
        <v>1.3647137911142027E-2</v>
      </c>
      <c r="BS13" s="218">
        <v>9817</v>
      </c>
      <c r="BU13" s="239">
        <v>60.956185652710559</v>
      </c>
      <c r="BV13" s="240" t="s">
        <v>32</v>
      </c>
      <c r="BW13" s="41">
        <v>1.3121713754800091</v>
      </c>
      <c r="BX13" s="199">
        <v>1.3840101801898013</v>
      </c>
      <c r="BY13" s="200">
        <v>0.60956185652710559</v>
      </c>
      <c r="BZ13" s="201">
        <v>0.48784854165440933</v>
      </c>
      <c r="CA13" s="202">
        <v>4.8373017998279387E-3</v>
      </c>
      <c r="CB13" s="202">
        <v>6.694874935612315E-3</v>
      </c>
      <c r="CC13" s="202">
        <v>1.3121713754800047E-2</v>
      </c>
      <c r="CD13" s="203">
        <v>0.62268357028190569</v>
      </c>
      <c r="CE13" s="203">
        <v>0.5964401427723055</v>
      </c>
      <c r="CF13" s="195">
        <v>1.3121713754800091E-2</v>
      </c>
      <c r="CG13" s="51">
        <v>10171</v>
      </c>
      <c r="CH13" s="51"/>
      <c r="CI13" s="174">
        <v>62.237976319036783</v>
      </c>
      <c r="CJ13" s="302">
        <v>60.683412194796659</v>
      </c>
      <c r="CK13" s="302">
        <v>63.767773557880247</v>
      </c>
      <c r="CL13" s="303">
        <v>9947</v>
      </c>
    </row>
    <row r="14" spans="1:90" ht="15.6">
      <c r="A14" s="69"/>
      <c r="B14" s="69"/>
      <c r="C14" s="292"/>
      <c r="D14" s="87"/>
      <c r="E14" s="70"/>
      <c r="F14" s="69"/>
      <c r="G14" s="293"/>
      <c r="H14" s="100"/>
      <c r="I14" s="101"/>
      <c r="J14" s="69"/>
      <c r="K14" s="292"/>
      <c r="L14" s="87"/>
      <c r="M14" s="70"/>
      <c r="N14" s="69"/>
      <c r="O14" s="293"/>
      <c r="P14" s="100"/>
      <c r="Q14" s="101"/>
      <c r="R14" s="69"/>
      <c r="S14" s="292"/>
      <c r="T14" s="88"/>
      <c r="U14" s="71"/>
      <c r="V14" s="69"/>
      <c r="W14" s="294"/>
      <c r="X14" s="163"/>
      <c r="Y14" s="164"/>
      <c r="AA14" s="292"/>
      <c r="AB14" s="88"/>
      <c r="AC14" s="71"/>
      <c r="AE14" s="295"/>
      <c r="AF14" s="220" t="e">
        <v>#DIV/0!</v>
      </c>
      <c r="AG14" s="230"/>
      <c r="AH14" s="221">
        <v>1.3218782813818162</v>
      </c>
      <c r="AI14" s="222">
        <v>0</v>
      </c>
      <c r="AJ14" s="222">
        <v>0</v>
      </c>
      <c r="AK14" s="223" t="e">
        <v>#DIV/0!</v>
      </c>
      <c r="AL14" s="223" t="e">
        <v>#DIV/0!</v>
      </c>
      <c r="AM14" s="223" t="e">
        <v>#DIV/0!</v>
      </c>
      <c r="AN14" s="223" t="e">
        <v>#DIV/0!</v>
      </c>
      <c r="AO14" s="223" t="e">
        <v>#DIV/0!</v>
      </c>
      <c r="AP14" s="220" t="e">
        <v>#DIV/0!</v>
      </c>
      <c r="AQ14" s="231"/>
      <c r="AS14" s="292"/>
      <c r="AT14" s="240" t="e">
        <v>#DIV/0!</v>
      </c>
      <c r="AU14" s="88"/>
      <c r="AV14" s="210"/>
      <c r="AW14" s="200">
        <v>0</v>
      </c>
      <c r="AX14" s="200">
        <v>0</v>
      </c>
      <c r="AY14" s="203" t="e">
        <v>#DIV/0!</v>
      </c>
      <c r="AZ14" s="203" t="e">
        <v>#DIV/0!</v>
      </c>
      <c r="BA14" s="203" t="e">
        <v>#DIV/0!</v>
      </c>
      <c r="BB14" s="203" t="e">
        <v>#DIV/0!</v>
      </c>
      <c r="BC14" s="203" t="e">
        <v>#DIV/0!</v>
      </c>
      <c r="BD14" s="240" t="e">
        <v>#DIV/0!</v>
      </c>
      <c r="BE14" s="71"/>
      <c r="BG14" s="295"/>
      <c r="BH14" s="220" t="e">
        <v>#DIV/0!</v>
      </c>
      <c r="BI14" s="230"/>
      <c r="BJ14" s="221"/>
      <c r="BK14" s="222">
        <v>0</v>
      </c>
      <c r="BL14" s="222">
        <v>0</v>
      </c>
      <c r="BM14" s="223" t="e">
        <v>#DIV/0!</v>
      </c>
      <c r="BN14" s="223" t="e">
        <v>#DIV/0!</v>
      </c>
      <c r="BO14" s="223" t="e">
        <v>#DIV/0!</v>
      </c>
      <c r="BP14" s="223" t="e">
        <v>#DIV/0!</v>
      </c>
      <c r="BQ14" s="223" t="e">
        <v>#DIV/0!</v>
      </c>
      <c r="BR14" s="220" t="e">
        <v>#DIV/0!</v>
      </c>
      <c r="BS14" s="231"/>
      <c r="BU14" s="292"/>
      <c r="BV14" s="240" t="e">
        <v>#DIV/0!</v>
      </c>
      <c r="BW14" s="88"/>
      <c r="BX14" s="199"/>
      <c r="BY14" s="200">
        <v>0</v>
      </c>
      <c r="BZ14" s="201">
        <v>0</v>
      </c>
      <c r="CA14" s="202" t="e">
        <v>#DIV/0!</v>
      </c>
      <c r="CB14" s="202" t="e">
        <v>#DIV/0!</v>
      </c>
      <c r="CC14" s="202" t="e">
        <v>#DIV/0!</v>
      </c>
      <c r="CD14" s="203" t="e">
        <v>#DIV/0!</v>
      </c>
      <c r="CE14" s="203" t="e">
        <v>#DIV/0!</v>
      </c>
      <c r="CF14" s="195" t="e">
        <v>#DIV/0!</v>
      </c>
      <c r="CG14" s="71"/>
      <c r="CH14" s="71"/>
      <c r="CI14" s="308"/>
      <c r="CJ14" s="308"/>
      <c r="CK14" s="308"/>
      <c r="CL14" s="309"/>
    </row>
    <row r="15" spans="1:90" ht="15.6">
      <c r="A15" s="18" t="s">
        <v>63</v>
      </c>
      <c r="B15" s="18"/>
      <c r="C15" s="83"/>
      <c r="D15" s="83"/>
      <c r="E15" s="44"/>
      <c r="F15" s="26"/>
      <c r="G15" s="83"/>
      <c r="H15" s="83"/>
      <c r="I15" s="44"/>
      <c r="J15" s="26"/>
      <c r="K15" s="83"/>
      <c r="L15" s="83"/>
      <c r="M15" s="44"/>
      <c r="N15" s="26"/>
      <c r="O15" s="83"/>
      <c r="P15" s="83"/>
      <c r="Q15" s="44"/>
      <c r="R15" s="26"/>
      <c r="S15" s="77"/>
      <c r="T15" s="78"/>
      <c r="U15" s="23"/>
      <c r="V15" s="26"/>
      <c r="AF15" s="195"/>
      <c r="AH15" s="204"/>
      <c r="AI15" s="200"/>
      <c r="AJ15" s="201"/>
      <c r="AK15" s="202"/>
      <c r="AL15" s="202"/>
      <c r="AM15" s="202"/>
      <c r="AN15" s="203"/>
      <c r="AO15" s="203"/>
      <c r="AP15" s="195"/>
      <c r="AT15" s="195"/>
      <c r="AV15" s="204"/>
      <c r="AW15" s="200"/>
      <c r="AX15" s="201"/>
      <c r="AY15" s="202"/>
      <c r="AZ15" s="202"/>
      <c r="BA15" s="202"/>
      <c r="BB15" s="203"/>
      <c r="BC15" s="203"/>
      <c r="BD15" s="195"/>
      <c r="BH15" s="195"/>
      <c r="BJ15" s="204"/>
      <c r="BK15" s="200"/>
      <c r="BL15" s="201"/>
      <c r="BM15" s="202"/>
      <c r="BN15" s="202"/>
      <c r="BO15" s="202"/>
      <c r="BP15" s="203"/>
      <c r="BQ15" s="203"/>
      <c r="BR15" s="195"/>
      <c r="BV15" s="195"/>
      <c r="BX15" s="204"/>
      <c r="BY15" s="200"/>
      <c r="BZ15" s="201"/>
      <c r="CA15" s="202"/>
      <c r="CB15" s="202"/>
      <c r="CC15" s="202"/>
      <c r="CD15" s="203"/>
      <c r="CE15" s="203"/>
      <c r="CF15" s="195"/>
    </row>
    <row r="16" spans="1:90" ht="25.8">
      <c r="A16" s="4" t="s">
        <v>64</v>
      </c>
      <c r="B16" s="19"/>
      <c r="C16" s="83"/>
      <c r="D16" s="83"/>
      <c r="E16" s="44"/>
      <c r="F16" s="26"/>
      <c r="G16" s="83"/>
      <c r="H16" s="83"/>
      <c r="I16" s="44"/>
      <c r="J16" s="26"/>
      <c r="K16" s="83"/>
      <c r="L16" s="83"/>
      <c r="M16" s="44"/>
      <c r="N16" s="26"/>
      <c r="O16" s="83"/>
      <c r="P16" s="83"/>
      <c r="Q16" s="44"/>
      <c r="R16" s="26"/>
      <c r="S16" s="77"/>
      <c r="T16" s="78"/>
      <c r="U16" s="23"/>
      <c r="V16" s="26"/>
      <c r="AF16" s="195"/>
      <c r="AH16" s="204"/>
      <c r="AI16" s="200"/>
      <c r="AJ16" s="201"/>
      <c r="AK16" s="202"/>
      <c r="AL16" s="202"/>
      <c r="AM16" s="202"/>
      <c r="AN16" s="203"/>
      <c r="AO16" s="203"/>
      <c r="AP16" s="195"/>
      <c r="AT16" s="195"/>
      <c r="AV16" s="204"/>
      <c r="AW16" s="200"/>
      <c r="AX16" s="201"/>
      <c r="AY16" s="202"/>
      <c r="AZ16" s="202"/>
      <c r="BA16" s="202"/>
      <c r="BB16" s="203"/>
      <c r="BC16" s="203"/>
      <c r="BD16" s="195"/>
      <c r="BH16" s="195"/>
      <c r="BJ16" s="204"/>
      <c r="BK16" s="200"/>
      <c r="BL16" s="201"/>
      <c r="BM16" s="202"/>
      <c r="BN16" s="202"/>
      <c r="BO16" s="202"/>
      <c r="BP16" s="203"/>
      <c r="BQ16" s="203"/>
      <c r="BR16" s="195"/>
      <c r="BV16" s="195"/>
      <c r="BX16" s="204"/>
      <c r="BY16" s="200"/>
      <c r="BZ16" s="201"/>
      <c r="CA16" s="202"/>
      <c r="CB16" s="202"/>
      <c r="CC16" s="202"/>
      <c r="CD16" s="203"/>
      <c r="CE16" s="203"/>
      <c r="CF16" s="195"/>
    </row>
    <row r="17" spans="1:84" ht="41.25" customHeight="1">
      <c r="A17" s="361" t="s">
        <v>104</v>
      </c>
      <c r="B17" s="58"/>
      <c r="T17" s="57"/>
      <c r="U17" s="51"/>
      <c r="AF17" s="195"/>
      <c r="AH17" s="199"/>
      <c r="AI17" s="200"/>
      <c r="AJ17" s="201"/>
      <c r="AK17" s="202"/>
      <c r="AL17" s="202"/>
      <c r="AM17" s="202"/>
      <c r="AN17" s="203"/>
      <c r="AO17" s="203"/>
      <c r="AP17" s="195"/>
      <c r="AT17" s="195"/>
      <c r="AV17" s="199"/>
      <c r="AW17" s="200"/>
      <c r="AX17" s="201"/>
      <c r="AY17" s="202"/>
      <c r="AZ17" s="202"/>
      <c r="BA17" s="202"/>
      <c r="BB17" s="203"/>
      <c r="BC17" s="203"/>
      <c r="BD17" s="195"/>
      <c r="BH17" s="195"/>
      <c r="BJ17" s="199"/>
      <c r="BK17" s="200"/>
      <c r="BL17" s="201"/>
      <c r="BM17" s="202"/>
      <c r="BN17" s="202"/>
      <c r="BO17" s="202"/>
      <c r="BP17" s="203"/>
      <c r="BQ17" s="203"/>
      <c r="BR17" s="195"/>
      <c r="BV17" s="195"/>
      <c r="BX17" s="199"/>
      <c r="BY17" s="200"/>
      <c r="BZ17" s="201"/>
      <c r="CA17" s="202"/>
      <c r="CB17" s="202"/>
      <c r="CC17" s="202"/>
      <c r="CD17" s="203"/>
      <c r="CE17" s="203"/>
      <c r="CF17" s="195"/>
    </row>
    <row r="18" spans="1:84" ht="30.75" customHeight="1">
      <c r="A18" s="53" t="s">
        <v>105</v>
      </c>
      <c r="B18" s="59"/>
      <c r="T18" s="57"/>
      <c r="U18" s="51"/>
      <c r="AF18" s="195"/>
      <c r="AH18" s="199"/>
      <c r="AI18" s="200"/>
      <c r="AJ18" s="201"/>
      <c r="AK18" s="202"/>
      <c r="AL18" s="202"/>
      <c r="AM18" s="202"/>
      <c r="AN18" s="203"/>
      <c r="AO18" s="203"/>
      <c r="AP18" s="195"/>
      <c r="AT18" s="195"/>
      <c r="AV18" s="199"/>
      <c r="AW18" s="200"/>
      <c r="AX18" s="201"/>
      <c r="AY18" s="202"/>
      <c r="AZ18" s="202"/>
      <c r="BA18" s="202"/>
      <c r="BB18" s="203"/>
      <c r="BC18" s="203"/>
      <c r="BD18" s="195"/>
      <c r="BH18" s="195"/>
      <c r="BJ18" s="199"/>
      <c r="BK18" s="200"/>
      <c r="BL18" s="201"/>
      <c r="BM18" s="202"/>
      <c r="BN18" s="202"/>
      <c r="BO18" s="202"/>
      <c r="BP18" s="203"/>
      <c r="BQ18" s="203"/>
      <c r="BR18" s="195"/>
      <c r="BV18" s="195"/>
      <c r="BX18" s="199"/>
      <c r="BY18" s="200"/>
      <c r="BZ18" s="201"/>
      <c r="CA18" s="202"/>
      <c r="CB18" s="202"/>
      <c r="CC18" s="202"/>
      <c r="CD18" s="203"/>
      <c r="CE18" s="203"/>
      <c r="CF18" s="195"/>
    </row>
    <row r="19" spans="1:84" ht="15.6">
      <c r="B19" s="58"/>
      <c r="T19" s="57"/>
      <c r="U19" s="51"/>
      <c r="AF19" s="195"/>
      <c r="AH19" s="204"/>
      <c r="AI19" s="200"/>
      <c r="AJ19" s="201"/>
      <c r="AK19" s="202"/>
      <c r="AL19" s="202"/>
      <c r="AM19" s="202"/>
      <c r="AN19" s="203"/>
      <c r="AO19" s="203"/>
      <c r="AP19" s="195"/>
      <c r="AT19" s="195"/>
      <c r="AV19" s="204"/>
      <c r="AW19" s="200"/>
      <c r="AX19" s="201"/>
      <c r="AY19" s="202"/>
      <c r="AZ19" s="202"/>
      <c r="BA19" s="202"/>
      <c r="BB19" s="203"/>
      <c r="BC19" s="203"/>
      <c r="BD19" s="195"/>
      <c r="BH19" s="195"/>
      <c r="BJ19" s="204"/>
      <c r="BK19" s="200"/>
      <c r="BL19" s="201"/>
      <c r="BM19" s="202"/>
      <c r="BN19" s="202"/>
      <c r="BO19" s="202"/>
      <c r="BP19" s="203"/>
      <c r="BQ19" s="203"/>
      <c r="BR19" s="195"/>
      <c r="BV19" s="195"/>
      <c r="BX19" s="204"/>
      <c r="BY19" s="200"/>
      <c r="BZ19" s="201"/>
      <c r="CA19" s="202"/>
      <c r="CB19" s="202"/>
      <c r="CC19" s="202"/>
      <c r="CD19" s="203"/>
      <c r="CE19" s="203"/>
      <c r="CF19" s="195"/>
    </row>
    <row r="20" spans="1:84" ht="15.6">
      <c r="A20" s="53"/>
      <c r="B20" s="53"/>
      <c r="T20" s="57"/>
      <c r="U20" s="51"/>
      <c r="AF20" s="195"/>
      <c r="AH20" s="204"/>
      <c r="AI20" s="200"/>
      <c r="AJ20" s="201"/>
      <c r="AK20" s="202"/>
      <c r="AL20" s="202"/>
      <c r="AM20" s="202"/>
      <c r="AN20" s="203"/>
      <c r="AO20" s="203"/>
      <c r="AP20" s="195"/>
      <c r="AT20" s="195"/>
      <c r="AV20" s="204"/>
      <c r="AW20" s="200"/>
      <c r="AX20" s="201"/>
      <c r="AY20" s="202"/>
      <c r="AZ20" s="202"/>
      <c r="BA20" s="202"/>
      <c r="BB20" s="203"/>
      <c r="BC20" s="203"/>
      <c r="BD20" s="195"/>
      <c r="BH20" s="195"/>
      <c r="BJ20" s="204"/>
      <c r="BK20" s="200"/>
      <c r="BL20" s="201"/>
      <c r="BM20" s="202"/>
      <c r="BN20" s="202"/>
      <c r="BO20" s="202"/>
      <c r="BP20" s="203"/>
      <c r="BQ20" s="203"/>
      <c r="BR20" s="195"/>
      <c r="BV20" s="195"/>
      <c r="BX20" s="204"/>
      <c r="BY20" s="200"/>
      <c r="BZ20" s="201"/>
      <c r="CA20" s="202"/>
      <c r="CB20" s="202"/>
      <c r="CC20" s="202"/>
      <c r="CD20" s="203"/>
      <c r="CE20" s="203"/>
      <c r="CF20" s="195"/>
    </row>
    <row r="21" spans="1:84" ht="15.6">
      <c r="AF21" s="195"/>
      <c r="AH21" s="199"/>
      <c r="AI21" s="200"/>
      <c r="AJ21" s="201"/>
      <c r="AK21" s="202"/>
      <c r="AL21" s="202"/>
      <c r="AM21" s="202"/>
      <c r="AN21" s="203"/>
      <c r="AO21" s="203"/>
      <c r="AP21" s="195"/>
      <c r="AT21" s="195"/>
      <c r="AV21" s="199"/>
      <c r="AW21" s="200"/>
      <c r="AX21" s="201"/>
      <c r="AY21" s="202"/>
      <c r="AZ21" s="202"/>
      <c r="BA21" s="202"/>
      <c r="BB21" s="203"/>
      <c r="BC21" s="203"/>
      <c r="BD21" s="195"/>
      <c r="BH21" s="195"/>
      <c r="BJ21" s="199"/>
      <c r="BK21" s="200"/>
      <c r="BL21" s="201"/>
      <c r="BM21" s="202"/>
      <c r="BN21" s="202"/>
      <c r="BO21" s="202"/>
      <c r="BP21" s="203"/>
      <c r="BQ21" s="203"/>
      <c r="BR21" s="195"/>
      <c r="BV21" s="195"/>
      <c r="BX21" s="199"/>
      <c r="BY21" s="200"/>
      <c r="BZ21" s="201"/>
      <c r="CA21" s="202"/>
      <c r="CB21" s="202"/>
      <c r="CC21" s="202"/>
      <c r="CD21" s="203"/>
      <c r="CE21" s="203"/>
      <c r="CF21" s="195"/>
    </row>
    <row r="22" spans="1:84" ht="15.6">
      <c r="AF22" s="195"/>
      <c r="AH22" s="199"/>
      <c r="AI22" s="200"/>
      <c r="AJ22" s="201"/>
      <c r="AK22" s="202"/>
      <c r="AL22" s="202"/>
      <c r="AM22" s="202"/>
      <c r="AN22" s="203"/>
      <c r="AO22" s="203"/>
      <c r="AP22" s="195"/>
      <c r="AT22" s="195"/>
      <c r="AV22" s="199"/>
      <c r="AW22" s="200"/>
      <c r="AX22" s="201"/>
      <c r="AY22" s="202"/>
      <c r="AZ22" s="202"/>
      <c r="BA22" s="202"/>
      <c r="BB22" s="203"/>
      <c r="BC22" s="203"/>
      <c r="BD22" s="195"/>
      <c r="BH22" s="195"/>
      <c r="BJ22" s="199"/>
      <c r="BK22" s="200"/>
      <c r="BL22" s="201"/>
      <c r="BM22" s="202"/>
      <c r="BN22" s="202"/>
      <c r="BO22" s="202"/>
      <c r="BP22" s="203"/>
      <c r="BQ22" s="203"/>
      <c r="BR22" s="195"/>
      <c r="BV22" s="195"/>
      <c r="BX22" s="199"/>
      <c r="BY22" s="200"/>
      <c r="BZ22" s="201"/>
      <c r="CA22" s="202"/>
      <c r="CB22" s="202"/>
      <c r="CC22" s="202"/>
      <c r="CD22" s="203"/>
      <c r="CE22" s="203"/>
      <c r="CF22" s="195"/>
    </row>
    <row r="23" spans="1:84" ht="15.6">
      <c r="AF23" s="195"/>
      <c r="AH23" s="199"/>
      <c r="AI23" s="200"/>
      <c r="AJ23" s="201"/>
      <c r="AK23" s="202"/>
      <c r="AL23" s="202"/>
      <c r="AM23" s="202"/>
      <c r="AN23" s="203"/>
      <c r="AO23" s="203"/>
      <c r="AP23" s="195"/>
      <c r="AT23" s="195"/>
      <c r="AV23" s="199"/>
      <c r="AW23" s="200"/>
      <c r="AX23" s="201"/>
      <c r="AY23" s="202"/>
      <c r="AZ23" s="202"/>
      <c r="BA23" s="202"/>
      <c r="BB23" s="203"/>
      <c r="BC23" s="203"/>
      <c r="BD23" s="195"/>
      <c r="BH23" s="195"/>
      <c r="BJ23" s="199"/>
      <c r="BK23" s="200"/>
      <c r="BL23" s="201"/>
      <c r="BM23" s="202"/>
      <c r="BN23" s="202"/>
      <c r="BO23" s="202"/>
      <c r="BP23" s="203"/>
      <c r="BQ23" s="203"/>
      <c r="BR23" s="195"/>
      <c r="BV23" s="195"/>
      <c r="BX23" s="199"/>
      <c r="BY23" s="200"/>
      <c r="BZ23" s="201"/>
      <c r="CA23" s="202"/>
      <c r="CB23" s="202"/>
      <c r="CC23" s="202"/>
      <c r="CD23" s="203"/>
      <c r="CE23" s="203"/>
      <c r="CF23" s="195"/>
    </row>
    <row r="24" spans="1:84" ht="15.6">
      <c r="AF24" s="195"/>
      <c r="AH24" s="199"/>
      <c r="AI24" s="200"/>
      <c r="AJ24" s="201"/>
      <c r="AK24" s="202"/>
      <c r="AL24" s="202"/>
      <c r="AM24" s="202"/>
      <c r="AN24" s="203"/>
      <c r="AO24" s="203"/>
      <c r="AP24" s="195"/>
      <c r="AT24" s="195"/>
      <c r="AV24" s="199"/>
      <c r="AW24" s="200"/>
      <c r="AX24" s="201"/>
      <c r="AY24" s="202"/>
      <c r="AZ24" s="202"/>
      <c r="BA24" s="202"/>
      <c r="BB24" s="203"/>
      <c r="BC24" s="203"/>
      <c r="BD24" s="195"/>
      <c r="BH24" s="195"/>
      <c r="BJ24" s="199"/>
      <c r="BK24" s="200"/>
      <c r="BL24" s="201"/>
      <c r="BM24" s="202"/>
      <c r="BN24" s="202"/>
      <c r="BO24" s="202"/>
      <c r="BP24" s="203"/>
      <c r="BQ24" s="203"/>
      <c r="BR24" s="195"/>
      <c r="BV24" s="195"/>
      <c r="BX24" s="199"/>
      <c r="BY24" s="200"/>
      <c r="BZ24" s="201"/>
      <c r="CA24" s="202"/>
      <c r="CB24" s="202"/>
      <c r="CC24" s="202"/>
      <c r="CD24" s="203"/>
      <c r="CE24" s="203"/>
      <c r="CF24" s="195"/>
    </row>
    <row r="25" spans="1:84" ht="15.6">
      <c r="AF25" s="195"/>
      <c r="AH25" s="199"/>
      <c r="AI25" s="200"/>
      <c r="AJ25" s="201"/>
      <c r="AK25" s="202"/>
      <c r="AL25" s="202"/>
      <c r="AM25" s="202"/>
      <c r="AN25" s="203"/>
      <c r="AO25" s="203"/>
      <c r="AP25" s="195"/>
      <c r="AT25" s="195"/>
      <c r="AV25" s="199"/>
      <c r="AW25" s="200"/>
      <c r="AX25" s="201"/>
      <c r="AY25" s="202"/>
      <c r="AZ25" s="202"/>
      <c r="BA25" s="202"/>
      <c r="BB25" s="203"/>
      <c r="BC25" s="203"/>
      <c r="BD25" s="195"/>
      <c r="BH25" s="195"/>
      <c r="BJ25" s="199"/>
      <c r="BK25" s="200"/>
      <c r="BL25" s="201"/>
      <c r="BM25" s="202"/>
      <c r="BN25" s="202"/>
      <c r="BO25" s="202"/>
      <c r="BP25" s="203"/>
      <c r="BQ25" s="203"/>
      <c r="BR25" s="195"/>
      <c r="BV25" s="195"/>
      <c r="BX25" s="199"/>
      <c r="BY25" s="200"/>
      <c r="BZ25" s="201"/>
      <c r="CA25" s="202"/>
      <c r="CB25" s="202"/>
      <c r="CC25" s="202"/>
      <c r="CD25" s="203"/>
      <c r="CE25" s="203"/>
      <c r="CF25" s="195"/>
    </row>
    <row r="26" spans="1:84" ht="15.6">
      <c r="AF26" s="195"/>
      <c r="AH26" s="199"/>
      <c r="AI26" s="200"/>
      <c r="AJ26" s="201"/>
      <c r="AK26" s="202"/>
      <c r="AL26" s="202"/>
      <c r="AM26" s="202"/>
      <c r="AN26" s="203"/>
      <c r="AO26" s="203"/>
      <c r="AP26" s="195"/>
      <c r="AT26" s="195"/>
      <c r="AV26" s="199"/>
      <c r="AW26" s="200"/>
      <c r="AX26" s="201"/>
      <c r="AY26" s="202"/>
      <c r="AZ26" s="202"/>
      <c r="BA26" s="202"/>
      <c r="BB26" s="203"/>
      <c r="BC26" s="203"/>
      <c r="BD26" s="195"/>
      <c r="BH26" s="195"/>
      <c r="BJ26" s="199"/>
      <c r="BK26" s="200"/>
      <c r="BL26" s="201"/>
      <c r="BM26" s="202"/>
      <c r="BN26" s="202"/>
      <c r="BO26" s="202"/>
      <c r="BP26" s="203"/>
      <c r="BQ26" s="203"/>
      <c r="BR26" s="195"/>
      <c r="BV26" s="195"/>
      <c r="BX26" s="199"/>
      <c r="BY26" s="200"/>
      <c r="BZ26" s="201"/>
      <c r="CA26" s="202"/>
      <c r="CB26" s="202"/>
      <c r="CC26" s="202"/>
      <c r="CD26" s="203"/>
      <c r="CE26" s="203"/>
      <c r="CF26" s="195"/>
    </row>
    <row r="27" spans="1:84" ht="15.6">
      <c r="AF27" s="195"/>
      <c r="AH27" s="199"/>
      <c r="AI27" s="200"/>
      <c r="AJ27" s="201"/>
      <c r="AK27" s="202"/>
      <c r="AL27" s="202"/>
      <c r="AM27" s="202"/>
      <c r="AN27" s="203"/>
      <c r="AO27" s="203"/>
      <c r="AP27" s="195"/>
      <c r="AT27" s="195"/>
      <c r="AV27" s="199"/>
      <c r="AW27" s="200"/>
      <c r="AX27" s="201"/>
      <c r="AY27" s="202"/>
      <c r="AZ27" s="202"/>
      <c r="BA27" s="202"/>
      <c r="BB27" s="203"/>
      <c r="BC27" s="203"/>
      <c r="BD27" s="195"/>
      <c r="BH27" s="195"/>
      <c r="BJ27" s="199"/>
      <c r="BK27" s="200"/>
      <c r="BL27" s="201"/>
      <c r="BM27" s="202"/>
      <c r="BN27" s="202"/>
      <c r="BO27" s="202"/>
      <c r="BP27" s="203"/>
      <c r="BQ27" s="203"/>
      <c r="BR27" s="195"/>
      <c r="BV27" s="195"/>
      <c r="BX27" s="199"/>
      <c r="BY27" s="200"/>
      <c r="BZ27" s="201"/>
      <c r="CA27" s="202"/>
      <c r="CB27" s="202"/>
      <c r="CC27" s="202"/>
      <c r="CD27" s="203"/>
      <c r="CE27" s="203"/>
      <c r="CF27" s="195"/>
    </row>
    <row r="28" spans="1:84" ht="15.6">
      <c r="AF28" s="195"/>
      <c r="AH28" s="199"/>
      <c r="AI28" s="200"/>
      <c r="AJ28" s="201"/>
      <c r="AK28" s="202"/>
      <c r="AL28" s="202"/>
      <c r="AM28" s="202"/>
      <c r="AN28" s="203"/>
      <c r="AO28" s="203"/>
      <c r="AP28" s="195"/>
      <c r="AT28" s="195"/>
      <c r="AV28" s="199"/>
      <c r="AW28" s="200"/>
      <c r="AX28" s="201"/>
      <c r="AY28" s="202"/>
      <c r="AZ28" s="202"/>
      <c r="BA28" s="202"/>
      <c r="BB28" s="203"/>
      <c r="BC28" s="203"/>
      <c r="BD28" s="195"/>
      <c r="BH28" s="195"/>
      <c r="BJ28" s="199"/>
      <c r="BK28" s="200"/>
      <c r="BL28" s="201"/>
      <c r="BM28" s="202"/>
      <c r="BN28" s="202"/>
      <c r="BO28" s="202"/>
      <c r="BP28" s="203"/>
      <c r="BQ28" s="203"/>
      <c r="BR28" s="195"/>
      <c r="BV28" s="195"/>
      <c r="BX28" s="199"/>
      <c r="BY28" s="200"/>
      <c r="BZ28" s="201"/>
      <c r="CA28" s="202"/>
      <c r="CB28" s="202"/>
      <c r="CC28" s="202"/>
      <c r="CD28" s="203"/>
      <c r="CE28" s="203"/>
      <c r="CF28" s="195"/>
    </row>
    <row r="29" spans="1:84" ht="15.6">
      <c r="AF29" s="195"/>
      <c r="AH29" s="199"/>
      <c r="AI29" s="200"/>
      <c r="AJ29" s="201"/>
      <c r="AK29" s="202"/>
      <c r="AL29" s="202"/>
      <c r="AM29" s="202"/>
      <c r="AN29" s="203"/>
      <c r="AO29" s="203"/>
      <c r="AP29" s="195"/>
      <c r="AT29" s="195"/>
      <c r="AV29" s="199"/>
      <c r="AW29" s="200"/>
      <c r="AX29" s="201"/>
      <c r="AY29" s="202"/>
      <c r="AZ29" s="202"/>
      <c r="BA29" s="202"/>
      <c r="BB29" s="203"/>
      <c r="BC29" s="203"/>
      <c r="BD29" s="195"/>
      <c r="BH29" s="195"/>
      <c r="BJ29" s="199"/>
      <c r="BK29" s="200"/>
      <c r="BL29" s="201"/>
      <c r="BM29" s="202"/>
      <c r="BN29" s="202"/>
      <c r="BO29" s="202"/>
      <c r="BP29" s="203"/>
      <c r="BQ29" s="203"/>
      <c r="BR29" s="195"/>
      <c r="BV29" s="195"/>
      <c r="BX29" s="199"/>
      <c r="BY29" s="200"/>
      <c r="BZ29" s="201"/>
      <c r="CA29" s="202"/>
      <c r="CB29" s="202"/>
      <c r="CC29" s="202"/>
      <c r="CD29" s="203"/>
      <c r="CE29" s="203"/>
      <c r="CF29" s="195"/>
    </row>
    <row r="30" spans="1:84" ht="15.6">
      <c r="AF30" s="195"/>
      <c r="AH30" s="199"/>
      <c r="AI30" s="200"/>
      <c r="AJ30" s="201"/>
      <c r="AK30" s="202"/>
      <c r="AL30" s="202"/>
      <c r="AM30" s="202"/>
      <c r="AN30" s="203"/>
      <c r="AO30" s="203"/>
      <c r="AP30" s="195"/>
      <c r="AT30" s="195"/>
      <c r="AV30" s="199"/>
      <c r="AW30" s="200"/>
      <c r="AX30" s="201"/>
      <c r="AY30" s="202"/>
      <c r="AZ30" s="202"/>
      <c r="BA30" s="202"/>
      <c r="BB30" s="203"/>
      <c r="BC30" s="203"/>
      <c r="BD30" s="195"/>
      <c r="BH30" s="195"/>
      <c r="BJ30" s="199"/>
      <c r="BK30" s="200"/>
      <c r="BL30" s="201"/>
      <c r="BM30" s="202"/>
      <c r="BN30" s="202"/>
      <c r="BO30" s="202"/>
      <c r="BP30" s="203"/>
      <c r="BQ30" s="203"/>
      <c r="BR30" s="195"/>
      <c r="BV30" s="195"/>
      <c r="BX30" s="199"/>
      <c r="BY30" s="200"/>
      <c r="BZ30" s="201"/>
      <c r="CA30" s="202"/>
      <c r="CB30" s="202"/>
      <c r="CC30" s="202"/>
      <c r="CD30" s="203"/>
      <c r="CE30" s="203"/>
      <c r="CF30" s="195"/>
    </row>
    <row r="31" spans="1:84" ht="15.6">
      <c r="AF31" s="195"/>
      <c r="AH31" s="199"/>
      <c r="AI31" s="200"/>
      <c r="AJ31" s="201"/>
      <c r="AK31" s="202"/>
      <c r="AL31" s="202"/>
      <c r="AM31" s="202"/>
      <c r="AN31" s="203"/>
      <c r="AO31" s="203"/>
      <c r="AP31" s="195"/>
      <c r="AT31" s="195"/>
      <c r="AV31" s="199"/>
      <c r="AW31" s="200"/>
      <c r="AX31" s="201"/>
      <c r="AY31" s="202"/>
      <c r="AZ31" s="202"/>
      <c r="BA31" s="202"/>
      <c r="BB31" s="203"/>
      <c r="BC31" s="203"/>
      <c r="BD31" s="195"/>
      <c r="BH31" s="195"/>
      <c r="BJ31" s="199"/>
      <c r="BK31" s="200"/>
      <c r="BL31" s="201"/>
      <c r="BM31" s="202"/>
      <c r="BN31" s="202"/>
      <c r="BO31" s="202"/>
      <c r="BP31" s="203"/>
      <c r="BQ31" s="203"/>
      <c r="BR31" s="195"/>
      <c r="BV31" s="195"/>
      <c r="BX31" s="199"/>
      <c r="BY31" s="200"/>
      <c r="BZ31" s="201"/>
      <c r="CA31" s="202"/>
      <c r="CB31" s="202"/>
      <c r="CC31" s="202"/>
      <c r="CD31" s="203"/>
      <c r="CE31" s="203"/>
      <c r="CF31" s="195"/>
    </row>
    <row r="32" spans="1:84" ht="15.6">
      <c r="AF32" s="195"/>
      <c r="AH32" s="204"/>
      <c r="AI32" s="200"/>
      <c r="AJ32" s="201"/>
      <c r="AK32" s="202"/>
      <c r="AL32" s="202"/>
      <c r="AM32" s="202"/>
      <c r="AN32" s="203"/>
      <c r="AO32" s="203"/>
      <c r="AP32" s="195"/>
      <c r="AT32" s="195"/>
      <c r="AV32" s="204"/>
      <c r="AW32" s="200"/>
      <c r="AX32" s="201"/>
      <c r="AY32" s="202"/>
      <c r="AZ32" s="202"/>
      <c r="BA32" s="202"/>
      <c r="BB32" s="203"/>
      <c r="BC32" s="203"/>
      <c r="BD32" s="195"/>
      <c r="BH32" s="195"/>
      <c r="BJ32" s="204"/>
      <c r="BK32" s="200"/>
      <c r="BL32" s="201"/>
      <c r="BM32" s="202"/>
      <c r="BN32" s="202"/>
      <c r="BO32" s="202"/>
      <c r="BP32" s="203"/>
      <c r="BQ32" s="203"/>
      <c r="BR32" s="195"/>
      <c r="BV32" s="195"/>
      <c r="BX32" s="204"/>
      <c r="BY32" s="200"/>
      <c r="BZ32" s="201"/>
      <c r="CA32" s="202"/>
      <c r="CB32" s="202"/>
      <c r="CC32" s="202"/>
      <c r="CD32" s="203"/>
      <c r="CE32" s="203"/>
      <c r="CF32" s="195"/>
    </row>
    <row r="33" spans="32:84" ht="15.6">
      <c r="AF33" s="195"/>
      <c r="AH33" s="204"/>
      <c r="AI33" s="200"/>
      <c r="AJ33" s="201"/>
      <c r="AK33" s="202"/>
      <c r="AL33" s="202"/>
      <c r="AM33" s="202"/>
      <c r="AN33" s="203"/>
      <c r="AO33" s="203"/>
      <c r="AP33" s="195"/>
      <c r="AT33" s="195"/>
      <c r="AV33" s="204"/>
      <c r="AW33" s="200"/>
      <c r="AX33" s="201"/>
      <c r="AY33" s="202"/>
      <c r="AZ33" s="202"/>
      <c r="BA33" s="202"/>
      <c r="BB33" s="203"/>
      <c r="BC33" s="203"/>
      <c r="BD33" s="195"/>
      <c r="BH33" s="195"/>
      <c r="BJ33" s="204"/>
      <c r="BK33" s="200"/>
      <c r="BL33" s="201"/>
      <c r="BM33" s="202"/>
      <c r="BN33" s="202"/>
      <c r="BO33" s="202"/>
      <c r="BP33" s="203"/>
      <c r="BQ33" s="203"/>
      <c r="BR33" s="195"/>
      <c r="BV33" s="195"/>
      <c r="BX33" s="204"/>
      <c r="BY33" s="200"/>
      <c r="BZ33" s="201"/>
      <c r="CA33" s="202"/>
      <c r="CB33" s="202"/>
      <c r="CC33" s="202"/>
      <c r="CD33" s="203"/>
      <c r="CE33" s="203"/>
      <c r="CF33" s="195"/>
    </row>
    <row r="34" spans="32:84" ht="15.6">
      <c r="AF34" s="195"/>
      <c r="AH34" s="199"/>
      <c r="AI34" s="200"/>
      <c r="AJ34" s="201"/>
      <c r="AK34" s="202"/>
      <c r="AL34" s="202"/>
      <c r="AM34" s="202"/>
      <c r="AN34" s="203"/>
      <c r="AO34" s="203"/>
      <c r="AP34" s="195"/>
      <c r="AT34" s="195"/>
      <c r="AV34" s="199"/>
      <c r="AW34" s="200"/>
      <c r="AX34" s="201"/>
      <c r="AY34" s="202"/>
      <c r="AZ34" s="202"/>
      <c r="BA34" s="202"/>
      <c r="BB34" s="203"/>
      <c r="BC34" s="203"/>
      <c r="BD34" s="195"/>
      <c r="BH34" s="195"/>
      <c r="BJ34" s="199"/>
      <c r="BK34" s="200"/>
      <c r="BL34" s="201"/>
      <c r="BM34" s="202"/>
      <c r="BN34" s="202"/>
      <c r="BO34" s="202"/>
      <c r="BP34" s="203"/>
      <c r="BQ34" s="203"/>
      <c r="BR34" s="195"/>
      <c r="BV34" s="195"/>
      <c r="BX34" s="199"/>
      <c r="BY34" s="200"/>
      <c r="BZ34" s="201"/>
      <c r="CA34" s="202"/>
      <c r="CB34" s="202"/>
      <c r="CC34" s="202"/>
      <c r="CD34" s="203"/>
      <c r="CE34" s="203"/>
      <c r="CF34" s="195"/>
    </row>
    <row r="35" spans="32:84" ht="15.6">
      <c r="AF35" s="195"/>
      <c r="AH35" s="199"/>
      <c r="AI35" s="200"/>
      <c r="AJ35" s="201"/>
      <c r="AK35" s="202"/>
      <c r="AL35" s="202"/>
      <c r="AM35" s="202"/>
      <c r="AN35" s="203"/>
      <c r="AO35" s="203"/>
      <c r="AP35" s="195"/>
      <c r="AT35" s="195"/>
      <c r="AV35" s="199"/>
      <c r="AW35" s="200"/>
      <c r="AX35" s="201"/>
      <c r="AY35" s="202"/>
      <c r="AZ35" s="202"/>
      <c r="BA35" s="202"/>
      <c r="BB35" s="203"/>
      <c r="BC35" s="203"/>
      <c r="BD35" s="195"/>
      <c r="BH35" s="195"/>
      <c r="BJ35" s="199"/>
      <c r="BK35" s="200"/>
      <c r="BL35" s="201"/>
      <c r="BM35" s="202"/>
      <c r="BN35" s="202"/>
      <c r="BO35" s="202"/>
      <c r="BP35" s="203"/>
      <c r="BQ35" s="203"/>
      <c r="BR35" s="195"/>
      <c r="BV35" s="195"/>
      <c r="BX35" s="199"/>
      <c r="BY35" s="200"/>
      <c r="BZ35" s="201"/>
      <c r="CA35" s="202"/>
      <c r="CB35" s="202"/>
      <c r="CC35" s="202"/>
      <c r="CD35" s="203"/>
      <c r="CE35" s="203"/>
      <c r="CF35" s="195"/>
    </row>
    <row r="36" spans="32:84" ht="15.6">
      <c r="AF36" s="195"/>
      <c r="AH36" s="199"/>
      <c r="AI36" s="200"/>
      <c r="AJ36" s="201"/>
      <c r="AK36" s="202"/>
      <c r="AL36" s="202"/>
      <c r="AM36" s="202"/>
      <c r="AN36" s="203"/>
      <c r="AO36" s="203"/>
      <c r="AP36" s="195"/>
      <c r="AT36" s="195"/>
      <c r="AV36" s="199"/>
      <c r="AW36" s="200"/>
      <c r="AX36" s="201"/>
      <c r="AY36" s="202"/>
      <c r="AZ36" s="202"/>
      <c r="BA36" s="202"/>
      <c r="BB36" s="203"/>
      <c r="BC36" s="203"/>
      <c r="BD36" s="195"/>
      <c r="BH36" s="195"/>
      <c r="BJ36" s="199"/>
      <c r="BK36" s="200"/>
      <c r="BL36" s="201"/>
      <c r="BM36" s="202"/>
      <c r="BN36" s="202"/>
      <c r="BO36" s="202"/>
      <c r="BP36" s="203"/>
      <c r="BQ36" s="203"/>
      <c r="BR36" s="195"/>
      <c r="BV36" s="195"/>
      <c r="BX36" s="199"/>
      <c r="BY36" s="200"/>
      <c r="BZ36" s="201"/>
      <c r="CA36" s="202"/>
      <c r="CB36" s="202"/>
      <c r="CC36" s="202"/>
      <c r="CD36" s="203"/>
      <c r="CE36" s="203"/>
      <c r="CF36" s="195"/>
    </row>
    <row r="37" spans="32:84" ht="15.6">
      <c r="AF37" s="195"/>
      <c r="AH37" s="199"/>
      <c r="AI37" s="200"/>
      <c r="AJ37" s="201"/>
      <c r="AK37" s="202"/>
      <c r="AL37" s="202"/>
      <c r="AM37" s="202"/>
      <c r="AN37" s="203"/>
      <c r="AO37" s="203"/>
      <c r="AP37" s="195"/>
      <c r="AT37" s="195"/>
      <c r="AV37" s="199"/>
      <c r="AW37" s="200"/>
      <c r="AX37" s="201"/>
      <c r="AY37" s="202"/>
      <c r="AZ37" s="202"/>
      <c r="BA37" s="202"/>
      <c r="BB37" s="203"/>
      <c r="BC37" s="203"/>
      <c r="BD37" s="195"/>
      <c r="BH37" s="195"/>
      <c r="BJ37" s="199"/>
      <c r="BK37" s="200"/>
      <c r="BL37" s="201"/>
      <c r="BM37" s="202"/>
      <c r="BN37" s="202"/>
      <c r="BO37" s="202"/>
      <c r="BP37" s="203"/>
      <c r="BQ37" s="203"/>
      <c r="BR37" s="195"/>
      <c r="BV37" s="195"/>
      <c r="BX37" s="199"/>
      <c r="BY37" s="200"/>
      <c r="BZ37" s="201"/>
      <c r="CA37" s="202"/>
      <c r="CB37" s="202"/>
      <c r="CC37" s="202"/>
      <c r="CD37" s="203"/>
      <c r="CE37" s="203"/>
      <c r="CF37" s="195"/>
    </row>
    <row r="38" spans="32:84" ht="15.6">
      <c r="AF38" s="195"/>
      <c r="AH38" s="199"/>
      <c r="AI38" s="200"/>
      <c r="AJ38" s="201"/>
      <c r="AK38" s="202"/>
      <c r="AL38" s="202"/>
      <c r="AM38" s="202"/>
      <c r="AN38" s="203"/>
      <c r="AO38" s="203"/>
      <c r="AP38" s="195"/>
      <c r="AT38" s="195"/>
      <c r="AV38" s="199"/>
      <c r="AW38" s="200"/>
      <c r="AX38" s="201"/>
      <c r="AY38" s="202"/>
      <c r="AZ38" s="202"/>
      <c r="BA38" s="202"/>
      <c r="BB38" s="203"/>
      <c r="BC38" s="203"/>
      <c r="BD38" s="195"/>
      <c r="BH38" s="195"/>
      <c r="BJ38" s="199"/>
      <c r="BK38" s="200"/>
      <c r="BL38" s="201"/>
      <c r="BM38" s="202"/>
      <c r="BN38" s="202"/>
      <c r="BO38" s="202"/>
      <c r="BP38" s="203"/>
      <c r="BQ38" s="203"/>
      <c r="BR38" s="195"/>
      <c r="BV38" s="195"/>
      <c r="BX38" s="199"/>
      <c r="BY38" s="200"/>
      <c r="BZ38" s="201"/>
      <c r="CA38" s="202"/>
      <c r="CB38" s="202"/>
      <c r="CC38" s="202"/>
      <c r="CD38" s="203"/>
      <c r="CE38" s="203"/>
      <c r="CF38" s="195"/>
    </row>
    <row r="39" spans="32:84" ht="15.6">
      <c r="AF39" s="195"/>
      <c r="AH39" s="199"/>
      <c r="AI39" s="200"/>
      <c r="AJ39" s="201"/>
      <c r="AK39" s="202"/>
      <c r="AL39" s="202"/>
      <c r="AM39" s="202"/>
      <c r="AN39" s="203"/>
      <c r="AO39" s="203"/>
      <c r="AP39" s="195"/>
      <c r="AT39" s="195"/>
      <c r="AV39" s="199"/>
      <c r="AW39" s="200"/>
      <c r="AX39" s="201"/>
      <c r="AY39" s="202"/>
      <c r="AZ39" s="202"/>
      <c r="BA39" s="202"/>
      <c r="BB39" s="203"/>
      <c r="BC39" s="203"/>
      <c r="BD39" s="195"/>
      <c r="BH39" s="195"/>
      <c r="BJ39" s="199"/>
      <c r="BK39" s="200"/>
      <c r="BL39" s="201"/>
      <c r="BM39" s="202"/>
      <c r="BN39" s="202"/>
      <c r="BO39" s="202"/>
      <c r="BP39" s="203"/>
      <c r="BQ39" s="203"/>
      <c r="BR39" s="195"/>
      <c r="BV39" s="195"/>
      <c r="BX39" s="199"/>
      <c r="BY39" s="200"/>
      <c r="BZ39" s="201"/>
      <c r="CA39" s="202"/>
      <c r="CB39" s="202"/>
      <c r="CC39" s="202"/>
      <c r="CD39" s="203"/>
      <c r="CE39" s="203"/>
      <c r="CF39" s="195"/>
    </row>
    <row r="40" spans="32:84" ht="15.6">
      <c r="AF40" s="195"/>
      <c r="AH40" s="199"/>
      <c r="AI40" s="200"/>
      <c r="AJ40" s="201"/>
      <c r="AK40" s="202"/>
      <c r="AL40" s="202"/>
      <c r="AM40" s="202"/>
      <c r="AN40" s="203"/>
      <c r="AO40" s="203"/>
      <c r="AP40" s="195"/>
      <c r="AT40" s="195"/>
      <c r="AV40" s="199"/>
      <c r="AW40" s="200"/>
      <c r="AX40" s="201"/>
      <c r="AY40" s="202"/>
      <c r="AZ40" s="202"/>
      <c r="BA40" s="202"/>
      <c r="BB40" s="203"/>
      <c r="BC40" s="203"/>
      <c r="BD40" s="195"/>
      <c r="BH40" s="195"/>
      <c r="BJ40" s="199"/>
      <c r="BK40" s="200"/>
      <c r="BL40" s="201"/>
      <c r="BM40" s="202"/>
      <c r="BN40" s="202"/>
      <c r="BO40" s="202"/>
      <c r="BP40" s="203"/>
      <c r="BQ40" s="203"/>
      <c r="BR40" s="195"/>
      <c r="BV40" s="195"/>
      <c r="BX40" s="199"/>
      <c r="BY40" s="200"/>
      <c r="BZ40" s="201"/>
      <c r="CA40" s="202"/>
      <c r="CB40" s="202"/>
      <c r="CC40" s="202"/>
      <c r="CD40" s="203"/>
      <c r="CE40" s="203"/>
      <c r="CF40" s="195"/>
    </row>
    <row r="41" spans="32:84" ht="15.6">
      <c r="AF41" s="195"/>
      <c r="AH41" s="204"/>
      <c r="AI41" s="200"/>
      <c r="AJ41" s="201"/>
      <c r="AK41" s="202"/>
      <c r="AL41" s="202"/>
      <c r="AM41" s="202"/>
      <c r="AN41" s="203"/>
      <c r="AO41" s="203"/>
      <c r="AP41" s="195"/>
      <c r="AT41" s="195"/>
      <c r="AV41" s="204"/>
      <c r="AW41" s="200"/>
      <c r="AX41" s="201"/>
      <c r="AY41" s="202"/>
      <c r="AZ41" s="202"/>
      <c r="BA41" s="202"/>
      <c r="BB41" s="203"/>
      <c r="BC41" s="203"/>
      <c r="BD41" s="195"/>
      <c r="BH41" s="195"/>
      <c r="BJ41" s="204"/>
      <c r="BK41" s="200"/>
      <c r="BL41" s="201"/>
      <c r="BM41" s="202"/>
      <c r="BN41" s="202"/>
      <c r="BO41" s="202"/>
      <c r="BP41" s="203"/>
      <c r="BQ41" s="203"/>
      <c r="BR41" s="195"/>
      <c r="BV41" s="195"/>
      <c r="BX41" s="204"/>
      <c r="BY41" s="200"/>
      <c r="BZ41" s="201"/>
      <c r="CA41" s="202"/>
      <c r="CB41" s="202"/>
      <c r="CC41" s="202"/>
      <c r="CD41" s="203"/>
      <c r="CE41" s="203"/>
      <c r="CF41" s="195"/>
    </row>
    <row r="42" spans="32:84" ht="15.6">
      <c r="AF42" s="195"/>
      <c r="AH42" s="204"/>
      <c r="AI42" s="200"/>
      <c r="AJ42" s="201"/>
      <c r="AK42" s="202"/>
      <c r="AL42" s="202"/>
      <c r="AM42" s="202"/>
      <c r="AN42" s="203"/>
      <c r="AO42" s="203"/>
      <c r="AP42" s="195"/>
      <c r="AT42" s="195"/>
      <c r="AV42" s="204"/>
      <c r="AW42" s="200"/>
      <c r="AX42" s="201"/>
      <c r="AY42" s="202"/>
      <c r="AZ42" s="202"/>
      <c r="BA42" s="202"/>
      <c r="BB42" s="203"/>
      <c r="BC42" s="203"/>
      <c r="BD42" s="195"/>
      <c r="BH42" s="195"/>
      <c r="BJ42" s="204"/>
      <c r="BK42" s="200"/>
      <c r="BL42" s="201"/>
      <c r="BM42" s="202"/>
      <c r="BN42" s="202"/>
      <c r="BO42" s="202"/>
      <c r="BP42" s="203"/>
      <c r="BQ42" s="203"/>
      <c r="BR42" s="195"/>
      <c r="BV42" s="195"/>
      <c r="BX42" s="204"/>
      <c r="BY42" s="200"/>
      <c r="BZ42" s="201"/>
      <c r="CA42" s="202"/>
      <c r="CB42" s="202"/>
      <c r="CC42" s="202"/>
      <c r="CD42" s="203"/>
      <c r="CE42" s="203"/>
      <c r="CF42" s="195"/>
    </row>
    <row r="43" spans="32:84" ht="15.6">
      <c r="AF43" s="195"/>
      <c r="AH43" s="199"/>
      <c r="AI43" s="200"/>
      <c r="AJ43" s="201"/>
      <c r="AK43" s="202"/>
      <c r="AL43" s="202"/>
      <c r="AM43" s="202"/>
      <c r="AN43" s="203"/>
      <c r="AO43" s="203"/>
      <c r="AP43" s="195"/>
      <c r="AT43" s="195"/>
      <c r="AV43" s="199"/>
      <c r="AW43" s="200"/>
      <c r="AX43" s="201"/>
      <c r="AY43" s="202"/>
      <c r="AZ43" s="202"/>
      <c r="BA43" s="202"/>
      <c r="BB43" s="203"/>
      <c r="BC43" s="203"/>
      <c r="BD43" s="195"/>
      <c r="BH43" s="195"/>
      <c r="BJ43" s="199"/>
      <c r="BK43" s="200"/>
      <c r="BL43" s="201"/>
      <c r="BM43" s="202"/>
      <c r="BN43" s="202"/>
      <c r="BO43" s="202"/>
      <c r="BP43" s="203"/>
      <c r="BQ43" s="203"/>
      <c r="BR43" s="195"/>
      <c r="BV43" s="195"/>
      <c r="BX43" s="199"/>
      <c r="BY43" s="200"/>
      <c r="BZ43" s="201"/>
      <c r="CA43" s="202"/>
      <c r="CB43" s="202"/>
      <c r="CC43" s="202"/>
      <c r="CD43" s="203"/>
      <c r="CE43" s="203"/>
      <c r="CF43" s="195"/>
    </row>
    <row r="44" spans="32:84" ht="15.6">
      <c r="AF44" s="198"/>
      <c r="AH44" s="205"/>
      <c r="AI44" s="206"/>
      <c r="AJ44" s="207"/>
      <c r="AK44" s="208"/>
      <c r="AL44" s="208"/>
      <c r="AM44" s="208"/>
      <c r="AN44" s="209"/>
      <c r="AO44" s="209"/>
      <c r="AP44" s="198"/>
      <c r="AT44" s="198"/>
      <c r="AV44" s="205"/>
      <c r="AW44" s="206"/>
      <c r="AX44" s="207"/>
      <c r="AY44" s="208"/>
      <c r="AZ44" s="208"/>
      <c r="BA44" s="208"/>
      <c r="BB44" s="209"/>
      <c r="BC44" s="209"/>
      <c r="BD44" s="198"/>
      <c r="BH44" s="198"/>
      <c r="BJ44" s="205"/>
      <c r="BK44" s="206"/>
      <c r="BL44" s="207"/>
      <c r="BM44" s="208"/>
      <c r="BN44" s="208"/>
      <c r="BO44" s="208"/>
      <c r="BP44" s="209"/>
      <c r="BQ44" s="209"/>
      <c r="BR44" s="198"/>
      <c r="BV44" s="198"/>
      <c r="BX44" s="205"/>
      <c r="BY44" s="206"/>
      <c r="BZ44" s="207"/>
      <c r="CA44" s="208"/>
      <c r="CB44" s="208"/>
      <c r="CC44" s="208"/>
      <c r="CD44" s="209"/>
      <c r="CE44" s="209"/>
      <c r="CF44" s="198"/>
    </row>
  </sheetData>
  <mergeCells count="12">
    <mergeCell ref="CI4:CL4"/>
    <mergeCell ref="C4:E4"/>
    <mergeCell ref="G4:I4"/>
    <mergeCell ref="K4:M4"/>
    <mergeCell ref="O4:Q4"/>
    <mergeCell ref="S4:U4"/>
    <mergeCell ref="W4:Y4"/>
    <mergeCell ref="AA4:AC4"/>
    <mergeCell ref="AE4:AQ4"/>
    <mergeCell ref="AS4:BE4"/>
    <mergeCell ref="BG4:BS4"/>
    <mergeCell ref="BU4:CG4"/>
  </mergeCells>
  <conditionalFormatting sqref="AE7">
    <cfRule type="expression" dxfId="29" priority="8" stopIfTrue="1">
      <formula>AF7="*"</formula>
    </cfRule>
  </conditionalFormatting>
  <conditionalFormatting sqref="AE10:AE13">
    <cfRule type="expression" dxfId="28" priority="7" stopIfTrue="1">
      <formula>AF10="*"</formula>
    </cfRule>
  </conditionalFormatting>
  <conditionalFormatting sqref="AS7">
    <cfRule type="expression" dxfId="27" priority="6" stopIfTrue="1">
      <formula>AT7="*"</formula>
    </cfRule>
  </conditionalFormatting>
  <conditionalFormatting sqref="AS10:AS13">
    <cfRule type="expression" dxfId="26" priority="5" stopIfTrue="1">
      <formula>AT10="*"</formula>
    </cfRule>
  </conditionalFormatting>
  <conditionalFormatting sqref="BG7">
    <cfRule type="expression" dxfId="25" priority="4" stopIfTrue="1">
      <formula>BH7="*"</formula>
    </cfRule>
  </conditionalFormatting>
  <conditionalFormatting sqref="BG10:BG13">
    <cfRule type="expression" dxfId="24" priority="3" stopIfTrue="1">
      <formula>BH10="*"</formula>
    </cfRule>
  </conditionalFormatting>
  <conditionalFormatting sqref="BU10:BU13">
    <cfRule type="expression" dxfId="23" priority="1" stopIfTrue="1">
      <formula>BV10="*"</formula>
    </cfRule>
  </conditionalFormatting>
  <conditionalFormatting sqref="BU7">
    <cfRule type="expression" dxfId="22" priority="2" stopIfTrue="1">
      <formula>BV7="*"</formula>
    </cfRule>
  </conditionalFormatting>
  <hyperlinks>
    <hyperlink ref="A1" r:id="rId1"/>
  </hyperlinks>
  <pageMargins left="0.70866141732283472" right="0.47244094488188981" top="0.74803149606299213" bottom="0.74803149606299213" header="0.31496062992125984" footer="0.31496062992125984"/>
  <pageSetup paperSize="9" scale="45" orientation="landscape"/>
  <headerFooter>
    <oddHeader xml:space="preserve">&amp;C&amp;"Calibri,Bold"&amp;KFF0000RESTRICTED UNTIL 9.30AM 25th JUNE 2015 - STATISTICS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L53"/>
  <sheetViews>
    <sheetView zoomScale="80" zoomScaleNormal="80" workbookViewId="0">
      <pane xSplit="1" topLeftCell="C1" activePane="topRight" state="frozen"/>
      <selection pane="topRight"/>
    </sheetView>
  </sheetViews>
  <sheetFormatPr defaultColWidth="9" defaultRowHeight="12.6"/>
  <cols>
    <col min="1" max="1" width="33.34765625" style="1" customWidth="1"/>
    <col min="2" max="2" width="24" style="1" hidden="1" customWidth="1"/>
    <col min="3" max="4" width="8.59765625" style="79" customWidth="1"/>
    <col min="5" max="5" width="10.59765625" style="14" customWidth="1"/>
    <col min="6" max="6" width="1.59765625" style="4" customWidth="1"/>
    <col min="7" max="8" width="8.59765625" style="79" customWidth="1"/>
    <col min="9" max="9" width="10.59765625" style="5" customWidth="1"/>
    <col min="10" max="10" width="1.59765625" style="4" customWidth="1"/>
    <col min="11" max="12" width="8.59765625" style="106" customWidth="1"/>
    <col min="13" max="13" width="10.59765625" style="14" customWidth="1"/>
    <col min="14" max="14" width="1.59765625" style="4" customWidth="1"/>
    <col min="15" max="16" width="8.59765625" style="79" customWidth="1"/>
    <col min="17" max="17" width="10.59765625" style="14" customWidth="1"/>
    <col min="18" max="18" width="1.59765625" style="4" customWidth="1"/>
    <col min="19" max="20" width="8.59765625" style="9" customWidth="1"/>
    <col min="21" max="21" width="10.59765625" style="124" customWidth="1"/>
    <col min="22" max="22" width="1.59765625" style="4" customWidth="1"/>
    <col min="23" max="24" width="8.59765625" style="1" customWidth="1"/>
    <col min="25" max="25" width="10.59765625" style="1" customWidth="1"/>
    <col min="26" max="26" width="1.59765625" style="124" customWidth="1"/>
    <col min="27" max="28" width="8.59765625" style="1" customWidth="1"/>
    <col min="29" max="29" width="10.59765625" style="1" customWidth="1"/>
    <col min="30" max="30" width="1.59765625" style="124" customWidth="1"/>
    <col min="31" max="31" width="8.59765625" style="1" customWidth="1"/>
    <col min="32" max="32" width="8.59765625" style="1" hidden="1" customWidth="1"/>
    <col min="33" max="33" width="8.59765625" style="1" customWidth="1"/>
    <col min="34" max="42" width="8.59765625" style="1" hidden="1" customWidth="1"/>
    <col min="43" max="43" width="10.59765625" style="1" customWidth="1"/>
    <col min="44" max="44" width="1.59765625" style="124" customWidth="1"/>
    <col min="45" max="45" width="8.59765625" style="1" customWidth="1"/>
    <col min="46" max="46" width="8.59765625" style="1" hidden="1" customWidth="1"/>
    <col min="47" max="47" width="8.59765625" style="1" customWidth="1"/>
    <col min="48" max="56" width="8.59765625" style="1" hidden="1" customWidth="1"/>
    <col min="57" max="57" width="10.59765625" style="1" customWidth="1"/>
    <col min="58" max="58" width="1.59765625" style="124" customWidth="1"/>
    <col min="59" max="59" width="9" style="1" customWidth="1"/>
    <col min="60" max="60" width="8.59765625" style="1" hidden="1" customWidth="1"/>
    <col min="61" max="61" width="8.59765625" style="1" customWidth="1"/>
    <col min="62" max="70" width="8.59765625" style="1" hidden="1" customWidth="1"/>
    <col min="71" max="71" width="10.59765625" style="1" customWidth="1"/>
    <col min="72" max="72" width="1.59765625" style="124" customWidth="1"/>
    <col min="73" max="73" width="9.5" style="1" customWidth="1"/>
    <col min="74" max="74" width="8.59765625" style="1" hidden="1" customWidth="1"/>
    <col min="75" max="75" width="8.59765625" style="1" customWidth="1"/>
    <col min="76" max="84" width="8.59765625" style="1" hidden="1" customWidth="1"/>
    <col min="85" max="85" width="10.59765625" style="1" customWidth="1"/>
    <col min="86" max="86" width="1.5" style="43" customWidth="1"/>
    <col min="87" max="89" width="11" style="283" customWidth="1"/>
    <col min="90" max="90" width="11.59765625" style="283" bestFit="1" customWidth="1"/>
    <col min="91" max="256" width="11" style="1" customWidth="1"/>
    <col min="257" max="16384" width="9" style="1"/>
  </cols>
  <sheetData>
    <row r="1" spans="1:90" s="59" customFormat="1" ht="15.6">
      <c r="A1" s="296" t="s">
        <v>99</v>
      </c>
      <c r="B1" s="53"/>
      <c r="C1" s="80"/>
      <c r="D1" s="84"/>
      <c r="E1" s="55"/>
      <c r="F1" s="54"/>
      <c r="G1" s="80"/>
      <c r="H1" s="84"/>
      <c r="I1" s="55"/>
      <c r="J1" s="54"/>
      <c r="K1" s="80"/>
      <c r="L1" s="84"/>
      <c r="M1" s="55"/>
      <c r="N1" s="54"/>
      <c r="O1" s="80"/>
      <c r="P1" s="84"/>
      <c r="Q1" s="55"/>
      <c r="R1" s="54"/>
      <c r="S1" s="56"/>
      <c r="T1" s="57"/>
      <c r="U1" s="51"/>
      <c r="V1" s="54"/>
      <c r="AF1" s="1"/>
      <c r="AH1" s="1"/>
      <c r="AI1" s="1"/>
      <c r="AJ1" s="1"/>
      <c r="AK1" s="1"/>
      <c r="AL1" s="1"/>
      <c r="AM1" s="1"/>
      <c r="AN1" s="1"/>
      <c r="AO1" s="1"/>
      <c r="AP1" s="1"/>
      <c r="AT1" s="1"/>
      <c r="AV1" s="1"/>
      <c r="AW1" s="1"/>
      <c r="AX1" s="1"/>
      <c r="AY1" s="1"/>
      <c r="AZ1" s="1"/>
      <c r="BA1" s="1"/>
      <c r="BB1" s="1"/>
      <c r="BC1" s="1"/>
      <c r="BD1" s="1"/>
      <c r="BH1" s="1"/>
      <c r="BJ1" s="1"/>
      <c r="BK1" s="1"/>
      <c r="BL1" s="1"/>
      <c r="BM1" s="1"/>
      <c r="BN1" s="1"/>
      <c r="BO1" s="1"/>
      <c r="BP1" s="1"/>
      <c r="BQ1" s="1"/>
      <c r="BR1" s="1"/>
      <c r="BV1" s="1"/>
      <c r="BX1" s="1"/>
      <c r="BY1" s="1"/>
      <c r="BZ1" s="1"/>
      <c r="CA1" s="1"/>
      <c r="CB1" s="1"/>
      <c r="CC1" s="1"/>
      <c r="CD1" s="1"/>
      <c r="CE1" s="1"/>
      <c r="CF1" s="1"/>
      <c r="CI1" s="255"/>
      <c r="CJ1" s="255"/>
      <c r="CK1" s="255"/>
      <c r="CL1" s="255"/>
    </row>
    <row r="2" spans="1:90" ht="12.3">
      <c r="A2" s="6" t="s">
        <v>67</v>
      </c>
      <c r="B2" s="6"/>
      <c r="C2" s="104"/>
      <c r="D2" s="104"/>
      <c r="E2" s="36"/>
      <c r="F2" s="3"/>
      <c r="G2" s="104"/>
      <c r="H2" s="104"/>
      <c r="I2" s="13"/>
      <c r="J2" s="3"/>
      <c r="K2" s="114"/>
      <c r="L2" s="114"/>
      <c r="M2" s="36"/>
      <c r="N2" s="3"/>
      <c r="O2" s="104"/>
      <c r="P2" s="104"/>
      <c r="Q2" s="36"/>
      <c r="R2" s="3"/>
      <c r="S2" s="8"/>
      <c r="V2" s="3"/>
    </row>
    <row r="3" spans="1:90">
      <c r="A3" s="4"/>
      <c r="B3" s="4"/>
      <c r="S3" s="8"/>
      <c r="CI3" s="247"/>
    </row>
    <row r="4" spans="1:90" ht="12.3">
      <c r="A4" s="27"/>
      <c r="B4" s="27"/>
      <c r="C4" s="367" t="s">
        <v>56</v>
      </c>
      <c r="D4" s="367"/>
      <c r="E4" s="367"/>
      <c r="F4" s="39"/>
      <c r="G4" s="365" t="s">
        <v>57</v>
      </c>
      <c r="H4" s="365"/>
      <c r="I4" s="365"/>
      <c r="J4" s="39"/>
      <c r="K4" s="368" t="s">
        <v>58</v>
      </c>
      <c r="L4" s="368"/>
      <c r="M4" s="368"/>
      <c r="N4" s="39"/>
      <c r="O4" s="365" t="s">
        <v>59</v>
      </c>
      <c r="P4" s="365"/>
      <c r="Q4" s="365"/>
      <c r="R4" s="39"/>
      <c r="S4" s="368" t="s">
        <v>60</v>
      </c>
      <c r="T4" s="368"/>
      <c r="U4" s="368"/>
      <c r="V4" s="39"/>
      <c r="W4" s="365" t="s">
        <v>69</v>
      </c>
      <c r="X4" s="365"/>
      <c r="Y4" s="365"/>
      <c r="Z4" s="149"/>
      <c r="AA4" s="362" t="s">
        <v>71</v>
      </c>
      <c r="AB4" s="362"/>
      <c r="AC4" s="362"/>
      <c r="AD4" s="149"/>
      <c r="AE4" s="363" t="s">
        <v>90</v>
      </c>
      <c r="AF4" s="363"/>
      <c r="AG4" s="363"/>
      <c r="AH4" s="363"/>
      <c r="AI4" s="363"/>
      <c r="AJ4" s="363"/>
      <c r="AK4" s="363"/>
      <c r="AL4" s="363"/>
      <c r="AM4" s="363"/>
      <c r="AN4" s="363"/>
      <c r="AO4" s="363"/>
      <c r="AP4" s="363"/>
      <c r="AQ4" s="363"/>
      <c r="AR4" s="149"/>
      <c r="AS4" s="362" t="s">
        <v>92</v>
      </c>
      <c r="AT4" s="362"/>
      <c r="AU4" s="362"/>
      <c r="AV4" s="362"/>
      <c r="AW4" s="362"/>
      <c r="AX4" s="362"/>
      <c r="AY4" s="362"/>
      <c r="AZ4" s="362"/>
      <c r="BA4" s="362"/>
      <c r="BB4" s="362"/>
      <c r="BC4" s="362"/>
      <c r="BD4" s="362"/>
      <c r="BE4" s="362"/>
      <c r="BF4" s="149"/>
      <c r="BG4" s="363" t="s">
        <v>94</v>
      </c>
      <c r="BH4" s="363"/>
      <c r="BI4" s="363"/>
      <c r="BJ4" s="363"/>
      <c r="BK4" s="363"/>
      <c r="BL4" s="363"/>
      <c r="BM4" s="363"/>
      <c r="BN4" s="363"/>
      <c r="BO4" s="363"/>
      <c r="BP4" s="363"/>
      <c r="BQ4" s="363"/>
      <c r="BR4" s="363"/>
      <c r="BS4" s="363"/>
      <c r="BT4" s="149"/>
      <c r="BU4" s="366" t="s">
        <v>95</v>
      </c>
      <c r="BV4" s="366"/>
      <c r="BW4" s="366"/>
      <c r="BX4" s="366"/>
      <c r="BY4" s="366"/>
      <c r="BZ4" s="366"/>
      <c r="CA4" s="366"/>
      <c r="CB4" s="366"/>
      <c r="CC4" s="366"/>
      <c r="CD4" s="366"/>
      <c r="CE4" s="366"/>
      <c r="CF4" s="366"/>
      <c r="CG4" s="366"/>
      <c r="CH4" s="149"/>
      <c r="CI4" s="364" t="s">
        <v>96</v>
      </c>
      <c r="CJ4" s="364"/>
      <c r="CK4" s="364"/>
      <c r="CL4" s="364"/>
    </row>
    <row r="5" spans="1:90" ht="37.200000000000003">
      <c r="A5" s="27"/>
      <c r="B5" s="196" t="s">
        <v>72</v>
      </c>
      <c r="C5" s="28" t="s">
        <v>2</v>
      </c>
      <c r="D5" s="29" t="s">
        <v>55</v>
      </c>
      <c r="E5" s="122" t="s">
        <v>3</v>
      </c>
      <c r="F5" s="30"/>
      <c r="G5" s="90" t="s">
        <v>2</v>
      </c>
      <c r="H5" s="91" t="s">
        <v>55</v>
      </c>
      <c r="I5" s="92" t="s">
        <v>3</v>
      </c>
      <c r="J5" s="30"/>
      <c r="K5" s="28" t="s">
        <v>2</v>
      </c>
      <c r="L5" s="46" t="s">
        <v>55</v>
      </c>
      <c r="M5" s="122" t="s">
        <v>3</v>
      </c>
      <c r="N5" s="30"/>
      <c r="O5" s="90" t="s">
        <v>2</v>
      </c>
      <c r="P5" s="91" t="s">
        <v>55</v>
      </c>
      <c r="Q5" s="92" t="s">
        <v>3</v>
      </c>
      <c r="R5" s="30"/>
      <c r="S5" s="46" t="s">
        <v>2</v>
      </c>
      <c r="T5" s="29" t="s">
        <v>55</v>
      </c>
      <c r="U5" s="122" t="s">
        <v>3</v>
      </c>
      <c r="V5" s="30"/>
      <c r="W5" s="153" t="s">
        <v>65</v>
      </c>
      <c r="X5" s="154" t="s">
        <v>55</v>
      </c>
      <c r="Y5" s="155" t="s">
        <v>3</v>
      </c>
      <c r="Z5" s="89"/>
      <c r="AA5" s="102" t="s">
        <v>65</v>
      </c>
      <c r="AB5" s="66" t="s">
        <v>55</v>
      </c>
      <c r="AC5" s="89" t="s">
        <v>3</v>
      </c>
      <c r="AD5" s="89"/>
      <c r="AE5" s="212" t="s">
        <v>65</v>
      </c>
      <c r="AF5" s="213" t="s">
        <v>80</v>
      </c>
      <c r="AG5" s="214" t="s">
        <v>55</v>
      </c>
      <c r="AH5" s="213" t="s">
        <v>81</v>
      </c>
      <c r="AI5" s="213" t="s">
        <v>82</v>
      </c>
      <c r="AJ5" s="213" t="s">
        <v>83</v>
      </c>
      <c r="AK5" s="213" t="s">
        <v>84</v>
      </c>
      <c r="AL5" s="213" t="s">
        <v>85</v>
      </c>
      <c r="AM5" s="213" t="s">
        <v>86</v>
      </c>
      <c r="AN5" s="213" t="s">
        <v>87</v>
      </c>
      <c r="AO5" s="213" t="s">
        <v>88</v>
      </c>
      <c r="AP5" s="213" t="s">
        <v>89</v>
      </c>
      <c r="AQ5" s="215" t="s">
        <v>3</v>
      </c>
      <c r="AR5" s="89"/>
      <c r="AS5" s="102" t="s">
        <v>65</v>
      </c>
      <c r="AT5" s="238" t="s">
        <v>80</v>
      </c>
      <c r="AU5" s="66" t="s">
        <v>55</v>
      </c>
      <c r="AV5" s="238" t="s">
        <v>81</v>
      </c>
      <c r="AW5" s="238" t="s">
        <v>82</v>
      </c>
      <c r="AX5" s="238" t="s">
        <v>83</v>
      </c>
      <c r="AY5" s="238" t="s">
        <v>84</v>
      </c>
      <c r="AZ5" s="238" t="s">
        <v>85</v>
      </c>
      <c r="BA5" s="238" t="s">
        <v>86</v>
      </c>
      <c r="BB5" s="238" t="s">
        <v>87</v>
      </c>
      <c r="BC5" s="238" t="s">
        <v>88</v>
      </c>
      <c r="BD5" s="238" t="s">
        <v>89</v>
      </c>
      <c r="BE5" s="89" t="s">
        <v>3</v>
      </c>
      <c r="BF5" s="89"/>
      <c r="BG5" s="212" t="s">
        <v>65</v>
      </c>
      <c r="BH5" s="213" t="s">
        <v>80</v>
      </c>
      <c r="BI5" s="214" t="s">
        <v>55</v>
      </c>
      <c r="BJ5" s="213" t="s">
        <v>81</v>
      </c>
      <c r="BK5" s="213" t="s">
        <v>82</v>
      </c>
      <c r="BL5" s="213" t="s">
        <v>83</v>
      </c>
      <c r="BM5" s="213" t="s">
        <v>84</v>
      </c>
      <c r="BN5" s="213" t="s">
        <v>85</v>
      </c>
      <c r="BO5" s="213" t="s">
        <v>86</v>
      </c>
      <c r="BP5" s="213" t="s">
        <v>87</v>
      </c>
      <c r="BQ5" s="213" t="s">
        <v>88</v>
      </c>
      <c r="BR5" s="213" t="s">
        <v>89</v>
      </c>
      <c r="BS5" s="215" t="s">
        <v>3</v>
      </c>
      <c r="BT5" s="89"/>
      <c r="BU5" s="256" t="s">
        <v>65</v>
      </c>
      <c r="BV5" s="324" t="s">
        <v>80</v>
      </c>
      <c r="BW5" s="257" t="s">
        <v>55</v>
      </c>
      <c r="BX5" s="324" t="s">
        <v>81</v>
      </c>
      <c r="BY5" s="324" t="s">
        <v>82</v>
      </c>
      <c r="BZ5" s="324" t="s">
        <v>83</v>
      </c>
      <c r="CA5" s="324" t="s">
        <v>84</v>
      </c>
      <c r="CB5" s="324" t="s">
        <v>85</v>
      </c>
      <c r="CC5" s="324" t="s">
        <v>86</v>
      </c>
      <c r="CD5" s="324" t="s">
        <v>87</v>
      </c>
      <c r="CE5" s="324" t="s">
        <v>88</v>
      </c>
      <c r="CF5" s="324" t="s">
        <v>89</v>
      </c>
      <c r="CG5" s="258" t="s">
        <v>3</v>
      </c>
      <c r="CH5" s="89"/>
      <c r="CI5" s="298" t="s">
        <v>65</v>
      </c>
      <c r="CJ5" s="298" t="s">
        <v>97</v>
      </c>
      <c r="CK5" s="299" t="s">
        <v>98</v>
      </c>
      <c r="CL5" s="300" t="s">
        <v>3</v>
      </c>
    </row>
    <row r="6" spans="1:90" ht="13.75" customHeight="1">
      <c r="A6" s="5" t="s">
        <v>106</v>
      </c>
      <c r="B6" s="5"/>
      <c r="G6" s="130"/>
      <c r="H6" s="130"/>
      <c r="I6" s="131"/>
      <c r="O6" s="130"/>
      <c r="P6" s="130"/>
      <c r="Q6" s="137"/>
      <c r="S6" s="8"/>
      <c r="T6" s="8"/>
      <c r="U6" s="22"/>
      <c r="W6" s="156"/>
      <c r="X6" s="156"/>
      <c r="Y6" s="158"/>
      <c r="Z6" s="51"/>
      <c r="AA6" s="41"/>
      <c r="AB6" s="41"/>
      <c r="AC6" s="51"/>
      <c r="AD6" s="51"/>
      <c r="AE6" s="216"/>
      <c r="AF6" s="217"/>
      <c r="AG6" s="216"/>
      <c r="AH6" s="217"/>
      <c r="AI6" s="217"/>
      <c r="AJ6" s="217"/>
      <c r="AK6" s="217"/>
      <c r="AL6" s="217"/>
      <c r="AM6" s="217"/>
      <c r="AN6" s="217"/>
      <c r="AO6" s="217"/>
      <c r="AP6" s="217"/>
      <c r="AQ6" s="218"/>
      <c r="AR6" s="51"/>
      <c r="AS6" s="41"/>
      <c r="AT6" s="57"/>
      <c r="AU6" s="41"/>
      <c r="AV6" s="57"/>
      <c r="AW6" s="57"/>
      <c r="AX6" s="57"/>
      <c r="AY6" s="57"/>
      <c r="AZ6" s="57"/>
      <c r="BA6" s="57"/>
      <c r="BB6" s="57"/>
      <c r="BC6" s="57"/>
      <c r="BD6" s="57"/>
      <c r="BE6" s="51"/>
      <c r="BF6" s="51"/>
      <c r="BG6" s="216"/>
      <c r="BH6" s="217"/>
      <c r="BI6" s="216"/>
      <c r="BJ6" s="217"/>
      <c r="BK6" s="217"/>
      <c r="BL6" s="217"/>
      <c r="BM6" s="217"/>
      <c r="BN6" s="217"/>
      <c r="BO6" s="217"/>
      <c r="BP6" s="217"/>
      <c r="BQ6" s="217"/>
      <c r="BR6" s="217"/>
      <c r="BS6" s="218"/>
      <c r="BT6" s="51"/>
      <c r="BU6" s="274"/>
      <c r="BV6" s="325"/>
      <c r="BW6" s="274"/>
      <c r="BX6" s="325"/>
      <c r="BY6" s="325"/>
      <c r="BZ6" s="325"/>
      <c r="CA6" s="325"/>
      <c r="CB6" s="325"/>
      <c r="CC6" s="325"/>
      <c r="CD6" s="325"/>
      <c r="CE6" s="325"/>
      <c r="CF6" s="325"/>
      <c r="CG6" s="275"/>
      <c r="CH6" s="51"/>
      <c r="CI6" s="334"/>
      <c r="CJ6" s="334"/>
      <c r="CK6" s="334"/>
      <c r="CL6" s="334"/>
    </row>
    <row r="7" spans="1:90" ht="16" customHeight="1">
      <c r="A7" s="4" t="s">
        <v>29</v>
      </c>
      <c r="B7" s="4" t="s">
        <v>73</v>
      </c>
      <c r="C7" s="79" t="s">
        <v>100</v>
      </c>
      <c r="D7" s="79" t="s">
        <v>100</v>
      </c>
      <c r="E7" s="79" t="s">
        <v>100</v>
      </c>
      <c r="G7" s="130" t="s">
        <v>100</v>
      </c>
      <c r="H7" s="130" t="s">
        <v>100</v>
      </c>
      <c r="I7" s="132" t="s">
        <v>100</v>
      </c>
      <c r="K7" s="79" t="s">
        <v>100</v>
      </c>
      <c r="L7" s="79" t="s">
        <v>100</v>
      </c>
      <c r="M7" s="79" t="s">
        <v>100</v>
      </c>
      <c r="O7" s="130" t="s">
        <v>100</v>
      </c>
      <c r="P7" s="130" t="s">
        <v>100</v>
      </c>
      <c r="Q7" s="132" t="s">
        <v>100</v>
      </c>
      <c r="S7" s="117">
        <f>0.598526703499079*100</f>
        <v>59.852670349907896</v>
      </c>
      <c r="T7" s="8">
        <v>7.565791043442303</v>
      </c>
      <c r="U7" s="125">
        <v>515</v>
      </c>
      <c r="W7" s="165">
        <v>63.30518840952216</v>
      </c>
      <c r="X7" s="156">
        <v>3.1575377770204049</v>
      </c>
      <c r="Y7" s="175">
        <v>1311</v>
      </c>
      <c r="Z7" s="51"/>
      <c r="AA7" s="178">
        <v>69.032682888643649</v>
      </c>
      <c r="AB7" s="41">
        <v>3.7489356578326039</v>
      </c>
      <c r="AC7" s="179">
        <v>938</v>
      </c>
      <c r="AD7" s="51"/>
      <c r="AE7" s="219">
        <v>63.264008736076164</v>
      </c>
      <c r="AF7" s="220" t="s">
        <v>91</v>
      </c>
      <c r="AG7" s="216">
        <v>3.8184340262282346</v>
      </c>
      <c r="AH7" s="221">
        <v>1.3001191041125417</v>
      </c>
      <c r="AI7" s="222">
        <v>0.6326400873607616</v>
      </c>
      <c r="AJ7" s="222">
        <v>0.48208568452602857</v>
      </c>
      <c r="AK7" s="223">
        <v>1.4984907293478157E-2</v>
      </c>
      <c r="AL7" s="223">
        <v>1.9482164245606313E-2</v>
      </c>
      <c r="AM7" s="223">
        <v>3.8184340262282318E-2</v>
      </c>
      <c r="AN7" s="223">
        <v>0.67082442762304395</v>
      </c>
      <c r="AO7" s="223">
        <v>0.59445574709847926</v>
      </c>
      <c r="AP7" s="220">
        <v>3.8184340262282346E-2</v>
      </c>
      <c r="AQ7" s="224">
        <v>1035</v>
      </c>
      <c r="AR7" s="51"/>
      <c r="AS7" s="239">
        <v>65.267975439849764</v>
      </c>
      <c r="AT7" s="240" t="s">
        <v>91</v>
      </c>
      <c r="AU7" s="41">
        <v>3.7006298758204825</v>
      </c>
      <c r="AV7" s="210">
        <v>1.2850117200602906</v>
      </c>
      <c r="AW7" s="200">
        <v>0.65267975439849768</v>
      </c>
      <c r="AX7" s="200">
        <v>0.47611856989285184</v>
      </c>
      <c r="AY7" s="203">
        <v>1.4693338062725488E-2</v>
      </c>
      <c r="AZ7" s="203">
        <v>1.8881111617410219E-2</v>
      </c>
      <c r="BA7" s="203">
        <v>3.7006298758204832E-2</v>
      </c>
      <c r="BB7" s="203">
        <v>0.68968605315670251</v>
      </c>
      <c r="BC7" s="203">
        <v>0.61567345564029285</v>
      </c>
      <c r="BD7" s="240">
        <v>3.7006298758204825E-2</v>
      </c>
      <c r="BE7" s="179">
        <v>1050</v>
      </c>
      <c r="BF7" s="51"/>
      <c r="BG7" s="219">
        <v>65.261548312287971</v>
      </c>
      <c r="BH7" s="220" t="s">
        <v>91</v>
      </c>
      <c r="BI7" s="216">
        <v>4.1103842377685273</v>
      </c>
      <c r="BJ7" s="232">
        <v>1.4094523347958576</v>
      </c>
      <c r="BK7" s="222">
        <v>0.65261548312287976</v>
      </c>
      <c r="BL7" s="222">
        <v>0.47613917535860251</v>
      </c>
      <c r="BM7" s="223">
        <v>1.4879349229956328E-2</v>
      </c>
      <c r="BN7" s="223">
        <v>2.0971733512404892E-2</v>
      </c>
      <c r="BO7" s="223">
        <v>4.1103842377685267E-2</v>
      </c>
      <c r="BP7" s="223">
        <v>0.69371932550056503</v>
      </c>
      <c r="BQ7" s="223">
        <v>0.61151164074519448</v>
      </c>
      <c r="BR7" s="220">
        <v>4.1103842377685273E-2</v>
      </c>
      <c r="BS7" s="224">
        <v>1024</v>
      </c>
      <c r="BT7" s="51"/>
      <c r="BU7" s="280">
        <v>67.238438312464325</v>
      </c>
      <c r="BV7" s="240" t="s">
        <v>91</v>
      </c>
      <c r="BW7" s="274">
        <v>4.0226125025762505</v>
      </c>
      <c r="BX7" s="326">
        <v>1.3938494089540108</v>
      </c>
      <c r="BY7" s="200">
        <v>0.67238438312464321</v>
      </c>
      <c r="BZ7" s="200">
        <v>0.46934382328388669</v>
      </c>
      <c r="CA7" s="203">
        <v>1.4724625326260636E-2</v>
      </c>
      <c r="CB7" s="203">
        <v>2.0523910308077646E-2</v>
      </c>
      <c r="CC7" s="203">
        <v>4.0226125025762539E-2</v>
      </c>
      <c r="CD7" s="203">
        <v>0.71261050815040572</v>
      </c>
      <c r="CE7" s="203">
        <v>0.63215825809888071</v>
      </c>
      <c r="CF7" s="240">
        <v>4.0226125025762505E-2</v>
      </c>
      <c r="CG7" s="327">
        <v>1016</v>
      </c>
      <c r="CH7" s="179"/>
      <c r="CI7" s="335">
        <v>67.188345477486394</v>
      </c>
      <c r="CJ7" s="335">
        <v>62.919385889964474</v>
      </c>
      <c r="CK7" s="335">
        <v>71.190866170822119</v>
      </c>
      <c r="CL7" s="314">
        <v>1054</v>
      </c>
    </row>
    <row r="8" spans="1:90" ht="15.6">
      <c r="A8" s="7">
        <v>2</v>
      </c>
      <c r="B8" s="4" t="s">
        <v>73</v>
      </c>
      <c r="C8" s="79" t="s">
        <v>100</v>
      </c>
      <c r="D8" s="79" t="s">
        <v>100</v>
      </c>
      <c r="E8" s="79" t="s">
        <v>100</v>
      </c>
      <c r="G8" s="130" t="s">
        <v>100</v>
      </c>
      <c r="H8" s="130" t="s">
        <v>100</v>
      </c>
      <c r="I8" s="132" t="s">
        <v>100</v>
      </c>
      <c r="K8" s="79" t="s">
        <v>100</v>
      </c>
      <c r="L8" s="79" t="s">
        <v>100</v>
      </c>
      <c r="M8" s="79" t="s">
        <v>100</v>
      </c>
      <c r="O8" s="130" t="s">
        <v>100</v>
      </c>
      <c r="P8" s="130" t="s">
        <v>100</v>
      </c>
      <c r="Q8" s="132" t="s">
        <v>100</v>
      </c>
      <c r="S8" s="117">
        <f>0.640471512770138*100</f>
        <v>64.047151277013796</v>
      </c>
      <c r="T8" s="8">
        <v>7.649654685060316</v>
      </c>
      <c r="U8" s="125">
        <v>511</v>
      </c>
      <c r="W8" s="165">
        <v>66.127393432441536</v>
      </c>
      <c r="X8" s="156">
        <v>3.0264514487084</v>
      </c>
      <c r="Y8" s="175">
        <v>1376</v>
      </c>
      <c r="Z8" s="51"/>
      <c r="AA8" s="180">
        <v>68.202954311985991</v>
      </c>
      <c r="AB8" s="41">
        <v>3.7363062268331291</v>
      </c>
      <c r="AC8" s="179">
        <v>958</v>
      </c>
      <c r="AD8" s="51"/>
      <c r="AE8" s="219">
        <v>69.690057073705617</v>
      </c>
      <c r="AF8" s="220" t="s">
        <v>91</v>
      </c>
      <c r="AG8" s="216">
        <v>3.8198408913346138</v>
      </c>
      <c r="AH8" s="225">
        <v>1.3001191041125417</v>
      </c>
      <c r="AI8" s="222">
        <v>0.69690057073705614</v>
      </c>
      <c r="AJ8" s="222">
        <v>0.45959782989416037</v>
      </c>
      <c r="AK8" s="223">
        <v>1.4990428337720067E-2</v>
      </c>
      <c r="AL8" s="223">
        <v>1.9489342260699871E-2</v>
      </c>
      <c r="AM8" s="223">
        <v>3.8198408913346173E-2</v>
      </c>
      <c r="AN8" s="223">
        <v>0.73509897965040227</v>
      </c>
      <c r="AO8" s="223">
        <v>0.65870216182371</v>
      </c>
      <c r="AP8" s="220">
        <v>3.8198408913346138E-2</v>
      </c>
      <c r="AQ8" s="224">
        <v>940</v>
      </c>
      <c r="AR8" s="51"/>
      <c r="AS8" s="239">
        <v>69.235906908565298</v>
      </c>
      <c r="AT8" s="240" t="s">
        <v>91</v>
      </c>
      <c r="AU8" s="41">
        <v>3.5974327288426533</v>
      </c>
      <c r="AV8" s="241">
        <v>1.2850117200602906</v>
      </c>
      <c r="AW8" s="200">
        <v>0.69235906908565292</v>
      </c>
      <c r="AX8" s="200">
        <v>0.46151705119150366</v>
      </c>
      <c r="AY8" s="203">
        <v>1.4283594149247006E-2</v>
      </c>
      <c r="AZ8" s="203">
        <v>1.8354585886366997E-2</v>
      </c>
      <c r="BA8" s="203">
        <v>3.5974327288426491E-2</v>
      </c>
      <c r="BB8" s="203">
        <v>0.72833339637407946</v>
      </c>
      <c r="BC8" s="203">
        <v>0.65638474179722639</v>
      </c>
      <c r="BD8" s="240">
        <v>3.5974327288426533E-2</v>
      </c>
      <c r="BE8" s="179">
        <v>1044</v>
      </c>
      <c r="BF8" s="51"/>
      <c r="BG8" s="219">
        <v>64.014153576761885</v>
      </c>
      <c r="BH8" s="220" t="s">
        <v>91</v>
      </c>
      <c r="BI8" s="216">
        <v>4.2681403555836166</v>
      </c>
      <c r="BJ8" s="232">
        <v>1.4094523347958576</v>
      </c>
      <c r="BK8" s="222">
        <v>0.6401415357676189</v>
      </c>
      <c r="BL8" s="222">
        <v>0.4799586960902919</v>
      </c>
      <c r="BM8" s="223">
        <v>1.5450417099612996E-2</v>
      </c>
      <c r="BN8" s="223">
        <v>2.1776626454619381E-2</v>
      </c>
      <c r="BO8" s="223">
        <v>4.2681403555836141E-2</v>
      </c>
      <c r="BP8" s="223">
        <v>0.68282293932345506</v>
      </c>
      <c r="BQ8" s="223">
        <v>0.59746013221178274</v>
      </c>
      <c r="BR8" s="220">
        <v>4.2681403555836162E-2</v>
      </c>
      <c r="BS8" s="224">
        <v>965</v>
      </c>
      <c r="BT8" s="51"/>
      <c r="BU8" s="280">
        <v>69.269033447907844</v>
      </c>
      <c r="BV8" s="240" t="s">
        <v>91</v>
      </c>
      <c r="BW8" s="274">
        <v>3.9918484127315801</v>
      </c>
      <c r="BX8" s="326">
        <v>1.3938494089540108</v>
      </c>
      <c r="BY8" s="200">
        <v>0.69269033447907846</v>
      </c>
      <c r="BZ8" s="200">
        <v>0.4613788410821858</v>
      </c>
      <c r="CA8" s="203">
        <v>1.4612014505264051E-2</v>
      </c>
      <c r="CB8" s="203">
        <v>2.036694778178973E-2</v>
      </c>
      <c r="CC8" s="203">
        <v>3.9918484127315808E-2</v>
      </c>
      <c r="CD8" s="203">
        <v>0.73260881860639426</v>
      </c>
      <c r="CE8" s="203">
        <v>0.65277185035176266</v>
      </c>
      <c r="CF8" s="240">
        <v>3.9918484127315801E-2</v>
      </c>
      <c r="CG8" s="327">
        <v>997</v>
      </c>
      <c r="CH8" s="179"/>
      <c r="CI8" s="335">
        <v>68.452534449163437</v>
      </c>
      <c r="CJ8" s="335">
        <v>63.36764789351205</v>
      </c>
      <c r="CK8" s="335">
        <v>73.130878947922653</v>
      </c>
      <c r="CL8" s="314">
        <v>1067</v>
      </c>
    </row>
    <row r="9" spans="1:90" ht="16" customHeight="1">
      <c r="A9" s="7">
        <v>3</v>
      </c>
      <c r="B9" s="4" t="s">
        <v>73</v>
      </c>
      <c r="C9" s="79" t="s">
        <v>100</v>
      </c>
      <c r="D9" s="79" t="s">
        <v>100</v>
      </c>
      <c r="E9" s="79" t="s">
        <v>100</v>
      </c>
      <c r="F9" s="5"/>
      <c r="G9" s="130" t="s">
        <v>100</v>
      </c>
      <c r="H9" s="132" t="s">
        <v>100</v>
      </c>
      <c r="I9" s="132" t="s">
        <v>100</v>
      </c>
      <c r="J9" s="5"/>
      <c r="K9" s="79" t="s">
        <v>100</v>
      </c>
      <c r="L9" s="79" t="s">
        <v>100</v>
      </c>
      <c r="M9" s="79" t="s">
        <v>100</v>
      </c>
      <c r="N9" s="5"/>
      <c r="O9" s="130" t="s">
        <v>100</v>
      </c>
      <c r="P9" s="132" t="s">
        <v>100</v>
      </c>
      <c r="Q9" s="132" t="s">
        <v>100</v>
      </c>
      <c r="R9" s="5"/>
      <c r="S9" s="117">
        <f>0.731871838111298*100</f>
        <v>73.187183811129799</v>
      </c>
      <c r="T9" s="8">
        <v>6.5425273449273931</v>
      </c>
      <c r="U9" s="125">
        <v>566</v>
      </c>
      <c r="V9" s="5"/>
      <c r="W9" s="165">
        <v>69.77581961759185</v>
      </c>
      <c r="X9" s="156">
        <v>3.1212892206439307</v>
      </c>
      <c r="Y9" s="175">
        <v>1218</v>
      </c>
      <c r="Z9" s="51"/>
      <c r="AA9" s="180">
        <v>72.24246356128593</v>
      </c>
      <c r="AB9" s="41">
        <v>3.7026588840340082</v>
      </c>
      <c r="AC9" s="179">
        <v>902</v>
      </c>
      <c r="AD9" s="51"/>
      <c r="AE9" s="219">
        <v>73.642004345024731</v>
      </c>
      <c r="AF9" s="220" t="s">
        <v>91</v>
      </c>
      <c r="AG9" s="216">
        <v>3.7175156285195743</v>
      </c>
      <c r="AH9" s="225">
        <v>1.3001191041125417</v>
      </c>
      <c r="AI9" s="222">
        <v>0.73642004345024725</v>
      </c>
      <c r="AJ9" s="222">
        <v>0.44057412889885306</v>
      </c>
      <c r="AK9" s="223">
        <v>1.4588867235306906E-2</v>
      </c>
      <c r="AL9" s="223">
        <v>1.8967264999984027E-2</v>
      </c>
      <c r="AM9" s="223">
        <v>3.7175156285195791E-2</v>
      </c>
      <c r="AN9" s="223">
        <v>0.773595199735443</v>
      </c>
      <c r="AO9" s="223">
        <v>0.69924488716505151</v>
      </c>
      <c r="AP9" s="220">
        <v>3.7175156285195743E-2</v>
      </c>
      <c r="AQ9" s="224">
        <v>912</v>
      </c>
      <c r="AR9" s="51"/>
      <c r="AS9" s="239">
        <v>72.594582583803529</v>
      </c>
      <c r="AT9" s="240" t="s">
        <v>91</v>
      </c>
      <c r="AU9" s="41">
        <v>3.5703262195043384</v>
      </c>
      <c r="AV9" s="241">
        <v>1.2850117200602906</v>
      </c>
      <c r="AW9" s="200">
        <v>0.72594582583803524</v>
      </c>
      <c r="AX9" s="200">
        <v>0.44603641531422999</v>
      </c>
      <c r="AY9" s="203">
        <v>1.4175967848110935E-2</v>
      </c>
      <c r="AZ9" s="203">
        <v>1.8216284828020408E-2</v>
      </c>
      <c r="BA9" s="203">
        <v>3.5703262195043405E-2</v>
      </c>
      <c r="BB9" s="203">
        <v>0.76164908803307863</v>
      </c>
      <c r="BC9" s="203">
        <v>0.69024256364299186</v>
      </c>
      <c r="BD9" s="240">
        <v>3.5703262195043384E-2</v>
      </c>
      <c r="BE9" s="179">
        <v>990</v>
      </c>
      <c r="BF9" s="51"/>
      <c r="BG9" s="219">
        <v>73.887717896158193</v>
      </c>
      <c r="BH9" s="220" t="s">
        <v>91</v>
      </c>
      <c r="BI9" s="216">
        <v>4.0446949307994418</v>
      </c>
      <c r="BJ9" s="232">
        <v>1.4094523347958576</v>
      </c>
      <c r="BK9" s="222">
        <v>0.73887717896158189</v>
      </c>
      <c r="BL9" s="222">
        <v>0.43924673404745584</v>
      </c>
      <c r="BM9" s="223">
        <v>1.4641557801581861E-2</v>
      </c>
      <c r="BN9" s="223">
        <v>2.0636577828488059E-2</v>
      </c>
      <c r="BO9" s="223">
        <v>4.0446949307994383E-2</v>
      </c>
      <c r="BP9" s="223">
        <v>0.77932412826957631</v>
      </c>
      <c r="BQ9" s="223">
        <v>0.69843022965358748</v>
      </c>
      <c r="BR9" s="220">
        <v>4.0446949307994418E-2</v>
      </c>
      <c r="BS9" s="224">
        <v>900</v>
      </c>
      <c r="BT9" s="51"/>
      <c r="BU9" s="280">
        <v>73.278363743066322</v>
      </c>
      <c r="BV9" s="240" t="s">
        <v>91</v>
      </c>
      <c r="BW9" s="274">
        <v>3.8955627853020092</v>
      </c>
      <c r="BX9" s="326">
        <v>1.3938494089540108</v>
      </c>
      <c r="BY9" s="200">
        <v>0.73278363743066322</v>
      </c>
      <c r="BZ9" s="200">
        <v>0.44250624644692815</v>
      </c>
      <c r="CA9" s="203">
        <v>1.4259564502362616E-2</v>
      </c>
      <c r="CB9" s="203">
        <v>1.9875685553559723E-2</v>
      </c>
      <c r="CC9" s="203">
        <v>3.8955627853020099E-2</v>
      </c>
      <c r="CD9" s="203">
        <v>0.77173926528368331</v>
      </c>
      <c r="CE9" s="203">
        <v>0.69382800957764312</v>
      </c>
      <c r="CF9" s="240">
        <v>3.8955627853020092E-2</v>
      </c>
      <c r="CG9" s="327">
        <v>963</v>
      </c>
      <c r="CH9" s="179"/>
      <c r="CI9" s="335">
        <v>73.541840220533231</v>
      </c>
      <c r="CJ9" s="335">
        <v>69.678405439558418</v>
      </c>
      <c r="CK9" s="335">
        <v>77.074973963504192</v>
      </c>
      <c r="CL9" s="314">
        <v>897</v>
      </c>
    </row>
    <row r="10" spans="1:90" ht="15.6">
      <c r="A10" s="7">
        <v>4</v>
      </c>
      <c r="B10" s="4" t="s">
        <v>73</v>
      </c>
      <c r="C10" s="79" t="s">
        <v>100</v>
      </c>
      <c r="D10" s="79" t="s">
        <v>100</v>
      </c>
      <c r="E10" s="79" t="s">
        <v>100</v>
      </c>
      <c r="G10" s="130" t="s">
        <v>100</v>
      </c>
      <c r="H10" s="130" t="s">
        <v>100</v>
      </c>
      <c r="I10" s="132" t="s">
        <v>100</v>
      </c>
      <c r="K10" s="79" t="s">
        <v>100</v>
      </c>
      <c r="L10" s="79" t="s">
        <v>100</v>
      </c>
      <c r="M10" s="79" t="s">
        <v>100</v>
      </c>
      <c r="O10" s="130" t="s">
        <v>100</v>
      </c>
      <c r="P10" s="130" t="s">
        <v>100</v>
      </c>
      <c r="Q10" s="132" t="s">
        <v>100</v>
      </c>
      <c r="S10" s="117">
        <f>0.76*100</f>
        <v>76</v>
      </c>
      <c r="T10" s="8">
        <v>5.9121397352029135</v>
      </c>
      <c r="U10" s="125">
        <v>695</v>
      </c>
      <c r="W10" s="165">
        <v>76.17312397692163</v>
      </c>
      <c r="X10" s="156">
        <v>2.6714222343669434</v>
      </c>
      <c r="Y10" s="175">
        <v>1431</v>
      </c>
      <c r="Z10" s="51"/>
      <c r="AA10" s="180">
        <v>78.341775009571634</v>
      </c>
      <c r="AB10" s="41">
        <v>3.3927857211430705</v>
      </c>
      <c r="AC10" s="179">
        <v>909</v>
      </c>
      <c r="AD10" s="51"/>
      <c r="AE10" s="219">
        <v>78.700250591600081</v>
      </c>
      <c r="AF10" s="220" t="s">
        <v>91</v>
      </c>
      <c r="AG10" s="216">
        <v>3.4951650060099149</v>
      </c>
      <c r="AH10" s="225">
        <v>1.3001191041125417</v>
      </c>
      <c r="AI10" s="222">
        <v>0.78700250591600085</v>
      </c>
      <c r="AJ10" s="222">
        <v>0.40942589268136903</v>
      </c>
      <c r="AK10" s="223">
        <v>1.3716283489701192E-2</v>
      </c>
      <c r="AL10" s="223">
        <v>1.7832802202383962E-2</v>
      </c>
      <c r="AM10" s="223">
        <v>3.4951650060099114E-2</v>
      </c>
      <c r="AN10" s="223">
        <v>0.8219541559761</v>
      </c>
      <c r="AO10" s="223">
        <v>0.7520508558559017</v>
      </c>
      <c r="AP10" s="220">
        <v>3.4951650060099149E-2</v>
      </c>
      <c r="AQ10" s="224">
        <v>891</v>
      </c>
      <c r="AR10" s="51"/>
      <c r="AS10" s="239">
        <v>78.460863127043353</v>
      </c>
      <c r="AT10" s="240" t="s">
        <v>91</v>
      </c>
      <c r="AU10" s="41">
        <v>3.3716308744213053</v>
      </c>
      <c r="AV10" s="241">
        <v>1.2850117200602906</v>
      </c>
      <c r="AW10" s="200">
        <v>0.78460863127043357</v>
      </c>
      <c r="AX10" s="200">
        <v>0.41109357451360196</v>
      </c>
      <c r="AY10" s="203">
        <v>1.3387048670899862E-2</v>
      </c>
      <c r="AZ10" s="203">
        <v>1.7202514439123861E-2</v>
      </c>
      <c r="BA10" s="203">
        <v>3.3716308744213011E-2</v>
      </c>
      <c r="BB10" s="203">
        <v>0.81832494001464662</v>
      </c>
      <c r="BC10" s="203">
        <v>0.75089232252622051</v>
      </c>
      <c r="BD10" s="240">
        <v>3.3716308744213053E-2</v>
      </c>
      <c r="BE10" s="179">
        <v>943</v>
      </c>
      <c r="BF10" s="51"/>
      <c r="BG10" s="219">
        <v>79.59419312087222</v>
      </c>
      <c r="BH10" s="220" t="s">
        <v>91</v>
      </c>
      <c r="BI10" s="216">
        <v>3.7276371862870916</v>
      </c>
      <c r="BJ10" s="232">
        <v>1.4094523347958576</v>
      </c>
      <c r="BK10" s="222">
        <v>0.79594193120872214</v>
      </c>
      <c r="BL10" s="222">
        <v>0.403011629301751</v>
      </c>
      <c r="BM10" s="223">
        <v>1.349382741099856E-2</v>
      </c>
      <c r="BN10" s="223">
        <v>1.9018906549764264E-2</v>
      </c>
      <c r="BO10" s="223">
        <v>3.7276371862870888E-2</v>
      </c>
      <c r="BP10" s="223">
        <v>0.83321830307159306</v>
      </c>
      <c r="BQ10" s="223">
        <v>0.75866555934585123</v>
      </c>
      <c r="BR10" s="220">
        <v>3.7276371862870916E-2</v>
      </c>
      <c r="BS10" s="224">
        <v>892</v>
      </c>
      <c r="BT10" s="51"/>
      <c r="BU10" s="280">
        <v>73.829990118063648</v>
      </c>
      <c r="BV10" s="240" t="s">
        <v>91</v>
      </c>
      <c r="BW10" s="274">
        <v>3.980719704647806</v>
      </c>
      <c r="BX10" s="326">
        <v>1.3938494089540108</v>
      </c>
      <c r="BY10" s="200">
        <v>0.73829990118063649</v>
      </c>
      <c r="BZ10" s="200">
        <v>0.43956018597832414</v>
      </c>
      <c r="CA10" s="203">
        <v>1.4571278278050022E-2</v>
      </c>
      <c r="CB10" s="203">
        <v>2.031016761556444E-2</v>
      </c>
      <c r="CC10" s="203">
        <v>3.9807197046478039E-2</v>
      </c>
      <c r="CD10" s="203">
        <v>0.77810709822711455</v>
      </c>
      <c r="CE10" s="203">
        <v>0.69849270413415843</v>
      </c>
      <c r="CF10" s="240">
        <v>3.980719704647806E-2</v>
      </c>
      <c r="CG10" s="327">
        <v>910</v>
      </c>
      <c r="CH10" s="179"/>
      <c r="CI10" s="335">
        <v>75.024088484627541</v>
      </c>
      <c r="CJ10" s="335">
        <v>70.571559801546698</v>
      </c>
      <c r="CK10" s="335">
        <v>79.003380172099298</v>
      </c>
      <c r="CL10" s="336">
        <v>926</v>
      </c>
    </row>
    <row r="11" spans="1:90" ht="15.6" customHeight="1">
      <c r="A11" s="7">
        <v>5</v>
      </c>
      <c r="B11" s="4" t="s">
        <v>73</v>
      </c>
      <c r="C11" s="79" t="s">
        <v>100</v>
      </c>
      <c r="D11" s="79" t="s">
        <v>100</v>
      </c>
      <c r="E11" s="79" t="s">
        <v>100</v>
      </c>
      <c r="G11" s="130" t="s">
        <v>100</v>
      </c>
      <c r="H11" s="130" t="s">
        <v>100</v>
      </c>
      <c r="I11" s="132" t="s">
        <v>100</v>
      </c>
      <c r="K11" s="79" t="s">
        <v>100</v>
      </c>
      <c r="L11" s="79" t="s">
        <v>100</v>
      </c>
      <c r="M11" s="79" t="s">
        <v>100</v>
      </c>
      <c r="O11" s="130" t="s">
        <v>100</v>
      </c>
      <c r="P11" s="130" t="s">
        <v>100</v>
      </c>
      <c r="Q11" s="132" t="s">
        <v>100</v>
      </c>
      <c r="S11" s="117">
        <f>0.76283185840708*100</f>
        <v>76.283185840708001</v>
      </c>
      <c r="T11" s="8">
        <v>6.4357997438289232</v>
      </c>
      <c r="U11" s="125">
        <v>606</v>
      </c>
      <c r="W11" s="165">
        <v>76.44437765859071</v>
      </c>
      <c r="X11" s="156">
        <v>2.5869321942814594</v>
      </c>
      <c r="Y11" s="175">
        <v>1514</v>
      </c>
      <c r="Z11" s="51"/>
      <c r="AA11" s="180">
        <v>76.256666860611702</v>
      </c>
      <c r="AB11" s="41">
        <v>3.5742446452063774</v>
      </c>
      <c r="AC11" s="179">
        <v>874</v>
      </c>
      <c r="AD11" s="51"/>
      <c r="AE11" s="219">
        <v>78.814347286859785</v>
      </c>
      <c r="AF11" s="220" t="s">
        <v>91</v>
      </c>
      <c r="AG11" s="216">
        <v>3.4310336849099898</v>
      </c>
      <c r="AH11" s="225">
        <v>1.3001191041125417</v>
      </c>
      <c r="AI11" s="222">
        <v>0.78814347286859787</v>
      </c>
      <c r="AJ11" s="222">
        <v>0.40862371326591362</v>
      </c>
      <c r="AK11" s="223">
        <v>1.3464609139774082E-2</v>
      </c>
      <c r="AL11" s="223">
        <v>1.7505595572028621E-2</v>
      </c>
      <c r="AM11" s="223">
        <v>3.4310336849099933E-2</v>
      </c>
      <c r="AN11" s="223">
        <v>0.82245380971769777</v>
      </c>
      <c r="AO11" s="223">
        <v>0.75383313601949797</v>
      </c>
      <c r="AP11" s="220">
        <v>3.4310336849099898E-2</v>
      </c>
      <c r="AQ11" s="224">
        <v>921</v>
      </c>
      <c r="AR11" s="51"/>
      <c r="AS11" s="239">
        <v>79.619299160234775</v>
      </c>
      <c r="AT11" s="240" t="s">
        <v>91</v>
      </c>
      <c r="AU11" s="41">
        <v>3.3540023689041076</v>
      </c>
      <c r="AV11" s="241">
        <v>1.2850117200602906</v>
      </c>
      <c r="AW11" s="200">
        <v>0.7961929916023478</v>
      </c>
      <c r="AX11" s="200">
        <v>0.40282714869488567</v>
      </c>
      <c r="AY11" s="203">
        <v>1.3317054751000658E-2</v>
      </c>
      <c r="AZ11" s="203">
        <v>1.711257143172042E-2</v>
      </c>
      <c r="BA11" s="203">
        <v>3.3540023689041042E-2</v>
      </c>
      <c r="BB11" s="203">
        <v>0.82973301529138888</v>
      </c>
      <c r="BC11" s="203">
        <v>0.76265296791330672</v>
      </c>
      <c r="BD11" s="240">
        <v>3.3540023689041076E-2</v>
      </c>
      <c r="BE11" s="179">
        <v>915</v>
      </c>
      <c r="BF11" s="51"/>
      <c r="BG11" s="219">
        <v>78.988739449387509</v>
      </c>
      <c r="BH11" s="220" t="s">
        <v>91</v>
      </c>
      <c r="BI11" s="216">
        <v>3.6843960517312979</v>
      </c>
      <c r="BJ11" s="232">
        <v>1.4094523347958576</v>
      </c>
      <c r="BK11" s="222">
        <v>0.78988739449387513</v>
      </c>
      <c r="BL11" s="222">
        <v>0.40738838779910308</v>
      </c>
      <c r="BM11" s="223">
        <v>1.3337297046697508E-2</v>
      </c>
      <c r="BN11" s="223">
        <v>1.8798284462333701E-2</v>
      </c>
      <c r="BO11" s="223">
        <v>3.6843960517312938E-2</v>
      </c>
      <c r="BP11" s="223">
        <v>0.82673135501118811</v>
      </c>
      <c r="BQ11" s="223">
        <v>0.75304343397656215</v>
      </c>
      <c r="BR11" s="220">
        <v>3.6843960517312979E-2</v>
      </c>
      <c r="BS11" s="224">
        <v>933</v>
      </c>
      <c r="BT11" s="51"/>
      <c r="BU11" s="280">
        <v>76.360393014550652</v>
      </c>
      <c r="BV11" s="240" t="s">
        <v>91</v>
      </c>
      <c r="BW11" s="274">
        <v>3.783757876825633</v>
      </c>
      <c r="BX11" s="326">
        <v>1.3938494089540108</v>
      </c>
      <c r="BY11" s="200">
        <v>0.76360393014550654</v>
      </c>
      <c r="BZ11" s="200">
        <v>0.42486817721717274</v>
      </c>
      <c r="CA11" s="203">
        <v>1.3850306741169586E-2</v>
      </c>
      <c r="CB11" s="203">
        <v>1.9305241865010977E-2</v>
      </c>
      <c r="CC11" s="203">
        <v>3.7837578768256372E-2</v>
      </c>
      <c r="CD11" s="203">
        <v>0.80144150891376287</v>
      </c>
      <c r="CE11" s="203">
        <v>0.72576635137725021</v>
      </c>
      <c r="CF11" s="240">
        <v>3.783757876825633E-2</v>
      </c>
      <c r="CG11" s="327">
        <v>941</v>
      </c>
      <c r="CH11" s="179"/>
      <c r="CI11" s="335">
        <v>77.311198931171816</v>
      </c>
      <c r="CJ11" s="335">
        <v>73.531265960746637</v>
      </c>
      <c r="CK11" s="335">
        <v>80.693063983032303</v>
      </c>
      <c r="CL11" s="336">
        <v>982</v>
      </c>
    </row>
    <row r="12" spans="1:90" ht="15.6">
      <c r="A12" s="7">
        <v>6</v>
      </c>
      <c r="B12" s="4" t="s">
        <v>73</v>
      </c>
      <c r="C12" s="79" t="s">
        <v>100</v>
      </c>
      <c r="D12" s="79" t="s">
        <v>100</v>
      </c>
      <c r="E12" s="79" t="s">
        <v>100</v>
      </c>
      <c r="G12" s="130" t="s">
        <v>100</v>
      </c>
      <c r="H12" s="130" t="s">
        <v>100</v>
      </c>
      <c r="I12" s="132" t="s">
        <v>100</v>
      </c>
      <c r="K12" s="79" t="s">
        <v>100</v>
      </c>
      <c r="L12" s="79" t="s">
        <v>100</v>
      </c>
      <c r="M12" s="79" t="s">
        <v>100</v>
      </c>
      <c r="O12" s="130" t="s">
        <v>100</v>
      </c>
      <c r="P12" s="130" t="s">
        <v>100</v>
      </c>
      <c r="Q12" s="132" t="s">
        <v>100</v>
      </c>
      <c r="S12" s="117">
        <f>0.788888888888889*100</f>
        <v>78.8888888888889</v>
      </c>
      <c r="T12" s="8">
        <v>5.4699250651685034</v>
      </c>
      <c r="U12" s="125">
        <v>681</v>
      </c>
      <c r="W12" s="165">
        <v>79.241840552713498</v>
      </c>
      <c r="X12" s="156">
        <v>2.5548270200066696</v>
      </c>
      <c r="Y12" s="175">
        <v>1418</v>
      </c>
      <c r="Z12" s="51"/>
      <c r="AA12" s="180">
        <v>81.173681779281466</v>
      </c>
      <c r="AB12" s="41">
        <v>3.1663333289652655</v>
      </c>
      <c r="AC12" s="179">
        <v>940</v>
      </c>
      <c r="AD12" s="51"/>
      <c r="AE12" s="219">
        <v>81.499444637854154</v>
      </c>
      <c r="AF12" s="220" t="s">
        <v>91</v>
      </c>
      <c r="AG12" s="216">
        <v>3.1211734753354814</v>
      </c>
      <c r="AH12" s="225">
        <v>1.3001191041125417</v>
      </c>
      <c r="AI12" s="222">
        <v>0.81499444637854157</v>
      </c>
      <c r="AJ12" s="222">
        <v>0.38830207152509</v>
      </c>
      <c r="AK12" s="223">
        <v>1.2248606327490768E-2</v>
      </c>
      <c r="AL12" s="223">
        <v>1.5924647085124508E-2</v>
      </c>
      <c r="AM12" s="223">
        <v>3.1211734753354783E-2</v>
      </c>
      <c r="AN12" s="223">
        <v>0.84620618113189638</v>
      </c>
      <c r="AO12" s="223">
        <v>0.78378271162518676</v>
      </c>
      <c r="AP12" s="220">
        <v>3.1211734753354814E-2</v>
      </c>
      <c r="AQ12" s="224">
        <v>1005</v>
      </c>
      <c r="AR12" s="51"/>
      <c r="AS12" s="239">
        <v>78.753643354412276</v>
      </c>
      <c r="AT12" s="240" t="s">
        <v>91</v>
      </c>
      <c r="AU12" s="41">
        <v>3.1090776631018446</v>
      </c>
      <c r="AV12" s="241">
        <v>1.2850117200602906</v>
      </c>
      <c r="AW12" s="200">
        <v>0.78753643354412273</v>
      </c>
      <c r="AX12" s="200">
        <v>0.40905109630060438</v>
      </c>
      <c r="AY12" s="203">
        <v>1.2344582057695102E-2</v>
      </c>
      <c r="AZ12" s="203">
        <v>1.5862932623384184E-2</v>
      </c>
      <c r="BA12" s="203">
        <v>3.1090776631018471E-2</v>
      </c>
      <c r="BB12" s="203">
        <v>0.81862721017514117</v>
      </c>
      <c r="BC12" s="203">
        <v>0.75644565691310428</v>
      </c>
      <c r="BD12" s="240">
        <v>3.1090776631018446E-2</v>
      </c>
      <c r="BE12" s="179">
        <v>1098</v>
      </c>
      <c r="BF12" s="51"/>
      <c r="BG12" s="219">
        <v>80.664387924592049</v>
      </c>
      <c r="BH12" s="220" t="s">
        <v>91</v>
      </c>
      <c r="BI12" s="216">
        <v>3.4551808881466251</v>
      </c>
      <c r="BJ12" s="232">
        <v>1.4094523347958576</v>
      </c>
      <c r="BK12" s="222">
        <v>0.80664387924592051</v>
      </c>
      <c r="BL12" s="222">
        <v>0.39492978024075787</v>
      </c>
      <c r="BM12" s="223">
        <v>1.2507551633497547E-2</v>
      </c>
      <c r="BN12" s="223">
        <v>1.7628797852412861E-2</v>
      </c>
      <c r="BO12" s="223">
        <v>3.4551808881466251E-2</v>
      </c>
      <c r="BP12" s="223">
        <v>0.84119568812738676</v>
      </c>
      <c r="BQ12" s="223">
        <v>0.77209207036445426</v>
      </c>
      <c r="BR12" s="220">
        <v>3.4551808881466251E-2</v>
      </c>
      <c r="BS12" s="224">
        <v>997</v>
      </c>
      <c r="BT12" s="51"/>
      <c r="BU12" s="280">
        <v>77.263955368819239</v>
      </c>
      <c r="BV12" s="240" t="s">
        <v>91</v>
      </c>
      <c r="BW12" s="274">
        <v>3.5659934307591401</v>
      </c>
      <c r="BX12" s="326">
        <v>1.3938494089540108</v>
      </c>
      <c r="BY12" s="200">
        <v>0.77263955368819237</v>
      </c>
      <c r="BZ12" s="200">
        <v>0.41912727633107255</v>
      </c>
      <c r="CA12" s="203">
        <v>1.3053187984228356E-2</v>
      </c>
      <c r="CB12" s="203">
        <v>1.819417835678229E-2</v>
      </c>
      <c r="CC12" s="203">
        <v>3.5659934307591422E-2</v>
      </c>
      <c r="CD12" s="203">
        <v>0.80829948799578377</v>
      </c>
      <c r="CE12" s="203">
        <v>0.73697961938060097</v>
      </c>
      <c r="CF12" s="240">
        <v>3.5659934307591401E-2</v>
      </c>
      <c r="CG12" s="327">
        <v>1031</v>
      </c>
      <c r="CH12" s="179"/>
      <c r="CI12" s="335">
        <v>79.885572933852956</v>
      </c>
      <c r="CJ12" s="335">
        <v>76.357288134976343</v>
      </c>
      <c r="CK12" s="335">
        <v>83.004515485213489</v>
      </c>
      <c r="CL12" s="336">
        <v>956</v>
      </c>
    </row>
    <row r="13" spans="1:90" ht="15.6">
      <c r="A13" s="7">
        <v>7</v>
      </c>
      <c r="B13" s="4" t="s">
        <v>73</v>
      </c>
      <c r="C13" s="79" t="s">
        <v>100</v>
      </c>
      <c r="D13" s="79" t="s">
        <v>100</v>
      </c>
      <c r="E13" s="79" t="s">
        <v>100</v>
      </c>
      <c r="G13" s="130" t="s">
        <v>100</v>
      </c>
      <c r="H13" s="130" t="s">
        <v>100</v>
      </c>
      <c r="I13" s="132" t="s">
        <v>100</v>
      </c>
      <c r="K13" s="79" t="s">
        <v>100</v>
      </c>
      <c r="L13" s="79" t="s">
        <v>100</v>
      </c>
      <c r="M13" s="79" t="s">
        <v>100</v>
      </c>
      <c r="O13" s="130" t="s">
        <v>100</v>
      </c>
      <c r="P13" s="130" t="s">
        <v>100</v>
      </c>
      <c r="Q13" s="132" t="s">
        <v>100</v>
      </c>
      <c r="S13" s="117">
        <f>0.783783783783784*100</f>
        <v>78.3783783783784</v>
      </c>
      <c r="T13" s="8">
        <v>5.7370589630809974</v>
      </c>
      <c r="U13" s="125">
        <v>652</v>
      </c>
      <c r="W13" s="165">
        <v>79.440530009723815</v>
      </c>
      <c r="X13" s="156">
        <v>2.4943919328528423</v>
      </c>
      <c r="Y13" s="175">
        <v>1477</v>
      </c>
      <c r="Z13" s="51"/>
      <c r="AA13" s="180">
        <v>83.89214614118579</v>
      </c>
      <c r="AB13" s="41">
        <v>2.9854096101775696</v>
      </c>
      <c r="AC13" s="179">
        <v>935</v>
      </c>
      <c r="AD13" s="51"/>
      <c r="AE13" s="219">
        <v>84.09228525831378</v>
      </c>
      <c r="AF13" s="220" t="s">
        <v>32</v>
      </c>
      <c r="AG13" s="216">
        <v>2.8203427246484614</v>
      </c>
      <c r="AH13" s="221">
        <v>1.3001191041125417</v>
      </c>
      <c r="AI13" s="222">
        <v>0.84092285258313781</v>
      </c>
      <c r="AJ13" s="222">
        <v>0.36574801241643962</v>
      </c>
      <c r="AK13" s="223">
        <v>1.1068038356666015E-2</v>
      </c>
      <c r="AL13" s="223">
        <v>1.4389768112551868E-2</v>
      </c>
      <c r="AM13" s="223">
        <v>2.8203427246484565E-2</v>
      </c>
      <c r="AN13" s="223">
        <v>0.86912627982962243</v>
      </c>
      <c r="AO13" s="223">
        <v>0.8127194253366532</v>
      </c>
      <c r="AP13" s="220">
        <v>2.8203427246484614E-2</v>
      </c>
      <c r="AQ13" s="224">
        <v>1092</v>
      </c>
      <c r="AR13" s="51"/>
      <c r="AS13" s="239">
        <v>80.123240848601625</v>
      </c>
      <c r="AT13" s="240" t="s">
        <v>91</v>
      </c>
      <c r="AU13" s="41">
        <v>2.9966150744845321</v>
      </c>
      <c r="AV13" s="210">
        <v>1.2850117200602906</v>
      </c>
      <c r="AW13" s="200">
        <v>0.80123240848601629</v>
      </c>
      <c r="AX13" s="200">
        <v>0.39907272028756091</v>
      </c>
      <c r="AY13" s="203">
        <v>1.1898049740383276E-2</v>
      </c>
      <c r="AZ13" s="203">
        <v>1.5289133362252808E-2</v>
      </c>
      <c r="BA13" s="203">
        <v>2.996615074484528E-2</v>
      </c>
      <c r="BB13" s="203">
        <v>0.83119855923086161</v>
      </c>
      <c r="BC13" s="203">
        <v>0.77126625774117097</v>
      </c>
      <c r="BD13" s="240">
        <v>2.9966150744845321E-2</v>
      </c>
      <c r="BE13" s="179">
        <v>1125</v>
      </c>
      <c r="BF13" s="51"/>
      <c r="BG13" s="219">
        <v>77.799052547549323</v>
      </c>
      <c r="BH13" s="220" t="s">
        <v>91</v>
      </c>
      <c r="BI13" s="216">
        <v>3.5180061068410651</v>
      </c>
      <c r="BJ13" s="232">
        <v>1.4094523347958576</v>
      </c>
      <c r="BK13" s="222">
        <v>0.77799052547549319</v>
      </c>
      <c r="BL13" s="222">
        <v>0.41559748284350706</v>
      </c>
      <c r="BM13" s="223">
        <v>1.2734975230740233E-2</v>
      </c>
      <c r="BN13" s="223">
        <v>1.7949340572534236E-2</v>
      </c>
      <c r="BO13" s="223">
        <v>3.5180061068410651E-2</v>
      </c>
      <c r="BP13" s="223">
        <v>0.81317058654390384</v>
      </c>
      <c r="BQ13" s="223">
        <v>0.74281046440708254</v>
      </c>
      <c r="BR13" s="220">
        <v>3.5180061068410651E-2</v>
      </c>
      <c r="BS13" s="224">
        <v>1065</v>
      </c>
      <c r="BT13" s="51"/>
      <c r="BU13" s="280">
        <v>80.023872857029417</v>
      </c>
      <c r="BV13" s="240" t="s">
        <v>91</v>
      </c>
      <c r="BW13" s="274">
        <v>3.2948111705517813</v>
      </c>
      <c r="BX13" s="326">
        <v>1.3938494089540108</v>
      </c>
      <c r="BY13" s="200">
        <v>0.80023872857029421</v>
      </c>
      <c r="BZ13" s="200">
        <v>0.39982084221122488</v>
      </c>
      <c r="CA13" s="203">
        <v>1.2060535280512886E-2</v>
      </c>
      <c r="CB13" s="203">
        <v>1.6810569972411881E-2</v>
      </c>
      <c r="CC13" s="203">
        <v>3.2948111705517771E-2</v>
      </c>
      <c r="CD13" s="203">
        <v>0.83318684027581202</v>
      </c>
      <c r="CE13" s="203">
        <v>0.7672906168647764</v>
      </c>
      <c r="CF13" s="240">
        <v>3.2948111705517813E-2</v>
      </c>
      <c r="CG13" s="327">
        <v>1099</v>
      </c>
      <c r="CH13" s="179"/>
      <c r="CI13" s="335">
        <v>80.903573112064208</v>
      </c>
      <c r="CJ13" s="335">
        <v>77.650809142221348</v>
      </c>
      <c r="CK13" s="335">
        <v>83.781798757084005</v>
      </c>
      <c r="CL13" s="336">
        <v>1016</v>
      </c>
    </row>
    <row r="14" spans="1:90" ht="15.6" customHeight="1">
      <c r="A14" s="7">
        <v>8</v>
      </c>
      <c r="B14" s="4" t="s">
        <v>73</v>
      </c>
      <c r="C14" s="79" t="s">
        <v>100</v>
      </c>
      <c r="D14" s="79" t="s">
        <v>100</v>
      </c>
      <c r="E14" s="79" t="s">
        <v>100</v>
      </c>
      <c r="G14" s="130" t="s">
        <v>100</v>
      </c>
      <c r="H14" s="130" t="s">
        <v>100</v>
      </c>
      <c r="I14" s="132" t="s">
        <v>100</v>
      </c>
      <c r="K14" s="79" t="s">
        <v>100</v>
      </c>
      <c r="L14" s="79" t="s">
        <v>100</v>
      </c>
      <c r="M14" s="79" t="s">
        <v>100</v>
      </c>
      <c r="O14" s="130" t="s">
        <v>100</v>
      </c>
      <c r="P14" s="130" t="s">
        <v>100</v>
      </c>
      <c r="Q14" s="132" t="s">
        <v>100</v>
      </c>
      <c r="S14" s="117">
        <f>0.779270633397313*100</f>
        <v>77.927063339731291</v>
      </c>
      <c r="T14" s="8">
        <v>6.5349085080906022</v>
      </c>
      <c r="U14" s="125">
        <v>584</v>
      </c>
      <c r="W14" s="165">
        <v>81.676640535205777</v>
      </c>
      <c r="X14" s="156">
        <v>2.3901802820687408</v>
      </c>
      <c r="Y14" s="175">
        <v>1474</v>
      </c>
      <c r="Z14" s="51"/>
      <c r="AA14" s="180">
        <v>82.613195724018922</v>
      </c>
      <c r="AB14" s="41">
        <v>3.0978756603960349</v>
      </c>
      <c r="AC14" s="179">
        <v>923</v>
      </c>
      <c r="AD14" s="51"/>
      <c r="AE14" s="219">
        <v>82.524603192624724</v>
      </c>
      <c r="AF14" s="220" t="s">
        <v>91</v>
      </c>
      <c r="AG14" s="216">
        <v>3.0255104646325082</v>
      </c>
      <c r="AH14" s="221">
        <v>1.3001191041125417</v>
      </c>
      <c r="AI14" s="222">
        <v>0.82524603192624724</v>
      </c>
      <c r="AJ14" s="222">
        <v>0.37975652557425604</v>
      </c>
      <c r="AK14" s="223">
        <v>1.1873190296481068E-2</v>
      </c>
      <c r="AL14" s="223">
        <v>1.5436561531218689E-2</v>
      </c>
      <c r="AM14" s="223">
        <v>3.0255104646325092E-2</v>
      </c>
      <c r="AN14" s="223">
        <v>0.85550113657257232</v>
      </c>
      <c r="AO14" s="223">
        <v>0.79499092727992215</v>
      </c>
      <c r="AP14" s="220">
        <v>3.0255104646325082E-2</v>
      </c>
      <c r="AQ14" s="224">
        <v>1023</v>
      </c>
      <c r="AR14" s="51"/>
      <c r="AS14" s="239">
        <v>82.518313743643205</v>
      </c>
      <c r="AT14" s="240" t="s">
        <v>91</v>
      </c>
      <c r="AU14" s="41">
        <v>2.8763680057794949</v>
      </c>
      <c r="AV14" s="210">
        <v>1.2850117200602906</v>
      </c>
      <c r="AW14" s="200">
        <v>0.82518313743643201</v>
      </c>
      <c r="AX14" s="200">
        <v>0.37981038312162896</v>
      </c>
      <c r="AY14" s="203">
        <v>1.1420609171933244E-2</v>
      </c>
      <c r="AZ14" s="203">
        <v>1.4675616636162269E-2</v>
      </c>
      <c r="BA14" s="203">
        <v>2.8763680057794901E-2</v>
      </c>
      <c r="BB14" s="203">
        <v>0.85394681749422696</v>
      </c>
      <c r="BC14" s="203">
        <v>0.79641945737863706</v>
      </c>
      <c r="BD14" s="240">
        <v>2.8763680057794949E-2</v>
      </c>
      <c r="BE14" s="179">
        <v>1106</v>
      </c>
      <c r="BF14" s="51"/>
      <c r="BG14" s="219">
        <v>79.626708326659767</v>
      </c>
      <c r="BH14" s="220" t="s">
        <v>91</v>
      </c>
      <c r="BI14" s="216">
        <v>3.4030600653279008</v>
      </c>
      <c r="BJ14" s="232">
        <v>1.4094523347958576</v>
      </c>
      <c r="BK14" s="222">
        <v>0.79626708326659768</v>
      </c>
      <c r="BL14" s="222">
        <v>0.40277265966386411</v>
      </c>
      <c r="BM14" s="223">
        <v>1.2318877319853936E-2</v>
      </c>
      <c r="BN14" s="223">
        <v>1.7362870400531867E-2</v>
      </c>
      <c r="BO14" s="223">
        <v>3.4030600653278995E-2</v>
      </c>
      <c r="BP14" s="223">
        <v>0.83029768391987668</v>
      </c>
      <c r="BQ14" s="223">
        <v>0.76223648261331867</v>
      </c>
      <c r="BR14" s="220">
        <v>3.4030600653279008E-2</v>
      </c>
      <c r="BS14" s="224">
        <v>1069</v>
      </c>
      <c r="BT14" s="51"/>
      <c r="BU14" s="280">
        <v>77.982253719875388</v>
      </c>
      <c r="BV14" s="240" t="s">
        <v>91</v>
      </c>
      <c r="BW14" s="274">
        <v>3.3600855743730063</v>
      </c>
      <c r="BX14" s="326">
        <v>1.3938494089540108</v>
      </c>
      <c r="BY14" s="200">
        <v>0.77982253719875383</v>
      </c>
      <c r="BZ14" s="200">
        <v>0.41436619996767599</v>
      </c>
      <c r="CA14" s="203">
        <v>1.2299469838352351E-2</v>
      </c>
      <c r="CB14" s="203">
        <v>1.7143608764635106E-2</v>
      </c>
      <c r="CC14" s="203">
        <v>3.3600855743730007E-2</v>
      </c>
      <c r="CD14" s="203">
        <v>0.81342339294248389</v>
      </c>
      <c r="CE14" s="203">
        <v>0.74622168145502377</v>
      </c>
      <c r="CF14" s="240">
        <v>3.3600855743730063E-2</v>
      </c>
      <c r="CG14" s="327">
        <v>1135</v>
      </c>
      <c r="CH14" s="179"/>
      <c r="CI14" s="335">
        <v>82.37129576320639</v>
      </c>
      <c r="CJ14" s="335">
        <v>79.178170935916853</v>
      </c>
      <c r="CK14" s="335">
        <v>85.166478487995562</v>
      </c>
      <c r="CL14" s="336">
        <v>1060</v>
      </c>
    </row>
    <row r="15" spans="1:90" ht="15.6" customHeight="1">
      <c r="A15" s="7">
        <v>9</v>
      </c>
      <c r="B15" s="4" t="s">
        <v>73</v>
      </c>
      <c r="C15" s="79" t="s">
        <v>100</v>
      </c>
      <c r="D15" s="79" t="s">
        <v>100</v>
      </c>
      <c r="E15" s="79" t="s">
        <v>100</v>
      </c>
      <c r="G15" s="130" t="s">
        <v>100</v>
      </c>
      <c r="H15" s="130" t="s">
        <v>100</v>
      </c>
      <c r="I15" s="132" t="s">
        <v>100</v>
      </c>
      <c r="K15" s="79" t="s">
        <v>100</v>
      </c>
      <c r="L15" s="79" t="s">
        <v>100</v>
      </c>
      <c r="M15" s="79" t="s">
        <v>100</v>
      </c>
      <c r="O15" s="130" t="s">
        <v>100</v>
      </c>
      <c r="P15" s="130" t="s">
        <v>100</v>
      </c>
      <c r="Q15" s="132" t="s">
        <v>100</v>
      </c>
      <c r="S15" s="117">
        <f>0.806501547987616*100</f>
        <v>80.650154798761591</v>
      </c>
      <c r="T15" s="8">
        <v>5.5899670862913879</v>
      </c>
      <c r="U15" s="125">
        <v>604</v>
      </c>
      <c r="W15" s="165">
        <v>82.007253985359284</v>
      </c>
      <c r="X15" s="156">
        <v>2.4129205046116056</v>
      </c>
      <c r="Y15" s="175">
        <v>1426</v>
      </c>
      <c r="Z15" s="51"/>
      <c r="AA15" s="180">
        <v>83.433278542535234</v>
      </c>
      <c r="AB15" s="41">
        <v>3.0129046180912269</v>
      </c>
      <c r="AC15" s="179">
        <v>939</v>
      </c>
      <c r="AD15" s="51"/>
      <c r="AE15" s="219">
        <v>84.575840797878357</v>
      </c>
      <c r="AF15" s="220" t="s">
        <v>91</v>
      </c>
      <c r="AG15" s="216">
        <v>2.8803301568490869</v>
      </c>
      <c r="AH15" s="225">
        <v>1.3001191041125417</v>
      </c>
      <c r="AI15" s="222">
        <v>0.84575840797878354</v>
      </c>
      <c r="AJ15" s="222">
        <v>0.36118018122811929</v>
      </c>
      <c r="AK15" s="223">
        <v>1.130345059742381E-2</v>
      </c>
      <c r="AL15" s="223">
        <v>1.4695832064103019E-2</v>
      </c>
      <c r="AM15" s="223">
        <v>2.8803301568490834E-2</v>
      </c>
      <c r="AN15" s="223">
        <v>0.87456170954727441</v>
      </c>
      <c r="AO15" s="223">
        <v>0.81695510641029268</v>
      </c>
      <c r="AP15" s="220">
        <v>2.8803301568490869E-2</v>
      </c>
      <c r="AQ15" s="224">
        <v>1021</v>
      </c>
      <c r="AR15" s="51"/>
      <c r="AS15" s="239">
        <v>83.118058610751191</v>
      </c>
      <c r="AT15" s="240" t="s">
        <v>91</v>
      </c>
      <c r="AU15" s="41">
        <v>2.8734569093866069</v>
      </c>
      <c r="AV15" s="241">
        <v>1.2850117200602906</v>
      </c>
      <c r="AW15" s="200">
        <v>0.83118058610751189</v>
      </c>
      <c r="AX15" s="200">
        <v>0.3745923375957988</v>
      </c>
      <c r="AY15" s="203">
        <v>1.1409050673820994E-2</v>
      </c>
      <c r="AZ15" s="203">
        <v>1.4660763830621733E-2</v>
      </c>
      <c r="BA15" s="203">
        <v>2.8734569093866073E-2</v>
      </c>
      <c r="BB15" s="203">
        <v>0.85991515520137796</v>
      </c>
      <c r="BC15" s="203">
        <v>0.80244601701364582</v>
      </c>
      <c r="BD15" s="240">
        <v>2.8734569093866069E-2</v>
      </c>
      <c r="BE15" s="179">
        <v>1078</v>
      </c>
      <c r="BF15" s="51"/>
      <c r="BG15" s="219">
        <v>81.871288194149457</v>
      </c>
      <c r="BH15" s="220" t="s">
        <v>91</v>
      </c>
      <c r="BI15" s="216">
        <v>3.4031284475711354</v>
      </c>
      <c r="BJ15" s="232">
        <v>1.4094523347958576</v>
      </c>
      <c r="BK15" s="222">
        <v>0.81871288194149461</v>
      </c>
      <c r="BL15" s="222">
        <v>0.38525588754040724</v>
      </c>
      <c r="BM15" s="223">
        <v>1.2319124859553242E-2</v>
      </c>
      <c r="BN15" s="223">
        <v>1.7363219295939009E-2</v>
      </c>
      <c r="BO15" s="223">
        <v>3.4031284475711361E-2</v>
      </c>
      <c r="BP15" s="223">
        <v>0.85274416641720596</v>
      </c>
      <c r="BQ15" s="223">
        <v>0.78468159746578325</v>
      </c>
      <c r="BR15" s="220">
        <v>3.4031284475711354E-2</v>
      </c>
      <c r="BS15" s="224">
        <v>978</v>
      </c>
      <c r="BT15" s="51"/>
      <c r="BU15" s="280">
        <v>81.931982873527105</v>
      </c>
      <c r="BV15" s="240" t="s">
        <v>91</v>
      </c>
      <c r="BW15" s="274">
        <v>3.2656230148617627</v>
      </c>
      <c r="BX15" s="326">
        <v>1.3938494089540108</v>
      </c>
      <c r="BY15" s="200">
        <v>0.81931982873527109</v>
      </c>
      <c r="BZ15" s="200">
        <v>0.38475296876889353</v>
      </c>
      <c r="CA15" s="203">
        <v>1.195369310860972E-2</v>
      </c>
      <c r="CB15" s="203">
        <v>1.6661648074253289E-2</v>
      </c>
      <c r="CC15" s="203">
        <v>3.2656230148617585E-2</v>
      </c>
      <c r="CD15" s="203">
        <v>0.85197605888388872</v>
      </c>
      <c r="CE15" s="203">
        <v>0.78666359858665347</v>
      </c>
      <c r="CF15" s="240">
        <v>3.2656230148617627E-2</v>
      </c>
      <c r="CG15" s="327">
        <v>1036</v>
      </c>
      <c r="CH15" s="179"/>
      <c r="CI15" s="335">
        <v>84.076187021639171</v>
      </c>
      <c r="CJ15" s="335">
        <v>80.859029030285612</v>
      </c>
      <c r="CK15" s="335">
        <v>86.840615630951788</v>
      </c>
      <c r="CL15" s="336">
        <v>1010</v>
      </c>
    </row>
    <row r="16" spans="1:90" ht="15.6">
      <c r="A16" s="4" t="s">
        <v>30</v>
      </c>
      <c r="B16" s="4" t="s">
        <v>73</v>
      </c>
      <c r="C16" s="79" t="s">
        <v>100</v>
      </c>
      <c r="D16" s="79" t="s">
        <v>100</v>
      </c>
      <c r="E16" s="79" t="s">
        <v>100</v>
      </c>
      <c r="G16" s="130" t="s">
        <v>100</v>
      </c>
      <c r="H16" s="130" t="s">
        <v>100</v>
      </c>
      <c r="I16" s="132" t="s">
        <v>100</v>
      </c>
      <c r="K16" s="79" t="s">
        <v>100</v>
      </c>
      <c r="L16" s="79" t="s">
        <v>100</v>
      </c>
      <c r="M16" s="79" t="s">
        <v>100</v>
      </c>
      <c r="O16" s="130" t="s">
        <v>100</v>
      </c>
      <c r="P16" s="130" t="s">
        <v>100</v>
      </c>
      <c r="Q16" s="132" t="s">
        <v>100</v>
      </c>
      <c r="S16" s="117">
        <f>0.866261398176292*100</f>
        <v>86.626139817629195</v>
      </c>
      <c r="T16" s="8">
        <v>4.7722598508891352</v>
      </c>
      <c r="U16" s="125">
        <v>683</v>
      </c>
      <c r="W16" s="165">
        <v>84.757510820112884</v>
      </c>
      <c r="X16" s="156">
        <v>2.2336503246853638</v>
      </c>
      <c r="Y16" s="175">
        <v>1457</v>
      </c>
      <c r="Z16" s="51"/>
      <c r="AA16" s="180">
        <v>84.414898519161866</v>
      </c>
      <c r="AB16" s="41">
        <v>3.0537605579143232</v>
      </c>
      <c r="AC16" s="179">
        <v>870</v>
      </c>
      <c r="AD16" s="51"/>
      <c r="AE16" s="219">
        <v>84.585643675533959</v>
      </c>
      <c r="AF16" s="220" t="s">
        <v>91</v>
      </c>
      <c r="AG16" s="216">
        <v>2.9125741225412671</v>
      </c>
      <c r="AH16" s="225">
        <v>1.3001191041125417</v>
      </c>
      <c r="AI16" s="222">
        <v>0.84585643675533961</v>
      </c>
      <c r="AJ16" s="222">
        <v>0.361086312610849</v>
      </c>
      <c r="AK16" s="223">
        <v>1.1429987505840376E-2</v>
      </c>
      <c r="AL16" s="223">
        <v>1.4860345116110734E-2</v>
      </c>
      <c r="AM16" s="223">
        <v>2.912574122541272E-2</v>
      </c>
      <c r="AN16" s="223">
        <v>0.87498217798075228</v>
      </c>
      <c r="AO16" s="223">
        <v>0.81673069552992694</v>
      </c>
      <c r="AP16" s="220">
        <v>2.9125741225412671E-2</v>
      </c>
      <c r="AQ16" s="224">
        <v>998</v>
      </c>
      <c r="AR16" s="51"/>
      <c r="AS16" s="239">
        <v>84.271952774303855</v>
      </c>
      <c r="AT16" s="240" t="s">
        <v>91</v>
      </c>
      <c r="AU16" s="41">
        <v>2.8909136547749958</v>
      </c>
      <c r="AV16" s="241">
        <v>1.2850117200602906</v>
      </c>
      <c r="AW16" s="200">
        <v>0.8427195277430386</v>
      </c>
      <c r="AX16" s="200">
        <v>0.36406500148131321</v>
      </c>
      <c r="AY16" s="203">
        <v>1.1478362620725631E-2</v>
      </c>
      <c r="AZ16" s="203">
        <v>1.4749830494734389E-2</v>
      </c>
      <c r="BA16" s="203">
        <v>2.8909136547750004E-2</v>
      </c>
      <c r="BB16" s="203">
        <v>0.87162866429078856</v>
      </c>
      <c r="BC16" s="203">
        <v>0.81381039119528864</v>
      </c>
      <c r="BD16" s="240">
        <v>2.8909136547749958E-2</v>
      </c>
      <c r="BE16" s="179">
        <v>1006</v>
      </c>
      <c r="BF16" s="51"/>
      <c r="BG16" s="219">
        <v>84.461077884130717</v>
      </c>
      <c r="BH16" s="220" t="s">
        <v>91</v>
      </c>
      <c r="BI16" s="216">
        <v>3.1742713326113003</v>
      </c>
      <c r="BJ16" s="232">
        <v>1.4094523347958576</v>
      </c>
      <c r="BK16" s="222">
        <v>0.8446107788413072</v>
      </c>
      <c r="BL16" s="222">
        <v>0.36227532500349463</v>
      </c>
      <c r="BM16" s="223">
        <v>1.1490675561320178E-2</v>
      </c>
      <c r="BN16" s="223">
        <v>1.6195559498284426E-2</v>
      </c>
      <c r="BO16" s="223">
        <v>3.1742713326113052E-2</v>
      </c>
      <c r="BP16" s="223">
        <v>0.8763534921674202</v>
      </c>
      <c r="BQ16" s="223">
        <v>0.81286806551519419</v>
      </c>
      <c r="BR16" s="220">
        <v>3.1742713326113003E-2</v>
      </c>
      <c r="BS16" s="224">
        <v>994</v>
      </c>
      <c r="BT16" s="51"/>
      <c r="BU16" s="280">
        <v>81.850778601441178</v>
      </c>
      <c r="BV16" s="240" t="s">
        <v>91</v>
      </c>
      <c r="BW16" s="274">
        <v>3.2603347945081129</v>
      </c>
      <c r="BX16" s="326">
        <v>1.3938494089540108</v>
      </c>
      <c r="BY16" s="200">
        <v>0.81850778601441176</v>
      </c>
      <c r="BZ16" s="200">
        <v>0.38542546652783294</v>
      </c>
      <c r="CA16" s="203">
        <v>1.1934335772226903E-2</v>
      </c>
      <c r="CB16" s="203">
        <v>1.6634666862377176E-2</v>
      </c>
      <c r="CC16" s="203">
        <v>3.2603347945081164E-2</v>
      </c>
      <c r="CD16" s="203">
        <v>0.85111113395949289</v>
      </c>
      <c r="CE16" s="203">
        <v>0.78590443806933064</v>
      </c>
      <c r="CF16" s="240">
        <v>3.2603347945081129E-2</v>
      </c>
      <c r="CG16" s="327">
        <v>1043</v>
      </c>
      <c r="CH16" s="179"/>
      <c r="CI16" s="335">
        <v>81.314453656243529</v>
      </c>
      <c r="CJ16" s="335">
        <v>78.078990274673686</v>
      </c>
      <c r="CK16" s="335">
        <v>84.169197689469584</v>
      </c>
      <c r="CL16" s="336">
        <v>979</v>
      </c>
    </row>
    <row r="17" spans="1:90" ht="15.6" customHeight="1">
      <c r="A17" s="4"/>
      <c r="B17" s="4"/>
      <c r="E17" s="21"/>
      <c r="G17" s="130"/>
      <c r="H17" s="130"/>
      <c r="I17" s="131"/>
      <c r="M17" s="21"/>
      <c r="O17" s="130"/>
      <c r="P17" s="130"/>
      <c r="Q17" s="137"/>
      <c r="S17" s="118"/>
      <c r="T17" s="8"/>
      <c r="U17" s="126"/>
      <c r="W17" s="166"/>
      <c r="X17" s="156"/>
      <c r="Y17" s="167"/>
      <c r="Z17" s="51"/>
      <c r="AA17" s="181"/>
      <c r="AB17" s="41"/>
      <c r="AC17" s="52"/>
      <c r="AD17" s="51"/>
      <c r="AE17" s="219"/>
      <c r="AF17" s="220" t="e">
        <v>#DIV/0!</v>
      </c>
      <c r="AG17" s="216"/>
      <c r="AH17" s="221">
        <v>1.3001191041125417</v>
      </c>
      <c r="AI17" s="222">
        <v>0</v>
      </c>
      <c r="AJ17" s="222">
        <v>0</v>
      </c>
      <c r="AK17" s="223" t="e">
        <v>#DIV/0!</v>
      </c>
      <c r="AL17" s="223" t="e">
        <v>#DIV/0!</v>
      </c>
      <c r="AM17" s="223" t="e">
        <v>#DIV/0!</v>
      </c>
      <c r="AN17" s="223" t="e">
        <v>#DIV/0!</v>
      </c>
      <c r="AO17" s="223" t="e">
        <v>#DIV/0!</v>
      </c>
      <c r="AP17" s="220" t="e">
        <v>#DIV/0!</v>
      </c>
      <c r="AQ17" s="226"/>
      <c r="AR17" s="51"/>
      <c r="AS17" s="239"/>
      <c r="AT17" s="240" t="e">
        <v>#DIV/0!</v>
      </c>
      <c r="AU17" s="41"/>
      <c r="AV17" s="210">
        <v>1.2850117200602906</v>
      </c>
      <c r="AW17" s="200">
        <v>0</v>
      </c>
      <c r="AX17" s="200">
        <v>0</v>
      </c>
      <c r="AY17" s="203" t="e">
        <v>#DIV/0!</v>
      </c>
      <c r="AZ17" s="203" t="e">
        <v>#DIV/0!</v>
      </c>
      <c r="BA17" s="203" t="e">
        <v>#DIV/0!</v>
      </c>
      <c r="BB17" s="203" t="e">
        <v>#DIV/0!</v>
      </c>
      <c r="BC17" s="203" t="e">
        <v>#DIV/0!</v>
      </c>
      <c r="BD17" s="240" t="e">
        <v>#DIV/0!</v>
      </c>
      <c r="BE17" s="52"/>
      <c r="BF17" s="51"/>
      <c r="BG17" s="219"/>
      <c r="BH17" s="220" t="e">
        <v>#DIV/0!</v>
      </c>
      <c r="BI17" s="216"/>
      <c r="BJ17" s="232">
        <v>1.4094523347958576</v>
      </c>
      <c r="BK17" s="222">
        <v>0</v>
      </c>
      <c r="BL17" s="222">
        <v>0</v>
      </c>
      <c r="BM17" s="223" t="e">
        <v>#DIV/0!</v>
      </c>
      <c r="BN17" s="223" t="e">
        <v>#DIV/0!</v>
      </c>
      <c r="BO17" s="223" t="e">
        <v>#DIV/0!</v>
      </c>
      <c r="BP17" s="223" t="e">
        <v>#DIV/0!</v>
      </c>
      <c r="BQ17" s="223" t="e">
        <v>#DIV/0!</v>
      </c>
      <c r="BR17" s="220" t="e">
        <v>#DIV/0!</v>
      </c>
      <c r="BS17" s="226"/>
      <c r="BT17" s="51"/>
      <c r="BU17" s="280"/>
      <c r="BV17" s="240" t="e">
        <v>#DIV/0!</v>
      </c>
      <c r="BW17" s="274"/>
      <c r="BX17" s="326">
        <v>1.3938494089540108</v>
      </c>
      <c r="BY17" s="200">
        <v>0</v>
      </c>
      <c r="BZ17" s="200">
        <v>0</v>
      </c>
      <c r="CA17" s="203" t="e">
        <v>#DIV/0!</v>
      </c>
      <c r="CB17" s="203" t="e">
        <v>#DIV/0!</v>
      </c>
      <c r="CC17" s="203" t="e">
        <v>#DIV/0!</v>
      </c>
      <c r="CD17" s="203" t="e">
        <v>#DIV/0!</v>
      </c>
      <c r="CE17" s="203" t="e">
        <v>#DIV/0!</v>
      </c>
      <c r="CF17" s="240" t="e">
        <v>#DIV/0!</v>
      </c>
      <c r="CG17" s="285"/>
      <c r="CH17" s="52"/>
      <c r="CI17" s="337"/>
      <c r="CJ17" s="337"/>
      <c r="CK17" s="337"/>
      <c r="CL17" s="314"/>
    </row>
    <row r="18" spans="1:90" ht="15.6">
      <c r="A18" s="5" t="s">
        <v>11</v>
      </c>
      <c r="B18" s="5"/>
      <c r="E18" s="21"/>
      <c r="G18" s="130"/>
      <c r="H18" s="130"/>
      <c r="I18" s="95"/>
      <c r="J18" s="20"/>
      <c r="M18" s="21"/>
      <c r="O18" s="130"/>
      <c r="P18" s="130"/>
      <c r="Q18" s="95"/>
      <c r="S18" s="73"/>
      <c r="T18" s="8"/>
      <c r="U18" s="127"/>
      <c r="W18" s="168"/>
      <c r="X18" s="156"/>
      <c r="Y18" s="176"/>
      <c r="Z18" s="51"/>
      <c r="AA18" s="73"/>
      <c r="AB18" s="41"/>
      <c r="AC18" s="182"/>
      <c r="AD18" s="51"/>
      <c r="AE18" s="219"/>
      <c r="AF18" s="220" t="e">
        <v>#DIV/0!</v>
      </c>
      <c r="AG18" s="216"/>
      <c r="AH18" s="221">
        <v>1.3001191041125417</v>
      </c>
      <c r="AI18" s="222">
        <v>0</v>
      </c>
      <c r="AJ18" s="222">
        <v>0</v>
      </c>
      <c r="AK18" s="223" t="e">
        <v>#DIV/0!</v>
      </c>
      <c r="AL18" s="223" t="e">
        <v>#DIV/0!</v>
      </c>
      <c r="AM18" s="223" t="e">
        <v>#DIV/0!</v>
      </c>
      <c r="AN18" s="223" t="e">
        <v>#DIV/0!</v>
      </c>
      <c r="AO18" s="223" t="e">
        <v>#DIV/0!</v>
      </c>
      <c r="AP18" s="220" t="e">
        <v>#DIV/0!</v>
      </c>
      <c r="AQ18" s="227"/>
      <c r="AR18" s="51"/>
      <c r="AS18" s="239"/>
      <c r="AT18" s="240" t="e">
        <v>#DIV/0!</v>
      </c>
      <c r="AU18" s="41"/>
      <c r="AV18" s="210">
        <v>1.2850117200602906</v>
      </c>
      <c r="AW18" s="200">
        <v>0</v>
      </c>
      <c r="AX18" s="200">
        <v>0</v>
      </c>
      <c r="AY18" s="203" t="e">
        <v>#DIV/0!</v>
      </c>
      <c r="AZ18" s="203" t="e">
        <v>#DIV/0!</v>
      </c>
      <c r="BA18" s="203" t="e">
        <v>#DIV/0!</v>
      </c>
      <c r="BB18" s="203" t="e">
        <v>#DIV/0!</v>
      </c>
      <c r="BC18" s="203" t="e">
        <v>#DIV/0!</v>
      </c>
      <c r="BD18" s="240" t="e">
        <v>#DIV/0!</v>
      </c>
      <c r="BE18" s="182"/>
      <c r="BF18" s="51"/>
      <c r="BG18" s="219"/>
      <c r="BH18" s="220" t="e">
        <v>#DIV/0!</v>
      </c>
      <c r="BI18" s="216"/>
      <c r="BJ18" s="232">
        <v>1.4094523347958576</v>
      </c>
      <c r="BK18" s="222">
        <v>0</v>
      </c>
      <c r="BL18" s="222">
        <v>0</v>
      </c>
      <c r="BM18" s="223" t="e">
        <v>#DIV/0!</v>
      </c>
      <c r="BN18" s="223" t="e">
        <v>#DIV/0!</v>
      </c>
      <c r="BO18" s="223" t="e">
        <v>#DIV/0!</v>
      </c>
      <c r="BP18" s="223" t="e">
        <v>#DIV/0!</v>
      </c>
      <c r="BQ18" s="223" t="e">
        <v>#DIV/0!</v>
      </c>
      <c r="BR18" s="220" t="e">
        <v>#DIV/0!</v>
      </c>
      <c r="BS18" s="227"/>
      <c r="BT18" s="51"/>
      <c r="BU18" s="280"/>
      <c r="BV18" s="240" t="e">
        <v>#DIV/0!</v>
      </c>
      <c r="BW18" s="274"/>
      <c r="BX18" s="326">
        <v>1.3938494089540108</v>
      </c>
      <c r="BY18" s="200">
        <v>0</v>
      </c>
      <c r="BZ18" s="200">
        <v>0</v>
      </c>
      <c r="CA18" s="203" t="e">
        <v>#DIV/0!</v>
      </c>
      <c r="CB18" s="203" t="e">
        <v>#DIV/0!</v>
      </c>
      <c r="CC18" s="203" t="e">
        <v>#DIV/0!</v>
      </c>
      <c r="CD18" s="203" t="e">
        <v>#DIV/0!</v>
      </c>
      <c r="CE18" s="203" t="e">
        <v>#DIV/0!</v>
      </c>
      <c r="CF18" s="240" t="e">
        <v>#DIV/0!</v>
      </c>
      <c r="CG18" s="328"/>
      <c r="CH18" s="182"/>
      <c r="CI18" s="304"/>
      <c r="CJ18" s="304"/>
      <c r="CK18" s="304"/>
      <c r="CL18" s="316"/>
    </row>
    <row r="19" spans="1:90" ht="15.6">
      <c r="A19" s="1" t="s">
        <v>12</v>
      </c>
      <c r="B19" s="4" t="s">
        <v>73</v>
      </c>
      <c r="C19" s="105">
        <v>70.170454545454504</v>
      </c>
      <c r="D19" s="105">
        <v>2.3610688248667984</v>
      </c>
      <c r="E19" s="37">
        <v>2553</v>
      </c>
      <c r="F19" s="17"/>
      <c r="G19" s="133">
        <v>71.114727420667194</v>
      </c>
      <c r="H19" s="133">
        <v>2.5352555283544191</v>
      </c>
      <c r="I19" s="134">
        <v>2173</v>
      </c>
      <c r="J19" s="32"/>
      <c r="K19" s="105">
        <v>67.176740627390899</v>
      </c>
      <c r="L19" s="105">
        <v>2.4786877964457759</v>
      </c>
      <c r="M19" s="123">
        <v>2346</v>
      </c>
      <c r="N19" s="17"/>
      <c r="O19" s="133">
        <v>69.440654843110494</v>
      </c>
      <c r="P19" s="133">
        <v>4.3179553505430164</v>
      </c>
      <c r="Q19" s="134">
        <v>868</v>
      </c>
      <c r="R19" s="17"/>
      <c r="S19" s="119">
        <f>0.714285714285714*100</f>
        <v>71.428571428571402</v>
      </c>
      <c r="T19" s="8">
        <v>9.2578632481239147</v>
      </c>
      <c r="U19" s="123">
        <v>309</v>
      </c>
      <c r="V19" s="17"/>
      <c r="W19" s="169">
        <v>70.484007992792542</v>
      </c>
      <c r="X19" s="156">
        <v>3.9745942603486242</v>
      </c>
      <c r="Y19" s="177">
        <v>741</v>
      </c>
      <c r="Z19" s="51"/>
      <c r="AA19" s="180">
        <v>70.68295556819271</v>
      </c>
      <c r="AB19" s="41">
        <v>3.7849945205564168</v>
      </c>
      <c r="AC19" s="183">
        <v>892</v>
      </c>
      <c r="AD19" s="51"/>
      <c r="AE19" s="219">
        <v>72.975100815905463</v>
      </c>
      <c r="AF19" s="220" t="s">
        <v>91</v>
      </c>
      <c r="AG19" s="216">
        <v>3.4692037728609071</v>
      </c>
      <c r="AH19" s="225">
        <v>1.3001191041125417</v>
      </c>
      <c r="AI19" s="222">
        <v>0.72975100815905458</v>
      </c>
      <c r="AJ19" s="222">
        <v>0.44408836311020133</v>
      </c>
      <c r="AK19" s="223">
        <v>1.3614402281517425E-2</v>
      </c>
      <c r="AL19" s="223">
        <v>1.770034449727418E-2</v>
      </c>
      <c r="AM19" s="223">
        <v>3.4692037728609113E-2</v>
      </c>
      <c r="AN19" s="223">
        <v>0.76444304588766365</v>
      </c>
      <c r="AO19" s="223">
        <v>0.69505897043044551</v>
      </c>
      <c r="AP19" s="220">
        <v>3.4692037728609071E-2</v>
      </c>
      <c r="AQ19" s="228">
        <v>1064</v>
      </c>
      <c r="AR19" s="51"/>
      <c r="AS19" s="239">
        <v>76.369975696391847</v>
      </c>
      <c r="AT19" s="240" t="s">
        <v>32</v>
      </c>
      <c r="AU19" s="41">
        <v>3.2186032914090612</v>
      </c>
      <c r="AV19" s="241">
        <v>1.2850117200602906</v>
      </c>
      <c r="AW19" s="200">
        <v>0.76369975696391845</v>
      </c>
      <c r="AX19" s="200">
        <v>0.42480870774640478</v>
      </c>
      <c r="AY19" s="203">
        <v>1.2779453184301234E-2</v>
      </c>
      <c r="AZ19" s="203">
        <v>1.6421747117788887E-2</v>
      </c>
      <c r="BA19" s="203">
        <v>3.2186032914090647E-2</v>
      </c>
      <c r="BB19" s="203">
        <v>0.79588578987800906</v>
      </c>
      <c r="BC19" s="203">
        <v>0.73151372404982784</v>
      </c>
      <c r="BD19" s="240">
        <v>3.2186032914090612E-2</v>
      </c>
      <c r="BE19" s="183">
        <v>1105</v>
      </c>
      <c r="BF19" s="51"/>
      <c r="BG19" s="219">
        <v>73.730571878230265</v>
      </c>
      <c r="BH19" s="220" t="s">
        <v>91</v>
      </c>
      <c r="BI19" s="216">
        <v>3.6926058529280326</v>
      </c>
      <c r="BJ19" s="232">
        <v>1.4094523347958576</v>
      </c>
      <c r="BK19" s="222">
        <v>0.73730571878230267</v>
      </c>
      <c r="BL19" s="222">
        <v>0.44009771168822803</v>
      </c>
      <c r="BM19" s="223">
        <v>1.33670160442531E-2</v>
      </c>
      <c r="BN19" s="223">
        <v>1.8840171972826222E-2</v>
      </c>
      <c r="BO19" s="223">
        <v>3.6926058529280326E-2</v>
      </c>
      <c r="BP19" s="223">
        <v>0.77423177731158299</v>
      </c>
      <c r="BQ19" s="223">
        <v>0.70037966025302234</v>
      </c>
      <c r="BR19" s="220">
        <v>3.6926058529280326E-2</v>
      </c>
      <c r="BS19" s="228">
        <v>1084</v>
      </c>
      <c r="BT19" s="51"/>
      <c r="BU19" s="280">
        <v>72.238841017682859</v>
      </c>
      <c r="BV19" s="240" t="s">
        <v>91</v>
      </c>
      <c r="BW19" s="274">
        <v>3.7754913377323063</v>
      </c>
      <c r="BX19" s="326">
        <v>1.3938494089540108</v>
      </c>
      <c r="BY19" s="200">
        <v>0.72238841017682853</v>
      </c>
      <c r="BZ19" s="200">
        <v>0.44782071749643593</v>
      </c>
      <c r="CA19" s="203">
        <v>1.3820047378425531E-2</v>
      </c>
      <c r="CB19" s="203">
        <v>1.9263064870134853E-2</v>
      </c>
      <c r="CC19" s="203">
        <v>3.7754913377323035E-2</v>
      </c>
      <c r="CD19" s="203">
        <v>0.7601433235541516</v>
      </c>
      <c r="CE19" s="203">
        <v>0.68463349679950547</v>
      </c>
      <c r="CF19" s="240">
        <v>3.7754913377323063E-2</v>
      </c>
      <c r="CG19" s="329">
        <v>1050</v>
      </c>
      <c r="CH19" s="183"/>
      <c r="CI19" s="338">
        <v>74.53129658495871</v>
      </c>
      <c r="CJ19" s="338">
        <v>70.441983928571389</v>
      </c>
      <c r="CK19" s="338">
        <v>78.229705171836883</v>
      </c>
      <c r="CL19" s="314">
        <v>1062</v>
      </c>
    </row>
    <row r="20" spans="1:90" ht="15.6" customHeight="1">
      <c r="A20" s="1" t="s">
        <v>13</v>
      </c>
      <c r="B20" s="4" t="s">
        <v>73</v>
      </c>
      <c r="C20" s="106">
        <v>71.542341385718004</v>
      </c>
      <c r="D20" s="106">
        <v>2.0157129319342673</v>
      </c>
      <c r="E20" s="21">
        <v>3407</v>
      </c>
      <c r="F20" s="5"/>
      <c r="G20" s="135">
        <v>71.533968644328297</v>
      </c>
      <c r="H20" s="135">
        <v>2.2060333717845566</v>
      </c>
      <c r="I20" s="134">
        <v>2845</v>
      </c>
      <c r="J20" s="21"/>
      <c r="K20" s="106">
        <v>74.595375722543295</v>
      </c>
      <c r="L20" s="106">
        <v>2.0388708886286722</v>
      </c>
      <c r="M20" s="123">
        <v>2980</v>
      </c>
      <c r="N20" s="5"/>
      <c r="O20" s="135">
        <v>74.045407636738901</v>
      </c>
      <c r="P20" s="135">
        <v>2.7679469959759473</v>
      </c>
      <c r="Q20" s="134">
        <v>1913</v>
      </c>
      <c r="R20" s="5"/>
      <c r="S20" s="119">
        <f>0.738594327990136*100</f>
        <v>73.859432799013604</v>
      </c>
      <c r="T20" s="8">
        <v>5.5492490958193486</v>
      </c>
      <c r="U20" s="123">
        <v>792</v>
      </c>
      <c r="V20" s="5"/>
      <c r="W20" s="169">
        <v>74.45827060203635</v>
      </c>
      <c r="X20" s="156">
        <v>2.3972851821053709</v>
      </c>
      <c r="Y20" s="177">
        <v>1862</v>
      </c>
      <c r="Z20" s="51"/>
      <c r="AA20" s="178">
        <v>77.079814387619223</v>
      </c>
      <c r="AB20" s="41">
        <v>3.0726049794850709</v>
      </c>
      <c r="AC20" s="183">
        <v>1154</v>
      </c>
      <c r="AD20" s="51"/>
      <c r="AE20" s="219">
        <v>76.383186057071001</v>
      </c>
      <c r="AF20" s="220" t="s">
        <v>32</v>
      </c>
      <c r="AG20" s="216">
        <v>3.0262548434049963</v>
      </c>
      <c r="AH20" s="225">
        <v>1.3001191041125417</v>
      </c>
      <c r="AI20" s="222">
        <v>0.76383186057070995</v>
      </c>
      <c r="AJ20" s="222">
        <v>0.42472667604919456</v>
      </c>
      <c r="AK20" s="223">
        <v>1.1876111506280788E-2</v>
      </c>
      <c r="AL20" s="223">
        <v>1.5440359451886427E-2</v>
      </c>
      <c r="AM20" s="223">
        <v>3.0262548434049998E-2</v>
      </c>
      <c r="AN20" s="223">
        <v>0.79409440900475992</v>
      </c>
      <c r="AO20" s="223">
        <v>0.73356931213665999</v>
      </c>
      <c r="AP20" s="220">
        <v>3.0262548434049963E-2</v>
      </c>
      <c r="AQ20" s="228">
        <v>1279</v>
      </c>
      <c r="AR20" s="51"/>
      <c r="AS20" s="239">
        <v>76.059371819329584</v>
      </c>
      <c r="AT20" s="240" t="s">
        <v>32</v>
      </c>
      <c r="AU20" s="41">
        <v>2.8878486669547732</v>
      </c>
      <c r="AV20" s="241">
        <v>1.2850117200602906</v>
      </c>
      <c r="AW20" s="200">
        <v>0.7605937181932958</v>
      </c>
      <c r="AX20" s="200">
        <v>0.42672111974706989</v>
      </c>
      <c r="AY20" s="203">
        <v>1.146619309723588E-2</v>
      </c>
      <c r="AZ20" s="203">
        <v>1.473419251442251E-2</v>
      </c>
      <c r="BA20" s="203">
        <v>2.8878486669547773E-2</v>
      </c>
      <c r="BB20" s="203">
        <v>0.78947220486284353</v>
      </c>
      <c r="BC20" s="203">
        <v>0.73171523152374807</v>
      </c>
      <c r="BD20" s="240">
        <v>2.8878486669547732E-2</v>
      </c>
      <c r="BE20" s="183">
        <v>1385</v>
      </c>
      <c r="BF20" s="51"/>
      <c r="BG20" s="219">
        <v>78.044262404206989</v>
      </c>
      <c r="BH20" s="220" t="s">
        <v>32</v>
      </c>
      <c r="BI20" s="216">
        <v>3.2513082096547796</v>
      </c>
      <c r="BJ20" s="232">
        <v>1.4094523347958576</v>
      </c>
      <c r="BK20" s="222">
        <v>0.78044262404206988</v>
      </c>
      <c r="BL20" s="222">
        <v>0.41394677752145653</v>
      </c>
      <c r="BM20" s="223">
        <v>1.1769544526071124E-2</v>
      </c>
      <c r="BN20" s="223">
        <v>1.6588612011754753E-2</v>
      </c>
      <c r="BO20" s="223">
        <v>3.2513082096547838E-2</v>
      </c>
      <c r="BP20" s="223">
        <v>0.81295570613861767</v>
      </c>
      <c r="BQ20" s="223">
        <v>0.74792954194552208</v>
      </c>
      <c r="BR20" s="220">
        <v>3.2513082096547796E-2</v>
      </c>
      <c r="BS20" s="228">
        <v>1237</v>
      </c>
      <c r="BT20" s="51"/>
      <c r="BU20" s="280">
        <v>77.831044992221763</v>
      </c>
      <c r="BV20" s="240" t="s">
        <v>32</v>
      </c>
      <c r="BW20" s="274">
        <v>3.0999921125497543</v>
      </c>
      <c r="BX20" s="326">
        <v>1.3938494089540108</v>
      </c>
      <c r="BY20" s="200">
        <v>0.77831044992221765</v>
      </c>
      <c r="BZ20" s="200">
        <v>0.41538330908221721</v>
      </c>
      <c r="CA20" s="203">
        <v>1.1347407273861075E-2</v>
      </c>
      <c r="CB20" s="203">
        <v>1.58165769218317E-2</v>
      </c>
      <c r="CC20" s="203">
        <v>3.0999921125497515E-2</v>
      </c>
      <c r="CD20" s="203">
        <v>0.80931037104771519</v>
      </c>
      <c r="CE20" s="203">
        <v>0.74731052879672011</v>
      </c>
      <c r="CF20" s="240">
        <v>3.0999921125497543E-2</v>
      </c>
      <c r="CG20" s="329">
        <v>1340</v>
      </c>
      <c r="CH20" s="183"/>
      <c r="CI20" s="338">
        <v>74.946563791107067</v>
      </c>
      <c r="CJ20" s="338">
        <v>70.40581976246277</v>
      </c>
      <c r="CK20" s="338">
        <v>78.998426498047735</v>
      </c>
      <c r="CL20" s="314">
        <v>1291</v>
      </c>
    </row>
    <row r="21" spans="1:90" ht="15.6" customHeight="1">
      <c r="A21" s="1" t="s">
        <v>14</v>
      </c>
      <c r="B21" s="4" t="s">
        <v>73</v>
      </c>
      <c r="C21" s="106">
        <v>71.784823655147804</v>
      </c>
      <c r="D21" s="106">
        <v>2.1256111213823843</v>
      </c>
      <c r="E21" s="21">
        <v>3048</v>
      </c>
      <c r="G21" s="135">
        <v>72.467320261437905</v>
      </c>
      <c r="H21" s="135">
        <v>2.2868830115338241</v>
      </c>
      <c r="I21" s="134">
        <v>2594</v>
      </c>
      <c r="J21" s="20"/>
      <c r="K21" s="106">
        <v>71.6583684412102</v>
      </c>
      <c r="L21" s="106">
        <v>2.2166071278811543</v>
      </c>
      <c r="M21" s="123">
        <v>2702</v>
      </c>
      <c r="O21" s="135">
        <v>72.286689419795195</v>
      </c>
      <c r="P21" s="135">
        <v>3.295227532160304</v>
      </c>
      <c r="Q21" s="134">
        <v>1407</v>
      </c>
      <c r="S21" s="119">
        <f>0.735483870967742*100</f>
        <v>73.548387096774206</v>
      </c>
      <c r="T21" s="8">
        <v>6.3709026761355574</v>
      </c>
      <c r="U21" s="123">
        <v>626</v>
      </c>
      <c r="W21" s="169">
        <v>72.348505506665944</v>
      </c>
      <c r="X21" s="156">
        <v>2.8135342447602412</v>
      </c>
      <c r="Y21" s="177">
        <v>1422</v>
      </c>
      <c r="Z21" s="51"/>
      <c r="AA21" s="180">
        <v>75.29693522226323</v>
      </c>
      <c r="AB21" s="41">
        <v>3.5700397598667308</v>
      </c>
      <c r="AC21" s="183">
        <v>900</v>
      </c>
      <c r="AD21" s="51"/>
      <c r="AE21" s="219">
        <v>76.388504995797931</v>
      </c>
      <c r="AF21" s="220" t="s">
        <v>32</v>
      </c>
      <c r="AG21" s="216">
        <v>3.3622275429903592</v>
      </c>
      <c r="AH21" s="221">
        <v>1.3001191041125417</v>
      </c>
      <c r="AI21" s="222">
        <v>0.76388504995797935</v>
      </c>
      <c r="AJ21" s="222">
        <v>0.42469363123159115</v>
      </c>
      <c r="AK21" s="223">
        <v>1.3194589113028687E-2</v>
      </c>
      <c r="AL21" s="223">
        <v>1.7154537376763954E-2</v>
      </c>
      <c r="AM21" s="223">
        <v>3.3622275429903557E-2</v>
      </c>
      <c r="AN21" s="223">
        <v>0.79750732538788294</v>
      </c>
      <c r="AO21" s="223">
        <v>0.73026277452807575</v>
      </c>
      <c r="AP21" s="220">
        <v>3.3622275429903592E-2</v>
      </c>
      <c r="AQ21" s="228">
        <v>1036</v>
      </c>
      <c r="AR21" s="51"/>
      <c r="AS21" s="239">
        <v>72.9018459860837</v>
      </c>
      <c r="AT21" s="240" t="s">
        <v>91</v>
      </c>
      <c r="AU21" s="41">
        <v>3.5119428651490092</v>
      </c>
      <c r="AV21" s="210">
        <v>1.2850117200602906</v>
      </c>
      <c r="AW21" s="200">
        <v>0.72901845986083702</v>
      </c>
      <c r="AX21" s="200">
        <v>0.44446658484409174</v>
      </c>
      <c r="AY21" s="203">
        <v>1.3944156942517862E-2</v>
      </c>
      <c r="AZ21" s="203">
        <v>1.791840509749552E-2</v>
      </c>
      <c r="BA21" s="203">
        <v>3.5119428651490127E-2</v>
      </c>
      <c r="BB21" s="203">
        <v>0.76413788851232711</v>
      </c>
      <c r="BC21" s="203">
        <v>0.69389903120934693</v>
      </c>
      <c r="BD21" s="240">
        <v>3.5119428651490092E-2</v>
      </c>
      <c r="BE21" s="183">
        <v>1016</v>
      </c>
      <c r="BF21" s="51"/>
      <c r="BG21" s="219">
        <v>73.602921208829571</v>
      </c>
      <c r="BH21" s="220" t="s">
        <v>91</v>
      </c>
      <c r="BI21" s="216">
        <v>3.8352499977447607</v>
      </c>
      <c r="BJ21" s="232">
        <v>1.4094523347958576</v>
      </c>
      <c r="BK21" s="222">
        <v>0.73602921208829575</v>
      </c>
      <c r="BL21" s="222">
        <v>0.44078363290959238</v>
      </c>
      <c r="BM21" s="223">
        <v>1.3883379460313896E-2</v>
      </c>
      <c r="BN21" s="223">
        <v>1.9567961595196276E-2</v>
      </c>
      <c r="BO21" s="223">
        <v>3.8352499977447635E-2</v>
      </c>
      <c r="BP21" s="223">
        <v>0.77438171206574336</v>
      </c>
      <c r="BQ21" s="223">
        <v>0.69767671211084814</v>
      </c>
      <c r="BR21" s="220">
        <v>3.8352499977447607E-2</v>
      </c>
      <c r="BS21" s="228">
        <v>1008</v>
      </c>
      <c r="BT21" s="51"/>
      <c r="BU21" s="280">
        <v>69.860879414717274</v>
      </c>
      <c r="BV21" s="240" t="s">
        <v>91</v>
      </c>
      <c r="BW21" s="274">
        <v>3.793455023432879</v>
      </c>
      <c r="BX21" s="326">
        <v>1.3938494089540108</v>
      </c>
      <c r="BY21" s="200">
        <v>0.6986087941471727</v>
      </c>
      <c r="BZ21" s="200">
        <v>0.45886223083558098</v>
      </c>
      <c r="CA21" s="203">
        <v>1.3885802790176059E-2</v>
      </c>
      <c r="CB21" s="203">
        <v>1.9354718011938853E-2</v>
      </c>
      <c r="CC21" s="203">
        <v>3.7934550234328818E-2</v>
      </c>
      <c r="CD21" s="203">
        <v>0.73654334438150149</v>
      </c>
      <c r="CE21" s="203">
        <v>0.66067424391284391</v>
      </c>
      <c r="CF21" s="240">
        <v>3.793455023432879E-2</v>
      </c>
      <c r="CG21" s="329">
        <v>1092</v>
      </c>
      <c r="CH21" s="183"/>
      <c r="CI21" s="338">
        <v>68.756557058041295</v>
      </c>
      <c r="CJ21" s="338">
        <v>63.949405346311835</v>
      </c>
      <c r="CK21" s="338">
        <v>73.191421418653164</v>
      </c>
      <c r="CL21" s="314">
        <v>1115</v>
      </c>
    </row>
    <row r="22" spans="1:90" ht="15.6">
      <c r="A22" s="1" t="s">
        <v>15</v>
      </c>
      <c r="B22" s="4" t="s">
        <v>73</v>
      </c>
      <c r="C22" s="106">
        <v>75.780274656679097</v>
      </c>
      <c r="D22" s="106">
        <v>2.1415687213234023</v>
      </c>
      <c r="E22" s="21">
        <v>2721</v>
      </c>
      <c r="G22" s="135">
        <v>75.838926174496606</v>
      </c>
      <c r="H22" s="135">
        <v>2.2643036077276122</v>
      </c>
      <c r="I22" s="134">
        <v>2430</v>
      </c>
      <c r="J22" s="20"/>
      <c r="K22" s="106">
        <v>77.752808988764002</v>
      </c>
      <c r="L22" s="106">
        <v>2.1140774369857809</v>
      </c>
      <c r="M22" s="123">
        <v>2530</v>
      </c>
      <c r="O22" s="135">
        <v>73.84</v>
      </c>
      <c r="P22" s="135">
        <v>3.2851671562255405</v>
      </c>
      <c r="Q22" s="134">
        <v>1365</v>
      </c>
      <c r="S22" s="119">
        <f>0.710775047258979*100</f>
        <v>71.077504725897896</v>
      </c>
      <c r="T22" s="8">
        <v>7.0899029342625042</v>
      </c>
      <c r="U22" s="123">
        <v>564</v>
      </c>
      <c r="W22" s="169">
        <v>74.009918232630653</v>
      </c>
      <c r="X22" s="156">
        <v>2.8667103522353443</v>
      </c>
      <c r="Y22" s="177">
        <v>1317</v>
      </c>
      <c r="Z22" s="51"/>
      <c r="AA22" s="180">
        <v>76.975865786366739</v>
      </c>
      <c r="AB22" s="41">
        <v>3.7384864245426286</v>
      </c>
      <c r="AC22" s="183">
        <v>782</v>
      </c>
      <c r="AD22" s="51"/>
      <c r="AE22" s="219">
        <v>80.053691820323294</v>
      </c>
      <c r="AF22" s="220" t="s">
        <v>32</v>
      </c>
      <c r="AG22" s="216">
        <v>3.3282447181517849</v>
      </c>
      <c r="AH22" s="221">
        <v>1.3001191041125417</v>
      </c>
      <c r="AI22" s="222">
        <v>0.80053691820323292</v>
      </c>
      <c r="AJ22" s="222">
        <v>0.39959674773063819</v>
      </c>
      <c r="AK22" s="223">
        <v>1.3061228296453445E-2</v>
      </c>
      <c r="AL22" s="223">
        <v>1.6981152431394433E-2</v>
      </c>
      <c r="AM22" s="223">
        <v>3.3282447181517856E-2</v>
      </c>
      <c r="AN22" s="223">
        <v>0.83381936538475077</v>
      </c>
      <c r="AO22" s="223">
        <v>0.76725447102171507</v>
      </c>
      <c r="AP22" s="220">
        <v>3.3282447181517849E-2</v>
      </c>
      <c r="AQ22" s="228">
        <v>936</v>
      </c>
      <c r="AR22" s="51"/>
      <c r="AS22" s="239">
        <v>78.020759699283019</v>
      </c>
      <c r="AT22" s="240" t="s">
        <v>91</v>
      </c>
      <c r="AU22" s="41">
        <v>3.309725541620101</v>
      </c>
      <c r="AV22" s="210">
        <v>1.2850117200602906</v>
      </c>
      <c r="AW22" s="200">
        <v>0.78020759699283015</v>
      </c>
      <c r="AX22" s="200">
        <v>0.41410590745303749</v>
      </c>
      <c r="AY22" s="203">
        <v>1.3141253762125887E-2</v>
      </c>
      <c r="AZ22" s="203">
        <v>1.6886665100618151E-2</v>
      </c>
      <c r="BA22" s="203">
        <v>3.3097255416201017E-2</v>
      </c>
      <c r="BB22" s="203">
        <v>0.81330485240903116</v>
      </c>
      <c r="BC22" s="203">
        <v>0.74711034157662914</v>
      </c>
      <c r="BD22" s="240">
        <v>3.309725541620101E-2</v>
      </c>
      <c r="BE22" s="183">
        <v>993</v>
      </c>
      <c r="BF22" s="51"/>
      <c r="BG22" s="219">
        <v>79.262353755706016</v>
      </c>
      <c r="BH22" s="220" t="s">
        <v>91</v>
      </c>
      <c r="BI22" s="216">
        <v>3.5905028648122617</v>
      </c>
      <c r="BJ22" s="232">
        <v>1.4094523347958576</v>
      </c>
      <c r="BK22" s="222">
        <v>0.79262353755706016</v>
      </c>
      <c r="BL22" s="222">
        <v>0.40542750926348325</v>
      </c>
      <c r="BM22" s="223">
        <v>1.2997409231430794E-2</v>
      </c>
      <c r="BN22" s="223">
        <v>1.8319228787537365E-2</v>
      </c>
      <c r="BO22" s="223">
        <v>3.5905028648122589E-2</v>
      </c>
      <c r="BP22" s="223">
        <v>0.82852856620518278</v>
      </c>
      <c r="BQ22" s="223">
        <v>0.75671850890893755</v>
      </c>
      <c r="BR22" s="220">
        <v>3.5905028648122617E-2</v>
      </c>
      <c r="BS22" s="228">
        <v>973</v>
      </c>
      <c r="BT22" s="51"/>
      <c r="BU22" s="280">
        <v>77.523006848648677</v>
      </c>
      <c r="BV22" s="240" t="s">
        <v>91</v>
      </c>
      <c r="BW22" s="274">
        <v>3.5954178243796431</v>
      </c>
      <c r="BX22" s="326">
        <v>1.3938494089540108</v>
      </c>
      <c r="BY22" s="200">
        <v>0.77523006848648679</v>
      </c>
      <c r="BZ22" s="200">
        <v>0.41743072407397586</v>
      </c>
      <c r="CA22" s="203">
        <v>1.3160894896399686E-2</v>
      </c>
      <c r="CB22" s="203">
        <v>1.8344305572652559E-2</v>
      </c>
      <c r="CC22" s="203">
        <v>3.5954178243796417E-2</v>
      </c>
      <c r="CD22" s="203">
        <v>0.81118424673028322</v>
      </c>
      <c r="CE22" s="203">
        <v>0.73927589024269036</v>
      </c>
      <c r="CF22" s="240">
        <v>3.5954178243796431E-2</v>
      </c>
      <c r="CG22" s="329">
        <v>1006</v>
      </c>
      <c r="CH22" s="183"/>
      <c r="CI22" s="338">
        <v>74.432257534407853</v>
      </c>
      <c r="CJ22" s="338">
        <v>69.603141262795305</v>
      </c>
      <c r="CK22" s="338">
        <v>78.728639607884503</v>
      </c>
      <c r="CL22" s="314">
        <v>916</v>
      </c>
    </row>
    <row r="23" spans="1:90" ht="15.6" customHeight="1">
      <c r="A23" s="1" t="s">
        <v>16</v>
      </c>
      <c r="B23" s="4" t="s">
        <v>73</v>
      </c>
      <c r="C23" s="106">
        <v>73.760539629004995</v>
      </c>
      <c r="D23" s="106">
        <v>2.0119380270046037</v>
      </c>
      <c r="E23" s="21">
        <v>3251</v>
      </c>
      <c r="G23" s="135">
        <v>74.082840236686394</v>
      </c>
      <c r="H23" s="135">
        <v>2.2626428964662253</v>
      </c>
      <c r="I23" s="134">
        <v>2550</v>
      </c>
      <c r="J23" s="20"/>
      <c r="K23" s="106">
        <v>74.183976261127597</v>
      </c>
      <c r="L23" s="106">
        <v>2.0951276344813081</v>
      </c>
      <c r="M23" s="123">
        <v>2852</v>
      </c>
      <c r="O23" s="135">
        <v>72.052980132450301</v>
      </c>
      <c r="P23" s="135">
        <v>3.1547855792442547</v>
      </c>
      <c r="Q23" s="134">
        <v>1543</v>
      </c>
      <c r="S23" s="119">
        <f>0.696540880503145*100</f>
        <v>69.654088050314499</v>
      </c>
      <c r="T23" s="8">
        <v>6.5566047462286861</v>
      </c>
      <c r="U23" s="123">
        <v>646</v>
      </c>
      <c r="W23" s="169">
        <v>75.691994144577009</v>
      </c>
      <c r="X23" s="156">
        <v>2.7020254881124472</v>
      </c>
      <c r="Y23" s="177">
        <v>1418</v>
      </c>
      <c r="Z23" s="51"/>
      <c r="AA23" s="180">
        <v>74.03689017363638</v>
      </c>
      <c r="AB23" s="41">
        <v>3.4533411718242775</v>
      </c>
      <c r="AC23" s="183">
        <v>994</v>
      </c>
      <c r="AD23" s="51"/>
      <c r="AE23" s="219">
        <v>75.437652540492564</v>
      </c>
      <c r="AF23" s="220" t="s">
        <v>91</v>
      </c>
      <c r="AG23" s="216">
        <v>3.3102369262173026</v>
      </c>
      <c r="AH23" s="221">
        <v>1.3001191041125417</v>
      </c>
      <c r="AI23" s="222">
        <v>0.75437652540492561</v>
      </c>
      <c r="AJ23" s="222">
        <v>0.430456250184519</v>
      </c>
      <c r="AK23" s="223">
        <v>1.299055924970681E-2</v>
      </c>
      <c r="AL23" s="223">
        <v>1.6889274253649708E-2</v>
      </c>
      <c r="AM23" s="223">
        <v>3.3102369262173019E-2</v>
      </c>
      <c r="AN23" s="223">
        <v>0.78747889466709864</v>
      </c>
      <c r="AO23" s="223">
        <v>0.72127415614275259</v>
      </c>
      <c r="AP23" s="220">
        <v>3.3102369262173026E-2</v>
      </c>
      <c r="AQ23" s="228">
        <v>1098</v>
      </c>
      <c r="AR23" s="51"/>
      <c r="AS23" s="239">
        <v>74.269840417005042</v>
      </c>
      <c r="AT23" s="240" t="s">
        <v>91</v>
      </c>
      <c r="AU23" s="41">
        <v>3.2622767651447893</v>
      </c>
      <c r="AV23" s="210">
        <v>1.2850117200602906</v>
      </c>
      <c r="AW23" s="200">
        <v>0.7426984041700504</v>
      </c>
      <c r="AX23" s="200">
        <v>0.43714698284823017</v>
      </c>
      <c r="AY23" s="203">
        <v>1.2952858560009143E-2</v>
      </c>
      <c r="AZ23" s="203">
        <v>1.6644575057895006E-2</v>
      </c>
      <c r="BA23" s="203">
        <v>3.2622767651447893E-2</v>
      </c>
      <c r="BB23" s="203">
        <v>0.77532117182149829</v>
      </c>
      <c r="BC23" s="203">
        <v>0.7100756365186025</v>
      </c>
      <c r="BD23" s="240">
        <v>3.2622767651447893E-2</v>
      </c>
      <c r="BE23" s="183">
        <v>1139</v>
      </c>
      <c r="BF23" s="51"/>
      <c r="BG23" s="219">
        <v>69.962898968544906</v>
      </c>
      <c r="BH23" s="220" t="s">
        <v>91</v>
      </c>
      <c r="BI23" s="216">
        <v>3.7823227419730654</v>
      </c>
      <c r="BJ23" s="232">
        <v>1.4094523347958576</v>
      </c>
      <c r="BK23" s="222">
        <v>0.69962898968544907</v>
      </c>
      <c r="BL23" s="222">
        <v>0.45841931294085642</v>
      </c>
      <c r="BM23" s="223">
        <v>1.3691785906802751E-2</v>
      </c>
      <c r="BN23" s="223">
        <v>1.9297919613868154E-2</v>
      </c>
      <c r="BO23" s="223">
        <v>3.7823227419730682E-2</v>
      </c>
      <c r="BP23" s="223">
        <v>0.73745221710517972</v>
      </c>
      <c r="BQ23" s="223">
        <v>0.66180576226571841</v>
      </c>
      <c r="BR23" s="220">
        <v>3.7823227419730654E-2</v>
      </c>
      <c r="BS23" s="228">
        <v>1121</v>
      </c>
      <c r="BT23" s="51"/>
      <c r="BU23" s="280">
        <v>71.179613938836255</v>
      </c>
      <c r="BV23" s="240" t="s">
        <v>91</v>
      </c>
      <c r="BW23" s="274">
        <v>3.7189286562924195</v>
      </c>
      <c r="BX23" s="326">
        <v>1.3938494089540108</v>
      </c>
      <c r="BY23" s="200">
        <v>0.7117961393883625</v>
      </c>
      <c r="BZ23" s="200">
        <v>0.45292647895677873</v>
      </c>
      <c r="CA23" s="203">
        <v>1.3613001760405505E-2</v>
      </c>
      <c r="CB23" s="203">
        <v>1.8974474457831122E-2</v>
      </c>
      <c r="CC23" s="203">
        <v>3.7189286562924161E-2</v>
      </c>
      <c r="CD23" s="203">
        <v>0.7489854259512867</v>
      </c>
      <c r="CE23" s="203">
        <v>0.67460685282543831</v>
      </c>
      <c r="CF23" s="240">
        <v>3.7189286562924195E-2</v>
      </c>
      <c r="CG23" s="329">
        <v>1107</v>
      </c>
      <c r="CH23" s="183"/>
      <c r="CI23" s="338">
        <v>74.329871243159459</v>
      </c>
      <c r="CJ23" s="338">
        <v>69.887057663265978</v>
      </c>
      <c r="CK23" s="338">
        <v>78.320535709826061</v>
      </c>
      <c r="CL23" s="314">
        <v>1027</v>
      </c>
    </row>
    <row r="24" spans="1:90" ht="15.6">
      <c r="A24" s="1" t="s">
        <v>17</v>
      </c>
      <c r="B24" s="4" t="s">
        <v>73</v>
      </c>
      <c r="C24" s="106">
        <v>79.658834888960399</v>
      </c>
      <c r="D24" s="106">
        <v>1.9447699567944454</v>
      </c>
      <c r="E24" s="21">
        <v>2913</v>
      </c>
      <c r="G24" s="135">
        <v>81.073976717987193</v>
      </c>
      <c r="H24" s="135">
        <v>2.0506457034847116</v>
      </c>
      <c r="I24" s="134">
        <v>2481</v>
      </c>
      <c r="J24" s="20"/>
      <c r="K24" s="106">
        <v>79.880408019697498</v>
      </c>
      <c r="L24" s="106">
        <v>1.9301483222778657</v>
      </c>
      <c r="M24" s="123">
        <v>2820</v>
      </c>
      <c r="O24" s="135">
        <v>80.863039399624697</v>
      </c>
      <c r="P24" s="135">
        <v>2.684192430791235</v>
      </c>
      <c r="Q24" s="134">
        <v>1638</v>
      </c>
      <c r="S24" s="119">
        <f>0.818851251840943*100</f>
        <v>81.885125184094292</v>
      </c>
      <c r="T24" s="8">
        <v>5.3158099986897156</v>
      </c>
      <c r="U24" s="123">
        <v>676</v>
      </c>
      <c r="W24" s="169">
        <v>79.662002128415551</v>
      </c>
      <c r="X24" s="156">
        <v>2.3780725822090361</v>
      </c>
      <c r="Y24" s="177">
        <v>1612</v>
      </c>
      <c r="Z24" s="51"/>
      <c r="AA24" s="178">
        <v>83.366956237943626</v>
      </c>
      <c r="AB24" s="41">
        <v>3.0520506486457037</v>
      </c>
      <c r="AC24" s="183">
        <v>918</v>
      </c>
      <c r="AD24" s="51"/>
      <c r="AE24" s="219">
        <v>83.556054662786281</v>
      </c>
      <c r="AF24" s="220" t="s">
        <v>32</v>
      </c>
      <c r="AG24" s="216">
        <v>2.866211889514636</v>
      </c>
      <c r="AH24" s="221">
        <v>1.3001191041125417</v>
      </c>
      <c r="AI24" s="222">
        <v>0.83556054662786283</v>
      </c>
      <c r="AJ24" s="222">
        <v>0.37067387222032511</v>
      </c>
      <c r="AK24" s="223">
        <v>1.1248045442929049E-2</v>
      </c>
      <c r="AL24" s="223">
        <v>1.4623798764278073E-2</v>
      </c>
      <c r="AM24" s="223">
        <v>2.8662118895146364E-2</v>
      </c>
      <c r="AN24" s="223">
        <v>0.86422266552300919</v>
      </c>
      <c r="AO24" s="223">
        <v>0.80689842773271647</v>
      </c>
      <c r="AP24" s="220">
        <v>2.866211889514636E-2</v>
      </c>
      <c r="AQ24" s="228">
        <v>1086</v>
      </c>
      <c r="AR24" s="51"/>
      <c r="AS24" s="239">
        <v>82.896835975661219</v>
      </c>
      <c r="AT24" s="240" t="s">
        <v>91</v>
      </c>
      <c r="AU24" s="41">
        <v>2.7724866047828312</v>
      </c>
      <c r="AV24" s="210">
        <v>1.2850117200602906</v>
      </c>
      <c r="AW24" s="200">
        <v>0.82896835975661221</v>
      </c>
      <c r="AX24" s="200">
        <v>0.37653660948046497</v>
      </c>
      <c r="AY24" s="203">
        <v>1.1008148430250699E-2</v>
      </c>
      <c r="AZ24" s="203">
        <v>1.4145599749035438E-2</v>
      </c>
      <c r="BA24" s="203">
        <v>2.772486604782828E-2</v>
      </c>
      <c r="BB24" s="203">
        <v>0.85669322580444052</v>
      </c>
      <c r="BC24" s="203">
        <v>0.80124349370878389</v>
      </c>
      <c r="BD24" s="240">
        <v>2.7724866047828312E-2</v>
      </c>
      <c r="BE24" s="183">
        <v>1170</v>
      </c>
      <c r="BF24" s="51"/>
      <c r="BG24" s="219">
        <v>78.74324622385555</v>
      </c>
      <c r="BH24" s="220" t="s">
        <v>91</v>
      </c>
      <c r="BI24" s="216">
        <v>3.489521421330255</v>
      </c>
      <c r="BJ24" s="232">
        <v>1.4094523347958576</v>
      </c>
      <c r="BK24" s="222">
        <v>0.78743246223855545</v>
      </c>
      <c r="BL24" s="222">
        <v>0.40912416165692461</v>
      </c>
      <c r="BM24" s="223">
        <v>1.2631862344230391E-2</v>
      </c>
      <c r="BN24" s="223">
        <v>1.7804007873895401E-2</v>
      </c>
      <c r="BO24" s="223">
        <v>3.4895214213302515E-2</v>
      </c>
      <c r="BP24" s="223">
        <v>0.822327676451858</v>
      </c>
      <c r="BQ24" s="223">
        <v>0.7525372480252529</v>
      </c>
      <c r="BR24" s="220">
        <v>3.489521421330255E-2</v>
      </c>
      <c r="BS24" s="228">
        <v>1049</v>
      </c>
      <c r="BT24" s="51"/>
      <c r="BU24" s="280">
        <v>75.750869693638109</v>
      </c>
      <c r="BV24" s="240" t="s">
        <v>91</v>
      </c>
      <c r="BW24" s="274">
        <v>3.4970596102683493</v>
      </c>
      <c r="BX24" s="326">
        <v>1.3938494089540108</v>
      </c>
      <c r="BY24" s="200">
        <v>0.75750869693638112</v>
      </c>
      <c r="BZ24" s="200">
        <v>0.42858986339171279</v>
      </c>
      <c r="CA24" s="203">
        <v>1.2800858266070169E-2</v>
      </c>
      <c r="CB24" s="203">
        <v>1.7842468728265969E-2</v>
      </c>
      <c r="CC24" s="203">
        <v>3.4970596102683472E-2</v>
      </c>
      <c r="CD24" s="203">
        <v>0.79247929303906461</v>
      </c>
      <c r="CE24" s="203">
        <v>0.72253810083369763</v>
      </c>
      <c r="CF24" s="240">
        <v>3.4970596102683493E-2</v>
      </c>
      <c r="CG24" s="329">
        <v>1121</v>
      </c>
      <c r="CH24" s="183"/>
      <c r="CI24" s="338">
        <v>80.977737806497259</v>
      </c>
      <c r="CJ24" s="338">
        <v>77.833064158785845</v>
      </c>
      <c r="CK24" s="338">
        <v>83.769326722301713</v>
      </c>
      <c r="CL24" s="314">
        <v>1161</v>
      </c>
    </row>
    <row r="25" spans="1:90" ht="15.6">
      <c r="A25" s="1" t="s">
        <v>18</v>
      </c>
      <c r="B25" s="4" t="s">
        <v>73</v>
      </c>
      <c r="C25" s="106">
        <v>75.078407720144696</v>
      </c>
      <c r="D25" s="106">
        <v>1.9059914177137713</v>
      </c>
      <c r="E25" s="21">
        <v>3502</v>
      </c>
      <c r="G25" s="135">
        <v>71.976483762597894</v>
      </c>
      <c r="H25" s="135">
        <v>1.9940847917033295</v>
      </c>
      <c r="I25" s="134">
        <v>3449</v>
      </c>
      <c r="J25" s="20"/>
      <c r="K25" s="106">
        <v>74.900398406374507</v>
      </c>
      <c r="L25" s="106">
        <v>1.9865600145990712</v>
      </c>
      <c r="M25" s="123">
        <v>3114</v>
      </c>
      <c r="O25" s="135">
        <v>71.334586466165405</v>
      </c>
      <c r="P25" s="135">
        <v>2.7668954506735304</v>
      </c>
      <c r="Q25" s="134">
        <v>2037</v>
      </c>
      <c r="S25" s="119">
        <f>0.724944320712695*100</f>
        <v>72.4944320712695</v>
      </c>
      <c r="T25" s="8">
        <v>5.359306874696216</v>
      </c>
      <c r="U25" s="123">
        <v>895</v>
      </c>
      <c r="W25" s="169">
        <v>73.401996323082869</v>
      </c>
      <c r="X25" s="156">
        <v>2.3245435362765576</v>
      </c>
      <c r="Y25" s="177">
        <v>2033</v>
      </c>
      <c r="Z25" s="150"/>
      <c r="AA25" s="180">
        <v>75.916251662571838</v>
      </c>
      <c r="AB25" s="41">
        <v>2.8378905377793373</v>
      </c>
      <c r="AC25" s="183">
        <v>1400</v>
      </c>
      <c r="AD25" s="150"/>
      <c r="AE25" s="219">
        <v>74.439742943933084</v>
      </c>
      <c r="AF25" s="220" t="s">
        <v>91</v>
      </c>
      <c r="AG25" s="216">
        <v>3.6331083292378996</v>
      </c>
      <c r="AH25" s="221">
        <v>1.3001191041125417</v>
      </c>
      <c r="AI25" s="222">
        <v>0.74439742943933085</v>
      </c>
      <c r="AJ25" s="222">
        <v>0.43619937698654193</v>
      </c>
      <c r="AK25" s="223">
        <v>1.4257622660714056E-2</v>
      </c>
      <c r="AL25" s="223">
        <v>1.8536607600422233E-2</v>
      </c>
      <c r="AM25" s="223">
        <v>3.6331083292379003E-2</v>
      </c>
      <c r="AN25" s="223">
        <v>0.78072851273170984</v>
      </c>
      <c r="AO25" s="223">
        <v>0.70806634614695185</v>
      </c>
      <c r="AP25" s="220">
        <v>3.6331083292378996E-2</v>
      </c>
      <c r="AQ25" s="228">
        <v>936</v>
      </c>
      <c r="AR25" s="150"/>
      <c r="AS25" s="239">
        <v>74.298134663221475</v>
      </c>
      <c r="AT25" s="240" t="s">
        <v>91</v>
      </c>
      <c r="AU25" s="41">
        <v>3.3381948654869764</v>
      </c>
      <c r="AV25" s="210">
        <v>1.2850117200602906</v>
      </c>
      <c r="AW25" s="200">
        <v>0.74298134663221471</v>
      </c>
      <c r="AX25" s="200">
        <v>0.4369897769843083</v>
      </c>
      <c r="AY25" s="203">
        <v>1.3254291113612033E-2</v>
      </c>
      <c r="AZ25" s="203">
        <v>1.7031919422082424E-2</v>
      </c>
      <c r="BA25" s="203">
        <v>3.3381948654869792E-2</v>
      </c>
      <c r="BB25" s="203">
        <v>0.77636329528708448</v>
      </c>
      <c r="BC25" s="203">
        <v>0.70959939797734495</v>
      </c>
      <c r="BD25" s="240">
        <v>3.3381948654869764E-2</v>
      </c>
      <c r="BE25" s="183">
        <v>1087</v>
      </c>
      <c r="BF25" s="150"/>
      <c r="BG25" s="219">
        <v>71.84855219925997</v>
      </c>
      <c r="BH25" s="220" t="s">
        <v>91</v>
      </c>
      <c r="BI25" s="216">
        <v>3.9229014318686528</v>
      </c>
      <c r="BJ25" s="232">
        <v>1.4094523347958576</v>
      </c>
      <c r="BK25" s="222">
        <v>0.71848552199259974</v>
      </c>
      <c r="BL25" s="222">
        <v>0.44973778658193841</v>
      </c>
      <c r="BM25" s="223">
        <v>1.4200672497507881E-2</v>
      </c>
      <c r="BN25" s="223">
        <v>2.0015171007283807E-2</v>
      </c>
      <c r="BO25" s="223">
        <v>3.9229014318686528E-2</v>
      </c>
      <c r="BP25" s="223">
        <v>0.75771453631128627</v>
      </c>
      <c r="BQ25" s="223">
        <v>0.67925650767391321</v>
      </c>
      <c r="BR25" s="220">
        <v>3.9229014318686528E-2</v>
      </c>
      <c r="BS25" s="228">
        <v>1003</v>
      </c>
      <c r="BT25" s="150"/>
      <c r="BU25" s="280">
        <v>74.127719567960327</v>
      </c>
      <c r="BV25" s="240" t="s">
        <v>91</v>
      </c>
      <c r="BW25" s="274">
        <v>3.7738843774544839</v>
      </c>
      <c r="BX25" s="326">
        <v>1.3938494089540108</v>
      </c>
      <c r="BY25" s="200">
        <v>0.74127719567960326</v>
      </c>
      <c r="BZ25" s="200">
        <v>0.43793300268989366</v>
      </c>
      <c r="CA25" s="203">
        <v>1.3814165159347767E-2</v>
      </c>
      <c r="CB25" s="203">
        <v>1.9254865942549975E-2</v>
      </c>
      <c r="CC25" s="203">
        <v>3.7738843774544825E-2</v>
      </c>
      <c r="CD25" s="203">
        <v>0.7790160394541481</v>
      </c>
      <c r="CE25" s="203">
        <v>0.70353835190505842</v>
      </c>
      <c r="CF25" s="240">
        <v>3.7738843774544839E-2</v>
      </c>
      <c r="CG25" s="329">
        <v>1005</v>
      </c>
      <c r="CH25" s="183"/>
      <c r="CI25" s="338">
        <v>75.173151669579013</v>
      </c>
      <c r="CJ25" s="338">
        <v>70.661322886260237</v>
      </c>
      <c r="CK25" s="338">
        <v>79.195419436659904</v>
      </c>
      <c r="CL25" s="314">
        <v>1060</v>
      </c>
    </row>
    <row r="26" spans="1:90" ht="16" customHeight="1">
      <c r="A26" s="1" t="s">
        <v>19</v>
      </c>
      <c r="B26" s="4" t="s">
        <v>73</v>
      </c>
      <c r="C26" s="106">
        <v>81.893182805036901</v>
      </c>
      <c r="D26" s="106">
        <v>1.659732058352688</v>
      </c>
      <c r="E26" s="21">
        <v>3660</v>
      </c>
      <c r="G26" s="135">
        <v>81.444614599285302</v>
      </c>
      <c r="H26" s="135">
        <v>1.8203247934069822</v>
      </c>
      <c r="I26" s="134">
        <v>3101</v>
      </c>
      <c r="J26" s="20"/>
      <c r="K26" s="106">
        <v>82.870148538572096</v>
      </c>
      <c r="L26" s="106">
        <v>1.664079840086643</v>
      </c>
      <c r="M26" s="123">
        <v>3351</v>
      </c>
      <c r="O26" s="135">
        <v>82.054560954816694</v>
      </c>
      <c r="P26" s="135">
        <v>2.3280516732651506</v>
      </c>
      <c r="Q26" s="134">
        <v>2072</v>
      </c>
      <c r="S26" s="119">
        <f>0.848790322580645*100</f>
        <v>84.879032258064498</v>
      </c>
      <c r="T26" s="8">
        <v>4.0908949429482391</v>
      </c>
      <c r="U26" s="123">
        <v>999</v>
      </c>
      <c r="W26" s="169">
        <v>81.863039308769089</v>
      </c>
      <c r="X26" s="156">
        <v>1.9469209131106027</v>
      </c>
      <c r="Y26" s="177">
        <v>2204</v>
      </c>
      <c r="Z26" s="51"/>
      <c r="AA26" s="180">
        <v>81.866853000878535</v>
      </c>
      <c r="AB26" s="41">
        <v>2.6206305755140136</v>
      </c>
      <c r="AC26" s="183">
        <v>1333</v>
      </c>
      <c r="AD26" s="51"/>
      <c r="AE26" s="219">
        <v>82.621981384309635</v>
      </c>
      <c r="AF26" s="220" t="s">
        <v>91</v>
      </c>
      <c r="AG26" s="216">
        <v>2.4693088910681449</v>
      </c>
      <c r="AH26" s="221">
        <v>1.3001191041125417</v>
      </c>
      <c r="AI26" s="222">
        <v>0.8262198138430964</v>
      </c>
      <c r="AJ26" s="222">
        <v>0.37892035186325834</v>
      </c>
      <c r="AK26" s="223">
        <v>9.6904554478233641E-3</v>
      </c>
      <c r="AL26" s="223">
        <v>1.2598746255266611E-2</v>
      </c>
      <c r="AM26" s="223">
        <v>2.4693088910681425E-2</v>
      </c>
      <c r="AN26" s="223">
        <v>0.85091290275377784</v>
      </c>
      <c r="AO26" s="223">
        <v>0.80152672493241495</v>
      </c>
      <c r="AP26" s="220">
        <v>2.4693088910681449E-2</v>
      </c>
      <c r="AQ26" s="228">
        <v>1529</v>
      </c>
      <c r="AR26" s="51"/>
      <c r="AS26" s="239">
        <v>79.275490987355397</v>
      </c>
      <c r="AT26" s="240" t="s">
        <v>91</v>
      </c>
      <c r="AU26" s="41">
        <v>2.6297238732468697</v>
      </c>
      <c r="AV26" s="210">
        <v>1.2850117200602906</v>
      </c>
      <c r="AW26" s="200">
        <v>0.79275490987355401</v>
      </c>
      <c r="AX26" s="200">
        <v>0.40533265689421977</v>
      </c>
      <c r="AY26" s="203">
        <v>1.0441309500769567E-2</v>
      </c>
      <c r="AZ26" s="203">
        <v>1.3417205081265756E-2</v>
      </c>
      <c r="BA26" s="203">
        <v>2.6297238732468683E-2</v>
      </c>
      <c r="BB26" s="203">
        <v>0.81905214860602271</v>
      </c>
      <c r="BC26" s="203">
        <v>0.76645767114108532</v>
      </c>
      <c r="BD26" s="240">
        <v>2.6297238732468697E-2</v>
      </c>
      <c r="BE26" s="183">
        <v>1507</v>
      </c>
      <c r="BF26" s="51"/>
      <c r="BG26" s="219">
        <v>81.077335334305715</v>
      </c>
      <c r="BH26" s="220" t="s">
        <v>91</v>
      </c>
      <c r="BI26" s="216">
        <v>2.8563630992152977</v>
      </c>
      <c r="BJ26" s="232">
        <v>1.4094523347958576</v>
      </c>
      <c r="BK26" s="222">
        <v>0.81077335334305711</v>
      </c>
      <c r="BL26" s="222">
        <v>0.39168855338382225</v>
      </c>
      <c r="BM26" s="223">
        <v>1.0339866450990963E-2</v>
      </c>
      <c r="BN26" s="223">
        <v>1.4573548910826571E-2</v>
      </c>
      <c r="BO26" s="223">
        <v>2.8563630992153005E-2</v>
      </c>
      <c r="BP26" s="223">
        <v>0.83933698433521009</v>
      </c>
      <c r="BQ26" s="223">
        <v>0.78220972235090414</v>
      </c>
      <c r="BR26" s="220">
        <v>2.8563630992152977E-2</v>
      </c>
      <c r="BS26" s="228">
        <v>1435</v>
      </c>
      <c r="BT26" s="51"/>
      <c r="BU26" s="280">
        <v>79.097351597359946</v>
      </c>
      <c r="BV26" s="240" t="s">
        <v>91</v>
      </c>
      <c r="BW26" s="274">
        <v>2.8417371056612017</v>
      </c>
      <c r="BX26" s="326">
        <v>1.3938494089540108</v>
      </c>
      <c r="BY26" s="200">
        <v>0.79097351597359944</v>
      </c>
      <c r="BZ26" s="200">
        <v>0.40661334582372166</v>
      </c>
      <c r="CA26" s="203">
        <v>1.0402074306136906E-2</v>
      </c>
      <c r="CB26" s="203">
        <v>1.4498925123504629E-2</v>
      </c>
      <c r="CC26" s="203">
        <v>2.8417371056612021E-2</v>
      </c>
      <c r="CD26" s="203">
        <v>0.81939088703021146</v>
      </c>
      <c r="CE26" s="203">
        <v>0.76255614491698742</v>
      </c>
      <c r="CF26" s="240">
        <v>2.8417371056612017E-2</v>
      </c>
      <c r="CG26" s="329">
        <v>1528</v>
      </c>
      <c r="CH26" s="183"/>
      <c r="CI26" s="338">
        <v>80.461620999068515</v>
      </c>
      <c r="CJ26" s="338">
        <v>77.494634767584429</v>
      </c>
      <c r="CK26" s="338">
        <v>83.122643608132194</v>
      </c>
      <c r="CL26" s="314">
        <v>1400</v>
      </c>
    </row>
    <row r="27" spans="1:90" ht="15.6">
      <c r="A27" s="1" t="s">
        <v>20</v>
      </c>
      <c r="B27" s="4" t="s">
        <v>73</v>
      </c>
      <c r="C27" s="107">
        <v>82.059336823734697</v>
      </c>
      <c r="D27" s="107">
        <v>1.8080658612186511</v>
      </c>
      <c r="E27" s="38">
        <v>3062</v>
      </c>
      <c r="F27" s="18"/>
      <c r="G27" s="136">
        <v>81.133603238866399</v>
      </c>
      <c r="H27" s="136">
        <v>2.0198691027689009</v>
      </c>
      <c r="I27" s="134">
        <v>2551</v>
      </c>
      <c r="J27" s="33"/>
      <c r="K27" s="107">
        <v>80.9704321455648</v>
      </c>
      <c r="L27" s="107">
        <v>1.8247380073920212</v>
      </c>
      <c r="M27" s="123">
        <v>3025</v>
      </c>
      <c r="N27" s="18"/>
      <c r="O27" s="136">
        <v>80.323450134770894</v>
      </c>
      <c r="P27" s="136">
        <v>2.7370120822621828</v>
      </c>
      <c r="Q27" s="134">
        <v>1609</v>
      </c>
      <c r="R27" s="18"/>
      <c r="S27" s="119">
        <f>0.758785942492013*100</f>
        <v>75.878594249201299</v>
      </c>
      <c r="T27" s="8">
        <v>6.1497567556425778</v>
      </c>
      <c r="U27" s="123">
        <v>590</v>
      </c>
      <c r="V27" s="18"/>
      <c r="W27" s="169">
        <v>79.321207341226838</v>
      </c>
      <c r="X27" s="156">
        <v>2.486309907513558</v>
      </c>
      <c r="Y27" s="177">
        <v>1493</v>
      </c>
      <c r="Z27" s="150"/>
      <c r="AA27" s="180">
        <v>82.90485966814849</v>
      </c>
      <c r="AB27" s="41">
        <v>3.2747470847691318</v>
      </c>
      <c r="AC27" s="183">
        <v>815</v>
      </c>
      <c r="AD27" s="150"/>
      <c r="AE27" s="219">
        <v>81.295141756124409</v>
      </c>
      <c r="AF27" s="220" t="s">
        <v>91</v>
      </c>
      <c r="AG27" s="216">
        <v>3.3611277661404815</v>
      </c>
      <c r="AH27" s="221">
        <v>1.3001191041125417</v>
      </c>
      <c r="AI27" s="222">
        <v>0.81295141756124412</v>
      </c>
      <c r="AJ27" s="222">
        <v>0.38995052281848247</v>
      </c>
      <c r="AK27" s="223">
        <v>1.319027319345914E-2</v>
      </c>
      <c r="AL27" s="223">
        <v>1.7148926167279772E-2</v>
      </c>
      <c r="AM27" s="223">
        <v>3.3611277661404849E-2</v>
      </c>
      <c r="AN27" s="223">
        <v>0.84656269522264893</v>
      </c>
      <c r="AO27" s="223">
        <v>0.7793401398998393</v>
      </c>
      <c r="AP27" s="220">
        <v>3.3611277661404815E-2</v>
      </c>
      <c r="AQ27" s="228">
        <v>874</v>
      </c>
      <c r="AR27" s="150"/>
      <c r="AS27" s="239">
        <v>83.670239881217952</v>
      </c>
      <c r="AT27" s="240" t="s">
        <v>91</v>
      </c>
      <c r="AU27" s="41">
        <v>3.0156722453379303</v>
      </c>
      <c r="AV27" s="210">
        <v>1.2850117200602906</v>
      </c>
      <c r="AW27" s="200">
        <v>0.83670239881217956</v>
      </c>
      <c r="AX27" s="200">
        <v>0.36963697682202196</v>
      </c>
      <c r="AY27" s="203">
        <v>1.1973716171035468E-2</v>
      </c>
      <c r="AZ27" s="203">
        <v>1.5386365612456003E-2</v>
      </c>
      <c r="BA27" s="203">
        <v>3.0156722453379331E-2</v>
      </c>
      <c r="BB27" s="203">
        <v>0.86685912126555886</v>
      </c>
      <c r="BC27" s="203">
        <v>0.80654567635880026</v>
      </c>
      <c r="BD27" s="240">
        <v>3.0156722453379303E-2</v>
      </c>
      <c r="BE27" s="183">
        <v>953</v>
      </c>
      <c r="BF27" s="150"/>
      <c r="BG27" s="219">
        <v>83.396677058374223</v>
      </c>
      <c r="BH27" s="220" t="s">
        <v>91</v>
      </c>
      <c r="BI27" s="216">
        <v>3.4132391763924574</v>
      </c>
      <c r="BJ27" s="232">
        <v>1.4094523347958576</v>
      </c>
      <c r="BK27" s="222">
        <v>0.83396677058374225</v>
      </c>
      <c r="BL27" s="222">
        <v>0.37211046229025341</v>
      </c>
      <c r="BM27" s="223">
        <v>1.235572510332596E-2</v>
      </c>
      <c r="BN27" s="223">
        <v>1.7414805594978565E-2</v>
      </c>
      <c r="BO27" s="223">
        <v>3.4132391763924609E-2</v>
      </c>
      <c r="BP27" s="223">
        <v>0.86809916234766682</v>
      </c>
      <c r="BQ27" s="223">
        <v>0.79983437881981767</v>
      </c>
      <c r="BR27" s="220">
        <v>3.4132391763924574E-2</v>
      </c>
      <c r="BS27" s="228">
        <v>907</v>
      </c>
      <c r="BT27" s="150"/>
      <c r="BU27" s="280">
        <v>84.206948383843084</v>
      </c>
      <c r="BV27" s="240" t="s">
        <v>91</v>
      </c>
      <c r="BW27" s="274">
        <v>3.2809943132804165</v>
      </c>
      <c r="BX27" s="326">
        <v>1.3938494089540108</v>
      </c>
      <c r="BY27" s="200">
        <v>0.84206948383843083</v>
      </c>
      <c r="BZ27" s="200">
        <v>0.36467583992706387</v>
      </c>
      <c r="CA27" s="203">
        <v>1.2009959181926006E-2</v>
      </c>
      <c r="CB27" s="203">
        <v>1.6740074507289357E-2</v>
      </c>
      <c r="CC27" s="203">
        <v>3.280994313280422E-2</v>
      </c>
      <c r="CD27" s="203">
        <v>0.874879426971235</v>
      </c>
      <c r="CE27" s="203">
        <v>0.80925954070562667</v>
      </c>
      <c r="CF27" s="240">
        <v>3.2809943132804165E-2</v>
      </c>
      <c r="CG27" s="329">
        <v>922</v>
      </c>
      <c r="CH27" s="183"/>
      <c r="CI27" s="339">
        <v>86.934870441362818</v>
      </c>
      <c r="CJ27" s="338">
        <v>84.237053279476868</v>
      </c>
      <c r="CK27" s="338">
        <v>89.229991872769062</v>
      </c>
      <c r="CL27" s="314">
        <v>915</v>
      </c>
    </row>
    <row r="28" spans="1:90" ht="15.6">
      <c r="D28" s="106"/>
      <c r="E28" s="21"/>
      <c r="G28" s="130"/>
      <c r="H28" s="135"/>
      <c r="I28" s="95"/>
      <c r="J28" s="20"/>
      <c r="M28" s="21"/>
      <c r="O28" s="130"/>
      <c r="P28" s="130"/>
      <c r="Q28" s="95"/>
      <c r="S28" s="119"/>
      <c r="T28" s="8"/>
      <c r="U28" s="22"/>
      <c r="W28" s="169"/>
      <c r="X28" s="156"/>
      <c r="Y28" s="158"/>
      <c r="Z28" s="51"/>
      <c r="AA28" s="184"/>
      <c r="AB28" s="41"/>
      <c r="AC28" s="51"/>
      <c r="AD28" s="51"/>
      <c r="AE28" s="219"/>
      <c r="AF28" s="220" t="e">
        <v>#DIV/0!</v>
      </c>
      <c r="AG28" s="216"/>
      <c r="AH28" s="221">
        <v>1.3001191041125417</v>
      </c>
      <c r="AI28" s="222">
        <v>0</v>
      </c>
      <c r="AJ28" s="222">
        <v>0</v>
      </c>
      <c r="AK28" s="223" t="e">
        <v>#DIV/0!</v>
      </c>
      <c r="AL28" s="223" t="e">
        <v>#DIV/0!</v>
      </c>
      <c r="AM28" s="223" t="e">
        <v>#DIV/0!</v>
      </c>
      <c r="AN28" s="223" t="e">
        <v>#DIV/0!</v>
      </c>
      <c r="AO28" s="223" t="e">
        <v>#DIV/0!</v>
      </c>
      <c r="AP28" s="220" t="e">
        <v>#DIV/0!</v>
      </c>
      <c r="AQ28" s="218"/>
      <c r="AR28" s="51"/>
      <c r="AS28" s="239"/>
      <c r="AT28" s="240" t="e">
        <v>#DIV/0!</v>
      </c>
      <c r="AU28" s="41"/>
      <c r="AV28" s="210">
        <v>1.2850117200602906</v>
      </c>
      <c r="AW28" s="200">
        <v>0</v>
      </c>
      <c r="AX28" s="200">
        <v>0</v>
      </c>
      <c r="AY28" s="203" t="e">
        <v>#DIV/0!</v>
      </c>
      <c r="AZ28" s="203" t="e">
        <v>#DIV/0!</v>
      </c>
      <c r="BA28" s="203" t="e">
        <v>#DIV/0!</v>
      </c>
      <c r="BB28" s="203" t="e">
        <v>#DIV/0!</v>
      </c>
      <c r="BC28" s="203" t="e">
        <v>#DIV/0!</v>
      </c>
      <c r="BD28" s="240" t="e">
        <v>#DIV/0!</v>
      </c>
      <c r="BE28" s="51"/>
      <c r="BF28" s="51"/>
      <c r="BG28" s="219"/>
      <c r="BH28" s="220" t="e">
        <v>#DIV/0!</v>
      </c>
      <c r="BI28" s="216"/>
      <c r="BJ28" s="232">
        <v>1.4094523347958576</v>
      </c>
      <c r="BK28" s="222">
        <v>0</v>
      </c>
      <c r="BL28" s="222">
        <v>0</v>
      </c>
      <c r="BM28" s="223" t="e">
        <v>#DIV/0!</v>
      </c>
      <c r="BN28" s="223" t="e">
        <v>#DIV/0!</v>
      </c>
      <c r="BO28" s="223" t="e">
        <v>#DIV/0!</v>
      </c>
      <c r="BP28" s="223" t="e">
        <v>#DIV/0!</v>
      </c>
      <c r="BQ28" s="223" t="e">
        <v>#DIV/0!</v>
      </c>
      <c r="BR28" s="220" t="e">
        <v>#DIV/0!</v>
      </c>
      <c r="BS28" s="218"/>
      <c r="BT28" s="51"/>
      <c r="BU28" s="280"/>
      <c r="BV28" s="240" t="e">
        <v>#DIV/0!</v>
      </c>
      <c r="BW28" s="274"/>
      <c r="BX28" s="326">
        <v>1.3938494089540108</v>
      </c>
      <c r="BY28" s="200">
        <v>0</v>
      </c>
      <c r="BZ28" s="200">
        <v>0</v>
      </c>
      <c r="CA28" s="203" t="e">
        <v>#DIV/0!</v>
      </c>
      <c r="CB28" s="203" t="e">
        <v>#DIV/0!</v>
      </c>
      <c r="CC28" s="203" t="e">
        <v>#DIV/0!</v>
      </c>
      <c r="CD28" s="203" t="e">
        <v>#DIV/0!</v>
      </c>
      <c r="CE28" s="203" t="e">
        <v>#DIV/0!</v>
      </c>
      <c r="CF28" s="240" t="e">
        <v>#DIV/0!</v>
      </c>
      <c r="CG28" s="275"/>
      <c r="CH28" s="51"/>
      <c r="CI28" s="340"/>
      <c r="CJ28" s="341"/>
      <c r="CK28" s="341"/>
      <c r="CL28" s="314"/>
    </row>
    <row r="29" spans="1:90" ht="15.6">
      <c r="A29" s="1" t="s">
        <v>27</v>
      </c>
      <c r="B29" s="4" t="s">
        <v>73</v>
      </c>
      <c r="C29" s="106">
        <v>74.922173797029203</v>
      </c>
      <c r="D29" s="106">
        <v>0.75329838237189506</v>
      </c>
      <c r="E29" s="123">
        <v>22513</v>
      </c>
      <c r="G29" s="135">
        <v>74.695184955569303</v>
      </c>
      <c r="H29" s="135">
        <v>0.81511627182877078</v>
      </c>
      <c r="I29" s="134">
        <v>19343</v>
      </c>
      <c r="J29" s="20"/>
      <c r="K29" s="106">
        <v>75.8588717548311</v>
      </c>
      <c r="L29" s="106">
        <v>0.76032349157821955</v>
      </c>
      <c r="M29" s="123">
        <v>20708</v>
      </c>
      <c r="O29" s="135">
        <v>74.345917471466194</v>
      </c>
      <c r="P29" s="135">
        <v>1.128397845069216</v>
      </c>
      <c r="Q29" s="134">
        <v>11425</v>
      </c>
      <c r="S29" s="119">
        <f>0.744490768314473*100</f>
        <v>74.4490768314473</v>
      </c>
      <c r="T29" s="8">
        <v>2.21019779161972</v>
      </c>
      <c r="U29" s="123">
        <v>4987</v>
      </c>
      <c r="W29" s="169">
        <v>75.476728912635338</v>
      </c>
      <c r="X29" s="156">
        <v>0.96995110284014174</v>
      </c>
      <c r="Y29" s="177">
        <v>11070</v>
      </c>
      <c r="Z29" s="51"/>
      <c r="AA29" s="178">
        <v>77.533436262640976</v>
      </c>
      <c r="AB29" s="41">
        <v>1.196296415190929</v>
      </c>
      <c r="AC29" s="183">
        <v>7506</v>
      </c>
      <c r="AD29" s="51"/>
      <c r="AE29" s="219">
        <v>77.721762021557026</v>
      </c>
      <c r="AF29" s="220" t="s">
        <v>32</v>
      </c>
      <c r="AG29" s="216">
        <v>1.1950894885695007</v>
      </c>
      <c r="AH29" s="221">
        <v>1.3001191041125417</v>
      </c>
      <c r="AI29" s="222">
        <v>0.77721762021557028</v>
      </c>
      <c r="AJ29" s="222">
        <v>0.41611343530582601</v>
      </c>
      <c r="AK29" s="223">
        <v>4.6899606149051788E-3</v>
      </c>
      <c r="AL29" s="223">
        <v>6.0975073929736261E-3</v>
      </c>
      <c r="AM29" s="223">
        <v>1.1950894885695023E-2</v>
      </c>
      <c r="AN29" s="223">
        <v>0.78916851510126529</v>
      </c>
      <c r="AO29" s="223">
        <v>0.76526672532987527</v>
      </c>
      <c r="AP29" s="220">
        <v>1.1950894885695007E-2</v>
      </c>
      <c r="AQ29" s="228">
        <v>7872</v>
      </c>
      <c r="AR29" s="51"/>
      <c r="AS29" s="239">
        <v>76.784943822077395</v>
      </c>
      <c r="AT29" s="240" t="s">
        <v>32</v>
      </c>
      <c r="AU29" s="41">
        <v>1.1744218634946235</v>
      </c>
      <c r="AV29" s="210">
        <v>1.2850117200602906</v>
      </c>
      <c r="AW29" s="200">
        <v>0.76784943822077389</v>
      </c>
      <c r="AX29" s="200">
        <v>0.42220454574153488</v>
      </c>
      <c r="AY29" s="203">
        <v>4.6630379280382731E-3</v>
      </c>
      <c r="AZ29" s="203">
        <v>5.9920583886148354E-3</v>
      </c>
      <c r="BA29" s="203">
        <v>1.1744218634946185E-2</v>
      </c>
      <c r="BB29" s="203">
        <v>0.77959365685572013</v>
      </c>
      <c r="BC29" s="203">
        <v>0.75610521958582766</v>
      </c>
      <c r="BD29" s="240">
        <v>1.1744218634946235E-2</v>
      </c>
      <c r="BE29" s="183">
        <v>8198</v>
      </c>
      <c r="BF29" s="51"/>
      <c r="BG29" s="219">
        <v>76.197722791467513</v>
      </c>
      <c r="BH29" s="220" t="s">
        <v>91</v>
      </c>
      <c r="BI29" s="216">
        <v>1.3340517765761617</v>
      </c>
      <c r="BJ29" s="232">
        <v>1.4094523347958576</v>
      </c>
      <c r="BK29" s="222">
        <v>0.76197722791467515</v>
      </c>
      <c r="BL29" s="222">
        <v>0.42587314079916139</v>
      </c>
      <c r="BM29" s="223">
        <v>4.8291889824140927E-3</v>
      </c>
      <c r="BN29" s="223">
        <v>6.8065116864339751E-3</v>
      </c>
      <c r="BO29" s="223">
        <v>1.3340517765761574E-2</v>
      </c>
      <c r="BP29" s="223">
        <v>0.77531774568043677</v>
      </c>
      <c r="BQ29" s="223">
        <v>0.74863671014891353</v>
      </c>
      <c r="BR29" s="220">
        <v>1.3340517765761617E-2</v>
      </c>
      <c r="BS29" s="228">
        <v>7777</v>
      </c>
      <c r="BT29" s="51"/>
      <c r="BU29" s="280">
        <v>75.130264661906253</v>
      </c>
      <c r="BV29" s="240" t="s">
        <v>91</v>
      </c>
      <c r="BW29" s="274">
        <v>1.3151811950011694</v>
      </c>
      <c r="BX29" s="326">
        <v>1.3938494089540108</v>
      </c>
      <c r="BY29" s="200">
        <v>0.75130264661906254</v>
      </c>
      <c r="BZ29" s="200">
        <v>0.43225800143230958</v>
      </c>
      <c r="CA29" s="203">
        <v>4.8141724613378423E-3</v>
      </c>
      <c r="CB29" s="203">
        <v>6.7102314398384266E-3</v>
      </c>
      <c r="CC29" s="203">
        <v>1.3151811950011664E-2</v>
      </c>
      <c r="CD29" s="203">
        <v>0.76445445856907424</v>
      </c>
      <c r="CE29" s="203">
        <v>0.73815083466905085</v>
      </c>
      <c r="CF29" s="240">
        <v>1.3151811950011694E-2</v>
      </c>
      <c r="CG29" s="329">
        <v>8062</v>
      </c>
      <c r="CH29" s="183"/>
      <c r="CI29" s="342">
        <v>76.151809217003546</v>
      </c>
      <c r="CJ29" s="342">
        <v>74.596091199193765</v>
      </c>
      <c r="CK29" s="342">
        <v>77.640812375808565</v>
      </c>
      <c r="CL29" s="314">
        <v>8148</v>
      </c>
    </row>
    <row r="30" spans="1:90" ht="15.6">
      <c r="A30" s="1" t="s">
        <v>28</v>
      </c>
      <c r="B30" s="4" t="s">
        <v>73</v>
      </c>
      <c r="C30" s="106">
        <v>81.775868242033596</v>
      </c>
      <c r="D30" s="106">
        <v>1.3446849170871147</v>
      </c>
      <c r="E30" s="123">
        <v>5604</v>
      </c>
      <c r="G30" s="135">
        <v>80.987961809879593</v>
      </c>
      <c r="H30" s="135">
        <v>1.4721079109784228</v>
      </c>
      <c r="I30" s="134">
        <v>4831</v>
      </c>
      <c r="J30" s="20"/>
      <c r="K30" s="106">
        <v>80.374904361132295</v>
      </c>
      <c r="L30" s="106">
        <v>1.4343201854148404</v>
      </c>
      <c r="M30" s="123">
        <v>5012</v>
      </c>
      <c r="O30" s="135">
        <v>80.823260372427299</v>
      </c>
      <c r="P30" s="135">
        <v>1.9762091431405935</v>
      </c>
      <c r="Q30" s="134">
        <v>3027</v>
      </c>
      <c r="S30" s="119">
        <f>0.816981132075472*100</f>
        <v>81.698113207547195</v>
      </c>
      <c r="T30" s="8">
        <v>4.2715468367320213</v>
      </c>
      <c r="U30" s="123">
        <v>1110</v>
      </c>
      <c r="W30" s="170">
        <v>79.166665710878306</v>
      </c>
      <c r="X30" s="156">
        <v>1.7494997586727976</v>
      </c>
      <c r="Y30" s="177">
        <v>3032</v>
      </c>
      <c r="Z30" s="150"/>
      <c r="AA30" s="180">
        <v>80.895438000621525</v>
      </c>
      <c r="AB30" s="41">
        <v>2.3803882700936256</v>
      </c>
      <c r="AC30" s="183">
        <v>1682</v>
      </c>
      <c r="AD30" s="150"/>
      <c r="AE30" s="219">
        <v>81.468161444784783</v>
      </c>
      <c r="AF30" s="220" t="s">
        <v>91</v>
      </c>
      <c r="AG30" s="216">
        <v>2.2330203756975475</v>
      </c>
      <c r="AH30" s="221">
        <v>1.3001191041125417</v>
      </c>
      <c r="AI30" s="222">
        <v>0.81468161444784781</v>
      </c>
      <c r="AJ30" s="222">
        <v>0.38855563504921153</v>
      </c>
      <c r="AK30" s="223">
        <v>8.7631744019754897E-3</v>
      </c>
      <c r="AL30" s="223">
        <v>1.1393170452678332E-2</v>
      </c>
      <c r="AM30" s="223">
        <v>2.233020375697543E-2</v>
      </c>
      <c r="AN30" s="223">
        <v>0.83701181820482329</v>
      </c>
      <c r="AO30" s="223">
        <v>0.79235141069087234</v>
      </c>
      <c r="AP30" s="220">
        <v>2.2330203756975475E-2</v>
      </c>
      <c r="AQ30" s="228">
        <v>1966</v>
      </c>
      <c r="AR30" s="150"/>
      <c r="AS30" s="239">
        <v>80.580847366196167</v>
      </c>
      <c r="AT30" s="240" t="s">
        <v>91</v>
      </c>
      <c r="AU30" s="41">
        <v>2.1451672588727266</v>
      </c>
      <c r="AV30" s="210">
        <v>1.2850117200602906</v>
      </c>
      <c r="AW30" s="200">
        <v>0.80580847366196162</v>
      </c>
      <c r="AX30" s="200">
        <v>0.39557701833718972</v>
      </c>
      <c r="AY30" s="203">
        <v>8.5173791471698668E-3</v>
      </c>
      <c r="AZ30" s="203">
        <v>1.0944932028310402E-2</v>
      </c>
      <c r="BA30" s="203">
        <v>2.1451672588727305E-2</v>
      </c>
      <c r="BB30" s="203">
        <v>0.82726014625068889</v>
      </c>
      <c r="BC30" s="203">
        <v>0.78435680107323436</v>
      </c>
      <c r="BD30" s="240">
        <v>2.1451672588727266E-2</v>
      </c>
      <c r="BE30" s="183">
        <v>2157</v>
      </c>
      <c r="BF30" s="150"/>
      <c r="BG30" s="219">
        <v>79.368538027617916</v>
      </c>
      <c r="BH30" s="220" t="s">
        <v>91</v>
      </c>
      <c r="BI30" s="216">
        <v>2.4749851237125142</v>
      </c>
      <c r="BJ30" s="232">
        <v>1.4094523347958576</v>
      </c>
      <c r="BK30" s="222">
        <v>0.79368538027617919</v>
      </c>
      <c r="BL30" s="222">
        <v>0.40465898904143477</v>
      </c>
      <c r="BM30" s="223">
        <v>8.9593006065675235E-3</v>
      </c>
      <c r="BN30" s="223">
        <v>1.2627707158064539E-2</v>
      </c>
      <c r="BO30" s="223">
        <v>2.4749851237125132E-2</v>
      </c>
      <c r="BP30" s="223">
        <v>0.81843523151330433</v>
      </c>
      <c r="BQ30" s="223">
        <v>0.76893552903905404</v>
      </c>
      <c r="BR30" s="220">
        <v>2.4749851237125142E-2</v>
      </c>
      <c r="BS30" s="228">
        <v>2040</v>
      </c>
      <c r="BT30" s="150"/>
      <c r="BU30" s="280">
        <v>80.245374013471775</v>
      </c>
      <c r="BV30" s="240" t="s">
        <v>91</v>
      </c>
      <c r="BW30" s="274">
        <v>2.3684818717649936</v>
      </c>
      <c r="BX30" s="326">
        <v>1.3938494089540108</v>
      </c>
      <c r="BY30" s="200">
        <v>0.80245374013471771</v>
      </c>
      <c r="BZ30" s="200">
        <v>0.39814788091677777</v>
      </c>
      <c r="CA30" s="203">
        <v>8.66974090381426E-3</v>
      </c>
      <c r="CB30" s="203">
        <v>1.2084313234565918E-2</v>
      </c>
      <c r="CC30" s="203">
        <v>2.3684818717649922E-2</v>
      </c>
      <c r="CD30" s="203">
        <v>0.82613855885236764</v>
      </c>
      <c r="CE30" s="203">
        <v>0.77876892141706777</v>
      </c>
      <c r="CF30" s="240">
        <v>2.3684818717649936E-2</v>
      </c>
      <c r="CG30" s="329">
        <v>2109</v>
      </c>
      <c r="CH30" s="183"/>
      <c r="CI30" s="342">
        <v>81.091426978357646</v>
      </c>
      <c r="CJ30" s="342">
        <v>77.869882105962944</v>
      </c>
      <c r="CK30" s="342">
        <v>83.9407189489188</v>
      </c>
      <c r="CL30" s="314">
        <v>1799</v>
      </c>
    </row>
    <row r="31" spans="1:90" ht="15.6">
      <c r="D31" s="106"/>
      <c r="E31" s="21"/>
      <c r="G31" s="130"/>
      <c r="H31" s="135"/>
      <c r="I31" s="95"/>
      <c r="J31" s="20"/>
      <c r="O31" s="130"/>
      <c r="P31" s="130"/>
      <c r="Q31" s="95"/>
      <c r="S31" s="11"/>
      <c r="T31" s="8"/>
      <c r="U31" s="22"/>
      <c r="W31" s="171"/>
      <c r="X31" s="156"/>
      <c r="Y31" s="158"/>
      <c r="Z31" s="51"/>
      <c r="AA31" s="56"/>
      <c r="AB31" s="41"/>
      <c r="AC31" s="51"/>
      <c r="AD31" s="51"/>
      <c r="AE31" s="219"/>
      <c r="AF31" s="220" t="e">
        <v>#DIV/0!</v>
      </c>
      <c r="AG31" s="216"/>
      <c r="AH31" s="221">
        <v>1.3001191041125417</v>
      </c>
      <c r="AI31" s="222">
        <v>0</v>
      </c>
      <c r="AJ31" s="222">
        <v>0</v>
      </c>
      <c r="AK31" s="223" t="e">
        <v>#DIV/0!</v>
      </c>
      <c r="AL31" s="223" t="e">
        <v>#DIV/0!</v>
      </c>
      <c r="AM31" s="223" t="e">
        <v>#DIV/0!</v>
      </c>
      <c r="AN31" s="223" t="e">
        <v>#DIV/0!</v>
      </c>
      <c r="AO31" s="223" t="e">
        <v>#DIV/0!</v>
      </c>
      <c r="AP31" s="220" t="e">
        <v>#DIV/0!</v>
      </c>
      <c r="AQ31" s="218"/>
      <c r="AR31" s="51"/>
      <c r="AS31" s="239"/>
      <c r="AT31" s="240" t="e">
        <v>#DIV/0!</v>
      </c>
      <c r="AU31" s="41"/>
      <c r="AV31" s="210">
        <v>1.2850117200602906</v>
      </c>
      <c r="AW31" s="200">
        <v>0</v>
      </c>
      <c r="AX31" s="200">
        <v>0</v>
      </c>
      <c r="AY31" s="203" t="e">
        <v>#DIV/0!</v>
      </c>
      <c r="AZ31" s="203" t="e">
        <v>#DIV/0!</v>
      </c>
      <c r="BA31" s="203" t="e">
        <v>#DIV/0!</v>
      </c>
      <c r="BB31" s="203" t="e">
        <v>#DIV/0!</v>
      </c>
      <c r="BC31" s="203" t="e">
        <v>#DIV/0!</v>
      </c>
      <c r="BD31" s="240" t="e">
        <v>#DIV/0!</v>
      </c>
      <c r="BE31" s="51"/>
      <c r="BF31" s="51"/>
      <c r="BG31" s="219"/>
      <c r="BH31" s="220" t="e">
        <v>#DIV/0!</v>
      </c>
      <c r="BI31" s="216"/>
      <c r="BJ31" s="232">
        <v>1.4094523347958576</v>
      </c>
      <c r="BK31" s="222">
        <v>0</v>
      </c>
      <c r="BL31" s="222">
        <v>0</v>
      </c>
      <c r="BM31" s="223" t="e">
        <v>#DIV/0!</v>
      </c>
      <c r="BN31" s="223" t="e">
        <v>#DIV/0!</v>
      </c>
      <c r="BO31" s="223" t="e">
        <v>#DIV/0!</v>
      </c>
      <c r="BP31" s="223" t="e">
        <v>#DIV/0!</v>
      </c>
      <c r="BQ31" s="223" t="e">
        <v>#DIV/0!</v>
      </c>
      <c r="BR31" s="220" t="e">
        <v>#DIV/0!</v>
      </c>
      <c r="BS31" s="218"/>
      <c r="BT31" s="51"/>
      <c r="BU31" s="280"/>
      <c r="BV31" s="240" t="e">
        <v>#DIV/0!</v>
      </c>
      <c r="BW31" s="274"/>
      <c r="BX31" s="326">
        <v>1.3938494089540108</v>
      </c>
      <c r="BY31" s="200">
        <v>0</v>
      </c>
      <c r="BZ31" s="200">
        <v>0</v>
      </c>
      <c r="CA31" s="203" t="e">
        <v>#DIV/0!</v>
      </c>
      <c r="CB31" s="203" t="e">
        <v>#DIV/0!</v>
      </c>
      <c r="CC31" s="203" t="e">
        <v>#DIV/0!</v>
      </c>
      <c r="CD31" s="203" t="e">
        <v>#DIV/0!</v>
      </c>
      <c r="CE31" s="203" t="e">
        <v>#DIV/0!</v>
      </c>
      <c r="CF31" s="240" t="e">
        <v>#DIV/0!</v>
      </c>
      <c r="CG31" s="275"/>
      <c r="CH31" s="51"/>
      <c r="CI31" s="304"/>
      <c r="CJ31" s="304"/>
      <c r="CK31" s="304"/>
      <c r="CL31" s="316"/>
    </row>
    <row r="32" spans="1:90" ht="15.6">
      <c r="A32" s="2" t="s">
        <v>109</v>
      </c>
      <c r="B32" s="2"/>
      <c r="D32" s="106"/>
      <c r="E32" s="21"/>
      <c r="G32" s="130"/>
      <c r="H32" s="135"/>
      <c r="I32" s="95"/>
      <c r="J32" s="20"/>
      <c r="O32" s="130"/>
      <c r="P32" s="130"/>
      <c r="Q32" s="95"/>
      <c r="S32" s="8"/>
      <c r="T32" s="8"/>
      <c r="U32" s="22"/>
      <c r="W32" s="156"/>
      <c r="X32" s="156"/>
      <c r="Y32" s="158"/>
      <c r="Z32" s="51"/>
      <c r="AA32" s="41"/>
      <c r="AB32" s="41"/>
      <c r="AC32" s="51"/>
      <c r="AD32" s="51"/>
      <c r="AE32" s="219"/>
      <c r="AF32" s="220" t="e">
        <v>#DIV/0!</v>
      </c>
      <c r="AG32" s="216"/>
      <c r="AH32" s="225">
        <v>1.3001191041125417</v>
      </c>
      <c r="AI32" s="222">
        <v>0</v>
      </c>
      <c r="AJ32" s="222">
        <v>0</v>
      </c>
      <c r="AK32" s="223" t="e">
        <v>#DIV/0!</v>
      </c>
      <c r="AL32" s="223" t="e">
        <v>#DIV/0!</v>
      </c>
      <c r="AM32" s="223" t="e">
        <v>#DIV/0!</v>
      </c>
      <c r="AN32" s="223" t="e">
        <v>#DIV/0!</v>
      </c>
      <c r="AO32" s="223" t="e">
        <v>#DIV/0!</v>
      </c>
      <c r="AP32" s="220" t="e">
        <v>#DIV/0!</v>
      </c>
      <c r="AQ32" s="218"/>
      <c r="AR32" s="51"/>
      <c r="AS32" s="239"/>
      <c r="AT32" s="240" t="e">
        <v>#DIV/0!</v>
      </c>
      <c r="AU32" s="41"/>
      <c r="AV32" s="241">
        <v>1.2850117200602906</v>
      </c>
      <c r="AW32" s="200">
        <v>0</v>
      </c>
      <c r="AX32" s="200">
        <v>0</v>
      </c>
      <c r="AY32" s="203" t="e">
        <v>#DIV/0!</v>
      </c>
      <c r="AZ32" s="203" t="e">
        <v>#DIV/0!</v>
      </c>
      <c r="BA32" s="203" t="e">
        <v>#DIV/0!</v>
      </c>
      <c r="BB32" s="203" t="e">
        <v>#DIV/0!</v>
      </c>
      <c r="BC32" s="203" t="e">
        <v>#DIV/0!</v>
      </c>
      <c r="BD32" s="240" t="e">
        <v>#DIV/0!</v>
      </c>
      <c r="BE32" s="51"/>
      <c r="BF32" s="51"/>
      <c r="BG32" s="219"/>
      <c r="BH32" s="220" t="e">
        <v>#DIV/0!</v>
      </c>
      <c r="BI32" s="216"/>
      <c r="BJ32" s="232">
        <v>1.4094523347958576</v>
      </c>
      <c r="BK32" s="222">
        <v>0</v>
      </c>
      <c r="BL32" s="222">
        <v>0</v>
      </c>
      <c r="BM32" s="223" t="e">
        <v>#DIV/0!</v>
      </c>
      <c r="BN32" s="223" t="e">
        <v>#DIV/0!</v>
      </c>
      <c r="BO32" s="223" t="e">
        <v>#DIV/0!</v>
      </c>
      <c r="BP32" s="223" t="e">
        <v>#DIV/0!</v>
      </c>
      <c r="BQ32" s="223" t="e">
        <v>#DIV/0!</v>
      </c>
      <c r="BR32" s="220" t="e">
        <v>#DIV/0!</v>
      </c>
      <c r="BS32" s="218"/>
      <c r="BT32" s="51"/>
      <c r="BU32" s="280"/>
      <c r="BV32" s="240" t="e">
        <v>#DIV/0!</v>
      </c>
      <c r="BW32" s="274"/>
      <c r="BX32" s="326">
        <v>1.3938494089540108</v>
      </c>
      <c r="BY32" s="200">
        <v>0</v>
      </c>
      <c r="BZ32" s="200">
        <v>0</v>
      </c>
      <c r="CA32" s="203" t="e">
        <v>#DIV/0!</v>
      </c>
      <c r="CB32" s="203" t="e">
        <v>#DIV/0!</v>
      </c>
      <c r="CC32" s="203" t="e">
        <v>#DIV/0!</v>
      </c>
      <c r="CD32" s="203" t="e">
        <v>#DIV/0!</v>
      </c>
      <c r="CE32" s="203" t="e">
        <v>#DIV/0!</v>
      </c>
      <c r="CF32" s="240" t="e">
        <v>#DIV/0!</v>
      </c>
      <c r="CG32" s="275"/>
      <c r="CH32" s="51"/>
      <c r="CI32" s="304"/>
      <c r="CJ32" s="304"/>
      <c r="CK32" s="304"/>
      <c r="CL32" s="316"/>
    </row>
    <row r="33" spans="1:90" ht="15.6">
      <c r="A33" s="1" t="s">
        <v>21</v>
      </c>
      <c r="B33" s="4" t="s">
        <v>73</v>
      </c>
      <c r="C33" s="106">
        <v>84.721247015868499</v>
      </c>
      <c r="D33" s="106">
        <v>1.1458799131778008</v>
      </c>
      <c r="E33" s="123">
        <v>6703</v>
      </c>
      <c r="G33" s="135">
        <v>84.645286686103006</v>
      </c>
      <c r="H33" s="135">
        <v>1.239822985162931</v>
      </c>
      <c r="I33" s="134">
        <v>5749</v>
      </c>
      <c r="J33" s="20"/>
      <c r="K33" s="106">
        <v>85.180553384398905</v>
      </c>
      <c r="L33" s="106">
        <v>1.194111818525073</v>
      </c>
      <c r="M33" s="123">
        <v>5787</v>
      </c>
      <c r="O33" s="135">
        <v>83.659950317416502</v>
      </c>
      <c r="P33" s="135">
        <v>1.7440086192030932</v>
      </c>
      <c r="Q33" s="134">
        <v>3428</v>
      </c>
      <c r="S33" s="120">
        <v>83.478802992518695</v>
      </c>
      <c r="T33" s="8">
        <v>3.334961611586138</v>
      </c>
      <c r="U33" s="123">
        <v>1575</v>
      </c>
      <c r="W33" s="172">
        <v>83.416069645609241</v>
      </c>
      <c r="X33" s="156">
        <v>1.4772192439490581</v>
      </c>
      <c r="Y33" s="177">
        <v>3567</v>
      </c>
      <c r="Z33" s="51"/>
      <c r="AA33" s="185">
        <v>84.227664717612953</v>
      </c>
      <c r="AB33" s="41">
        <v>1.9620939900247194</v>
      </c>
      <c r="AC33" s="183">
        <v>2128</v>
      </c>
      <c r="AD33" s="51"/>
      <c r="AE33" s="219">
        <v>84.899818330266569</v>
      </c>
      <c r="AF33" s="220" t="s">
        <v>91</v>
      </c>
      <c r="AG33" s="216">
        <v>1.8581342664527933</v>
      </c>
      <c r="AH33" s="225">
        <v>1.3001191041125417</v>
      </c>
      <c r="AI33" s="222">
        <v>0.84899818330266574</v>
      </c>
      <c r="AJ33" s="222">
        <v>0.35805065012011766</v>
      </c>
      <c r="AK33" s="223">
        <v>7.2919865919835979E-3</v>
      </c>
      <c r="AL33" s="223">
        <v>9.4804510751703812E-3</v>
      </c>
      <c r="AM33" s="223">
        <v>1.8581342664527975E-2</v>
      </c>
      <c r="AN33" s="223">
        <v>0.86757952596719368</v>
      </c>
      <c r="AO33" s="223">
        <v>0.83041684063813781</v>
      </c>
      <c r="AP33" s="220">
        <v>1.8581342664527933E-2</v>
      </c>
      <c r="AQ33" s="228">
        <v>2411</v>
      </c>
      <c r="AR33" s="51"/>
      <c r="AS33" s="239">
        <v>84.745878283237062</v>
      </c>
      <c r="AT33" s="240" t="s">
        <v>91</v>
      </c>
      <c r="AU33" s="41">
        <v>1.7841655382464849</v>
      </c>
      <c r="AV33" s="241">
        <v>1.2850117200602906</v>
      </c>
      <c r="AW33" s="200">
        <v>0.84745878283237064</v>
      </c>
      <c r="AX33" s="200">
        <v>0.35954470408093553</v>
      </c>
      <c r="AY33" s="203">
        <v>7.0840230698585834E-3</v>
      </c>
      <c r="AZ33" s="203">
        <v>9.103052669945759E-3</v>
      </c>
      <c r="BA33" s="203">
        <v>1.7841655382464863E-2</v>
      </c>
      <c r="BB33" s="203">
        <v>0.86530043821483549</v>
      </c>
      <c r="BC33" s="203">
        <v>0.82961712744990579</v>
      </c>
      <c r="BD33" s="240">
        <v>1.7841655382464849E-2</v>
      </c>
      <c r="BE33" s="183">
        <v>2576</v>
      </c>
      <c r="BF33" s="51"/>
      <c r="BG33" s="219">
        <v>84.271717761679696</v>
      </c>
      <c r="BH33" s="220" t="s">
        <v>91</v>
      </c>
      <c r="BI33" s="216">
        <v>2.0146798163252488</v>
      </c>
      <c r="BJ33" s="232">
        <v>1.4094523347958576</v>
      </c>
      <c r="BK33" s="222">
        <v>0.84271717761679699</v>
      </c>
      <c r="BL33" s="222">
        <v>0.36406721380313395</v>
      </c>
      <c r="BM33" s="223">
        <v>7.2930224620367393E-3</v>
      </c>
      <c r="BN33" s="223">
        <v>1.0279167536836315E-2</v>
      </c>
      <c r="BO33" s="223">
        <v>2.0146798163252475E-2</v>
      </c>
      <c r="BP33" s="223">
        <v>0.86286397578004947</v>
      </c>
      <c r="BQ33" s="223">
        <v>0.8225703794535445</v>
      </c>
      <c r="BR33" s="220">
        <v>2.0146798163252488E-2</v>
      </c>
      <c r="BS33" s="228">
        <v>2492</v>
      </c>
      <c r="BT33" s="51"/>
      <c r="BU33" s="280">
        <v>82.711173844049625</v>
      </c>
      <c r="BV33" s="240" t="s">
        <v>91</v>
      </c>
      <c r="BW33" s="274">
        <v>2.0236788206408063</v>
      </c>
      <c r="BX33" s="326">
        <v>1.3938494089540108</v>
      </c>
      <c r="BY33" s="200">
        <v>0.82711173844049624</v>
      </c>
      <c r="BZ33" s="200">
        <v>0.37815064534446635</v>
      </c>
      <c r="CA33" s="203">
        <v>7.4076019988355791E-3</v>
      </c>
      <c r="CB33" s="203">
        <v>1.032508166784352E-2</v>
      </c>
      <c r="CC33" s="203">
        <v>2.0236788206408049E-2</v>
      </c>
      <c r="CD33" s="203">
        <v>0.8473485266469043</v>
      </c>
      <c r="CE33" s="203">
        <v>0.80687495023408817</v>
      </c>
      <c r="CF33" s="240">
        <v>2.0236788206408063E-2</v>
      </c>
      <c r="CG33" s="329">
        <v>2606</v>
      </c>
      <c r="CH33" s="183"/>
      <c r="CI33" s="343" t="s">
        <v>100</v>
      </c>
      <c r="CJ33" s="343" t="s">
        <v>100</v>
      </c>
      <c r="CK33" s="343" t="s">
        <v>100</v>
      </c>
      <c r="CL33" s="343" t="s">
        <v>100</v>
      </c>
    </row>
    <row r="34" spans="1:90" ht="15.6">
      <c r="A34" s="1" t="s">
        <v>22</v>
      </c>
      <c r="B34" s="4" t="s">
        <v>73</v>
      </c>
      <c r="C34" s="107">
        <v>81.231860690099893</v>
      </c>
      <c r="D34" s="107">
        <v>1.999044286770058</v>
      </c>
      <c r="E34" s="123">
        <v>2594</v>
      </c>
      <c r="F34" s="24"/>
      <c r="G34" s="136">
        <v>78.664323374340896</v>
      </c>
      <c r="H34" s="136">
        <v>2.0532015319461294</v>
      </c>
      <c r="I34" s="134">
        <v>2707</v>
      </c>
      <c r="J34" s="34"/>
      <c r="K34" s="107">
        <v>82.277604707511202</v>
      </c>
      <c r="L34" s="107">
        <v>1.822412128851326</v>
      </c>
      <c r="M34" s="123">
        <v>2870</v>
      </c>
      <c r="N34" s="24"/>
      <c r="O34" s="136">
        <v>77.433628318583999</v>
      </c>
      <c r="P34" s="136">
        <v>2.9370745996619405</v>
      </c>
      <c r="Q34" s="134">
        <v>1545</v>
      </c>
      <c r="R34" s="24"/>
      <c r="S34" s="120">
        <v>80.716253443526099</v>
      </c>
      <c r="T34" s="8">
        <v>5.2661358019667546</v>
      </c>
      <c r="U34" s="123">
        <v>684</v>
      </c>
      <c r="V34" s="24"/>
      <c r="W34" s="172">
        <v>80.11353326249521</v>
      </c>
      <c r="X34" s="156">
        <v>2.5187704713092174</v>
      </c>
      <c r="Y34" s="177">
        <v>1413</v>
      </c>
      <c r="Z34" s="150"/>
      <c r="AA34" s="185">
        <v>83.034459935754043</v>
      </c>
      <c r="AB34" s="41">
        <v>2.8493865998916164</v>
      </c>
      <c r="AC34" s="183">
        <v>1070</v>
      </c>
      <c r="AD34" s="150"/>
      <c r="AE34" s="219">
        <v>82.154920930556258</v>
      </c>
      <c r="AF34" s="220" t="s">
        <v>91</v>
      </c>
      <c r="AG34" s="216">
        <v>3.2558852622553647</v>
      </c>
      <c r="AH34" s="221">
        <v>1.3001191041125417</v>
      </c>
      <c r="AI34" s="222">
        <v>0.82154920930556263</v>
      </c>
      <c r="AJ34" s="222">
        <v>0.38289176799060004</v>
      </c>
      <c r="AK34" s="223">
        <v>1.2777263788760906E-2</v>
      </c>
      <c r="AL34" s="223">
        <v>1.661196475005345E-2</v>
      </c>
      <c r="AM34" s="223">
        <v>3.2558852622553675E-2</v>
      </c>
      <c r="AN34" s="223">
        <v>0.85410806192811628</v>
      </c>
      <c r="AO34" s="223">
        <v>0.78899035668300899</v>
      </c>
      <c r="AP34" s="220">
        <v>3.2558852622553647E-2</v>
      </c>
      <c r="AQ34" s="228">
        <v>898</v>
      </c>
      <c r="AR34" s="150"/>
      <c r="AS34" s="239">
        <v>82.270256324772689</v>
      </c>
      <c r="AT34" s="240" t="s">
        <v>91</v>
      </c>
      <c r="AU34" s="41">
        <v>3.0836949762265253</v>
      </c>
      <c r="AV34" s="210">
        <v>1.2850117200602906</v>
      </c>
      <c r="AW34" s="200">
        <v>0.82270256324772684</v>
      </c>
      <c r="AX34" s="200">
        <v>0.38192022160831818</v>
      </c>
      <c r="AY34" s="203">
        <v>1.2243800187658241E-2</v>
      </c>
      <c r="AZ34" s="203">
        <v>1.5733426739217224E-2</v>
      </c>
      <c r="BA34" s="203">
        <v>3.0836949762265212E-2</v>
      </c>
      <c r="BB34" s="203">
        <v>0.85353951300999209</v>
      </c>
      <c r="BC34" s="203">
        <v>0.79186561348546158</v>
      </c>
      <c r="BD34" s="240">
        <v>3.0836949762265253E-2</v>
      </c>
      <c r="BE34" s="183">
        <v>973</v>
      </c>
      <c r="BF34" s="150"/>
      <c r="BG34" s="219">
        <v>81.648301633790595</v>
      </c>
      <c r="BH34" s="220" t="s">
        <v>91</v>
      </c>
      <c r="BI34" s="216">
        <v>3.6570183199216566</v>
      </c>
      <c r="BJ34" s="232">
        <v>1.4094523347958576</v>
      </c>
      <c r="BK34" s="222">
        <v>0.81648301633790599</v>
      </c>
      <c r="BL34" s="222">
        <v>0.3870897833444597</v>
      </c>
      <c r="BM34" s="223">
        <v>1.3238191267491603E-2</v>
      </c>
      <c r="BN34" s="223">
        <v>1.8658599590440174E-2</v>
      </c>
      <c r="BO34" s="223">
        <v>3.6570183199216538E-2</v>
      </c>
      <c r="BP34" s="223">
        <v>0.85305319953712255</v>
      </c>
      <c r="BQ34" s="223">
        <v>0.77991283313868942</v>
      </c>
      <c r="BR34" s="220">
        <v>3.6570183199216566E-2</v>
      </c>
      <c r="BS34" s="228">
        <v>855</v>
      </c>
      <c r="BT34" s="150"/>
      <c r="BU34" s="280">
        <v>80.451578759559837</v>
      </c>
      <c r="BV34" s="240" t="s">
        <v>91</v>
      </c>
      <c r="BW34" s="274">
        <v>3.6397387744394605</v>
      </c>
      <c r="BX34" s="326">
        <v>1.3938494089540108</v>
      </c>
      <c r="BY34" s="200">
        <v>0.80451578759559839</v>
      </c>
      <c r="BZ34" s="200">
        <v>0.39657298837040378</v>
      </c>
      <c r="CA34" s="203">
        <v>1.332313010630789E-2</v>
      </c>
      <c r="CB34" s="203">
        <v>1.8570437024094638E-2</v>
      </c>
      <c r="CC34" s="203">
        <v>3.639738774439466E-2</v>
      </c>
      <c r="CD34" s="203">
        <v>0.84091317533999299</v>
      </c>
      <c r="CE34" s="203">
        <v>0.76811839985120378</v>
      </c>
      <c r="CF34" s="240">
        <v>3.6397387744394605E-2</v>
      </c>
      <c r="CG34" s="329">
        <v>886</v>
      </c>
      <c r="CH34" s="183"/>
      <c r="CI34" s="343" t="s">
        <v>100</v>
      </c>
      <c r="CJ34" s="343" t="s">
        <v>100</v>
      </c>
      <c r="CK34" s="343" t="s">
        <v>100</v>
      </c>
      <c r="CL34" s="343" t="s">
        <v>100</v>
      </c>
    </row>
    <row r="35" spans="1:90" ht="15.6">
      <c r="A35" s="1" t="s">
        <v>23</v>
      </c>
      <c r="B35" s="4" t="s">
        <v>73</v>
      </c>
      <c r="C35" s="107">
        <v>78.466005323009895</v>
      </c>
      <c r="D35" s="107">
        <v>1.1823705270411295</v>
      </c>
      <c r="E35" s="123">
        <v>8218</v>
      </c>
      <c r="F35" s="24"/>
      <c r="G35" s="136">
        <v>77.805978567399805</v>
      </c>
      <c r="H35" s="136">
        <v>1.2993936305734621</v>
      </c>
      <c r="I35" s="134">
        <v>6954</v>
      </c>
      <c r="J35" s="34"/>
      <c r="K35" s="107">
        <v>77.868538608806602</v>
      </c>
      <c r="L35" s="107">
        <v>1.219576153214696</v>
      </c>
      <c r="M35" s="123">
        <v>7574</v>
      </c>
      <c r="N35" s="24"/>
      <c r="O35" s="136">
        <v>78.120835184362505</v>
      </c>
      <c r="P35" s="136">
        <v>1.7039591710171891</v>
      </c>
      <c r="Q35" s="134">
        <v>4490</v>
      </c>
      <c r="R35" s="24"/>
      <c r="S35" s="121">
        <v>77.977528089887599</v>
      </c>
      <c r="T35" s="8">
        <v>3.5325793240839332</v>
      </c>
      <c r="U35" s="123">
        <v>1837</v>
      </c>
      <c r="V35" s="24"/>
      <c r="W35" s="173">
        <v>78.869163740408382</v>
      </c>
      <c r="X35" s="156">
        <v>1.4901477684436415</v>
      </c>
      <c r="Y35" s="177">
        <v>4223</v>
      </c>
      <c r="Z35" s="51"/>
      <c r="AA35" s="56">
        <v>79.65834759609379</v>
      </c>
      <c r="AB35" s="41">
        <v>1.9110891804786547</v>
      </c>
      <c r="AC35" s="183">
        <v>2736</v>
      </c>
      <c r="AD35" s="51"/>
      <c r="AE35" s="219">
        <v>81.365523762204674</v>
      </c>
      <c r="AF35" s="220" t="s">
        <v>32</v>
      </c>
      <c r="AG35" s="216">
        <v>1.7951652429922027</v>
      </c>
      <c r="AH35" s="221">
        <v>1.3001191041125417</v>
      </c>
      <c r="AI35" s="222">
        <v>0.81365523762204672</v>
      </c>
      <c r="AJ35" s="222">
        <v>0.38938463235245607</v>
      </c>
      <c r="AK35" s="223">
        <v>7.0448735156710051E-3</v>
      </c>
      <c r="AL35" s="223">
        <v>9.1591746437803597E-3</v>
      </c>
      <c r="AM35" s="223">
        <v>1.7951652429921978E-2</v>
      </c>
      <c r="AN35" s="223">
        <v>0.83160689005196875</v>
      </c>
      <c r="AO35" s="223">
        <v>0.7957035851921247</v>
      </c>
      <c r="AP35" s="220">
        <v>1.7951652429922027E-2</v>
      </c>
      <c r="AQ35" s="228">
        <v>3055</v>
      </c>
      <c r="AR35" s="51"/>
      <c r="AS35" s="239">
        <v>78.73907358222138</v>
      </c>
      <c r="AT35" s="240" t="s">
        <v>91</v>
      </c>
      <c r="AU35" s="41">
        <v>1.8196670971797335</v>
      </c>
      <c r="AV35" s="210">
        <v>1.2850117200602906</v>
      </c>
      <c r="AW35" s="200">
        <v>0.78739073582221375</v>
      </c>
      <c r="AX35" s="200">
        <v>0.40915347360564658</v>
      </c>
      <c r="AY35" s="203">
        <v>7.2249818862396443E-3</v>
      </c>
      <c r="AZ35" s="203">
        <v>9.2841864010412486E-3</v>
      </c>
      <c r="BA35" s="203">
        <v>1.8196670971797387E-2</v>
      </c>
      <c r="BB35" s="203">
        <v>0.80558740679401108</v>
      </c>
      <c r="BC35" s="203">
        <v>0.76919406485041641</v>
      </c>
      <c r="BD35" s="240">
        <v>1.8196670971797335E-2</v>
      </c>
      <c r="BE35" s="183">
        <v>3207</v>
      </c>
      <c r="BF35" s="51"/>
      <c r="BG35" s="219">
        <v>78.212137739100726</v>
      </c>
      <c r="BH35" s="220" t="s">
        <v>91</v>
      </c>
      <c r="BI35" s="216">
        <v>2.0669051582644093</v>
      </c>
      <c r="BJ35" s="232">
        <v>1.4094523347958576</v>
      </c>
      <c r="BK35" s="222">
        <v>0.78212137739100729</v>
      </c>
      <c r="BL35" s="222">
        <v>0.41280446753759925</v>
      </c>
      <c r="BM35" s="223">
        <v>7.4820751287500752E-3</v>
      </c>
      <c r="BN35" s="223">
        <v>1.054562825933481E-2</v>
      </c>
      <c r="BO35" s="223">
        <v>2.0669051582644045E-2</v>
      </c>
      <c r="BP35" s="223">
        <v>0.80279042897365138</v>
      </c>
      <c r="BQ35" s="223">
        <v>0.7614523258083632</v>
      </c>
      <c r="BR35" s="220">
        <v>2.0669051582644093E-2</v>
      </c>
      <c r="BS35" s="228">
        <v>3044</v>
      </c>
      <c r="BT35" s="51"/>
      <c r="BU35" s="280">
        <v>77.505272624485571</v>
      </c>
      <c r="BV35" s="240" t="s">
        <v>91</v>
      </c>
      <c r="BW35" s="274">
        <v>2.0263236713611743</v>
      </c>
      <c r="BX35" s="326">
        <v>1.3938494089540108</v>
      </c>
      <c r="BY35" s="200">
        <v>0.77505272624485566</v>
      </c>
      <c r="BZ35" s="200">
        <v>0.41754759942463143</v>
      </c>
      <c r="CA35" s="203">
        <v>7.417283377759468E-3</v>
      </c>
      <c r="CB35" s="203">
        <v>1.0338576052134443E-2</v>
      </c>
      <c r="CC35" s="203">
        <v>2.0263236713611799E-2</v>
      </c>
      <c r="CD35" s="203">
        <v>0.7953159629584674</v>
      </c>
      <c r="CE35" s="203">
        <v>0.75478948953124392</v>
      </c>
      <c r="CF35" s="240">
        <v>2.0263236713611743E-2</v>
      </c>
      <c r="CG35" s="329">
        <v>3169</v>
      </c>
      <c r="CH35" s="183"/>
      <c r="CI35" s="343" t="s">
        <v>100</v>
      </c>
      <c r="CJ35" s="343" t="s">
        <v>100</v>
      </c>
      <c r="CK35" s="343" t="s">
        <v>100</v>
      </c>
      <c r="CL35" s="343" t="s">
        <v>100</v>
      </c>
    </row>
    <row r="36" spans="1:90" ht="15.6">
      <c r="A36" s="1" t="s">
        <v>24</v>
      </c>
      <c r="B36" s="4" t="s">
        <v>73</v>
      </c>
      <c r="C36" s="105">
        <v>70.849080372889901</v>
      </c>
      <c r="D36" s="105">
        <v>1.854998372699157</v>
      </c>
      <c r="E36" s="123">
        <v>4081</v>
      </c>
      <c r="F36" s="25"/>
      <c r="G36" s="133">
        <v>70.015174506828501</v>
      </c>
      <c r="H36" s="133">
        <v>2.071664002681004</v>
      </c>
      <c r="I36" s="134">
        <v>3326</v>
      </c>
      <c r="J36" s="35"/>
      <c r="K36" s="105">
        <v>71.946347031963398</v>
      </c>
      <c r="L36" s="105">
        <v>1.8945097683635623</v>
      </c>
      <c r="M36" s="123">
        <v>3676</v>
      </c>
      <c r="N36" s="25"/>
      <c r="O36" s="133">
        <v>72.404219877845605</v>
      </c>
      <c r="P36" s="133">
        <v>2.8881353994216781</v>
      </c>
      <c r="Q36" s="134">
        <v>1827</v>
      </c>
      <c r="R36" s="25"/>
      <c r="S36" s="120">
        <v>69.501133786848001</v>
      </c>
      <c r="T36" s="8">
        <v>5.5755492857930022</v>
      </c>
      <c r="U36" s="123">
        <v>871</v>
      </c>
      <c r="V36" s="25"/>
      <c r="W36" s="172">
        <v>71.340238824075527</v>
      </c>
      <c r="X36" s="156">
        <v>2.41167252919616</v>
      </c>
      <c r="Y36" s="177">
        <v>1978</v>
      </c>
      <c r="Z36" s="51"/>
      <c r="AA36" s="186">
        <v>74.795661160328777</v>
      </c>
      <c r="AB36" s="41">
        <v>3.0291291426784284</v>
      </c>
      <c r="AC36" s="183">
        <v>1267</v>
      </c>
      <c r="AD36" s="51"/>
      <c r="AE36" s="219">
        <v>76.232126062368167</v>
      </c>
      <c r="AF36" s="220" t="s">
        <v>32</v>
      </c>
      <c r="AG36" s="216">
        <v>2.9455443755358801</v>
      </c>
      <c r="AH36" s="221">
        <v>1.3001191041125417</v>
      </c>
      <c r="AI36" s="222">
        <v>0.76232126062368166</v>
      </c>
      <c r="AJ36" s="222">
        <v>0.42566131633588983</v>
      </c>
      <c r="AK36" s="223">
        <v>1.1559374626626819E-2</v>
      </c>
      <c r="AL36" s="223">
        <v>1.5028563783671307E-2</v>
      </c>
      <c r="AM36" s="223">
        <v>2.9455443755358759E-2</v>
      </c>
      <c r="AN36" s="223">
        <v>0.79177670437904046</v>
      </c>
      <c r="AO36" s="223">
        <v>0.73286581686832286</v>
      </c>
      <c r="AP36" s="220">
        <v>2.9455443755358801E-2</v>
      </c>
      <c r="AQ36" s="228">
        <v>1356</v>
      </c>
      <c r="AR36" s="51"/>
      <c r="AS36" s="239">
        <v>73.506666455068384</v>
      </c>
      <c r="AT36" s="240" t="s">
        <v>91</v>
      </c>
      <c r="AU36" s="41">
        <v>3.0060942296865512</v>
      </c>
      <c r="AV36" s="210">
        <v>1.2850117200602906</v>
      </c>
      <c r="AW36" s="200">
        <v>0.73506666455068381</v>
      </c>
      <c r="AX36" s="200">
        <v>0.44129770361629606</v>
      </c>
      <c r="AY36" s="203">
        <v>1.1935686693174066E-2</v>
      </c>
      <c r="AZ36" s="203">
        <v>1.5337497287696329E-2</v>
      </c>
      <c r="BA36" s="203">
        <v>3.006094229686556E-2</v>
      </c>
      <c r="BB36" s="203">
        <v>0.76512760684754932</v>
      </c>
      <c r="BC36" s="203">
        <v>0.7050057222538183</v>
      </c>
      <c r="BD36" s="240">
        <v>3.0060942296865512E-2</v>
      </c>
      <c r="BE36" s="183">
        <v>1367</v>
      </c>
      <c r="BF36" s="51"/>
      <c r="BG36" s="219">
        <v>73.53516117468412</v>
      </c>
      <c r="BH36" s="220" t="s">
        <v>91</v>
      </c>
      <c r="BI36" s="216">
        <v>3.3516982131954531</v>
      </c>
      <c r="BJ36" s="232">
        <v>1.4094523347958576</v>
      </c>
      <c r="BK36" s="222">
        <v>0.73535161174684116</v>
      </c>
      <c r="BL36" s="222">
        <v>0.44114580225608419</v>
      </c>
      <c r="BM36" s="223">
        <v>1.2132950435463466E-2</v>
      </c>
      <c r="BN36" s="223">
        <v>1.7100815319226401E-2</v>
      </c>
      <c r="BO36" s="223">
        <v>3.3516982131954566E-2</v>
      </c>
      <c r="BP36" s="223">
        <v>0.76886859387879569</v>
      </c>
      <c r="BQ36" s="223">
        <v>0.70183462961488663</v>
      </c>
      <c r="BR36" s="220">
        <v>3.3516982131954531E-2</v>
      </c>
      <c r="BS36" s="228">
        <v>1322</v>
      </c>
      <c r="BT36" s="51"/>
      <c r="BU36" s="280">
        <v>70.637103199718226</v>
      </c>
      <c r="BV36" s="240" t="s">
        <v>91</v>
      </c>
      <c r="BW36" s="274">
        <v>3.3455594062023919</v>
      </c>
      <c r="BX36" s="326">
        <v>1.3938494089540108</v>
      </c>
      <c r="BY36" s="200">
        <v>0.70637103199718221</v>
      </c>
      <c r="BZ36" s="200">
        <v>0.4554239751620659</v>
      </c>
      <c r="CA36" s="203">
        <v>1.2246297333269773E-2</v>
      </c>
      <c r="CB36" s="203">
        <v>1.706949429985315E-2</v>
      </c>
      <c r="CC36" s="203">
        <v>3.3455594062023912E-2</v>
      </c>
      <c r="CD36" s="203">
        <v>0.73982662605920613</v>
      </c>
      <c r="CE36" s="203">
        <v>0.67291543793515829</v>
      </c>
      <c r="CF36" s="240">
        <v>3.3455594062023919E-2</v>
      </c>
      <c r="CG36" s="329">
        <v>1383</v>
      </c>
      <c r="CH36" s="183"/>
      <c r="CI36" s="343" t="s">
        <v>100</v>
      </c>
      <c r="CJ36" s="343" t="s">
        <v>100</v>
      </c>
      <c r="CK36" s="343" t="s">
        <v>100</v>
      </c>
      <c r="CL36" s="343" t="s">
        <v>100</v>
      </c>
    </row>
    <row r="37" spans="1:90" ht="15.6">
      <c r="A37" s="1" t="s">
        <v>25</v>
      </c>
      <c r="B37" s="4" t="s">
        <v>73</v>
      </c>
      <c r="C37" s="106">
        <v>63.210459415289598</v>
      </c>
      <c r="D37" s="106">
        <v>1.5676522098445851</v>
      </c>
      <c r="E37" s="123">
        <v>6434</v>
      </c>
      <c r="G37" s="135">
        <v>64.041095890410901</v>
      </c>
      <c r="H37" s="135">
        <v>1.7085268504767797</v>
      </c>
      <c r="I37" s="134">
        <v>5364</v>
      </c>
      <c r="J37" s="20"/>
      <c r="K37" s="106">
        <v>64.562239428231095</v>
      </c>
      <c r="L37" s="106">
        <v>1.6122152136477865</v>
      </c>
      <c r="M37" s="123">
        <v>5754</v>
      </c>
      <c r="O37" s="135">
        <v>62.884078212290497</v>
      </c>
      <c r="P37" s="135">
        <v>2.395979721147306</v>
      </c>
      <c r="Q37" s="134">
        <v>3101</v>
      </c>
      <c r="S37" s="121">
        <v>61.652739090064998</v>
      </c>
      <c r="T37" s="8">
        <v>5.3286803628602364</v>
      </c>
      <c r="U37" s="123">
        <v>1108</v>
      </c>
      <c r="W37" s="173">
        <v>63.844162607679287</v>
      </c>
      <c r="X37" s="156">
        <v>2.1192323878978989</v>
      </c>
      <c r="Y37" s="177">
        <v>2892</v>
      </c>
      <c r="Z37" s="51"/>
      <c r="AA37" s="187">
        <v>67.324268313859918</v>
      </c>
      <c r="AB37" s="41">
        <v>2.6281973869587887</v>
      </c>
      <c r="AC37" s="183">
        <v>1964</v>
      </c>
      <c r="AD37" s="51"/>
      <c r="AE37" s="219">
        <v>64.709497016098766</v>
      </c>
      <c r="AF37" s="220" t="s">
        <v>91</v>
      </c>
      <c r="AG37" s="216">
        <v>2.6604319418961242</v>
      </c>
      <c r="AH37" s="221">
        <v>1.3001191041125417</v>
      </c>
      <c r="AI37" s="222">
        <v>0.6470949701609876</v>
      </c>
      <c r="AJ37" s="222">
        <v>0.47787348718393885</v>
      </c>
      <c r="AK37" s="223">
        <v>1.0440490980356302E-2</v>
      </c>
      <c r="AL37" s="223">
        <v>1.3573881779875906E-2</v>
      </c>
      <c r="AM37" s="223">
        <v>2.6604319418961218E-2</v>
      </c>
      <c r="AN37" s="223">
        <v>0.67369928957994885</v>
      </c>
      <c r="AO37" s="223">
        <v>0.62049065074202636</v>
      </c>
      <c r="AP37" s="220">
        <v>2.6604319418961242E-2</v>
      </c>
      <c r="AQ37" s="228">
        <v>2095</v>
      </c>
      <c r="AR37" s="51"/>
      <c r="AS37" s="239">
        <v>65.916346689347932</v>
      </c>
      <c r="AT37" s="240" t="s">
        <v>91</v>
      </c>
      <c r="AU37" s="41">
        <v>2.5445722851877406</v>
      </c>
      <c r="AV37" s="210">
        <v>1.2850117200602906</v>
      </c>
      <c r="AW37" s="200">
        <v>0.65916346689347938</v>
      </c>
      <c r="AX37" s="200">
        <v>0.47399049653600472</v>
      </c>
      <c r="AY37" s="203">
        <v>1.0103215416271754E-2</v>
      </c>
      <c r="AZ37" s="203">
        <v>1.2982750220203012E-2</v>
      </c>
      <c r="BA37" s="203">
        <v>2.5445722851877354E-2</v>
      </c>
      <c r="BB37" s="203">
        <v>0.68460918974535678</v>
      </c>
      <c r="BC37" s="203">
        <v>0.63371774404160197</v>
      </c>
      <c r="BD37" s="240">
        <v>2.5445722851877406E-2</v>
      </c>
      <c r="BE37" s="183">
        <v>2201</v>
      </c>
      <c r="BF37" s="51"/>
      <c r="BG37" s="219">
        <v>64.084505418198191</v>
      </c>
      <c r="BH37" s="220" t="s">
        <v>91</v>
      </c>
      <c r="BI37" s="216">
        <v>2.9052257742842924</v>
      </c>
      <c r="BJ37" s="232">
        <v>1.4094523347958576</v>
      </c>
      <c r="BK37" s="222">
        <v>0.6408450541819819</v>
      </c>
      <c r="BL37" s="222">
        <v>0.47975271829607657</v>
      </c>
      <c r="BM37" s="223">
        <v>1.0516746461375619E-2</v>
      </c>
      <c r="BN37" s="223">
        <v>1.482285285444194E-2</v>
      </c>
      <c r="BO37" s="223">
        <v>2.9052257742842931E-2</v>
      </c>
      <c r="BP37" s="223">
        <v>0.66989731192482482</v>
      </c>
      <c r="BQ37" s="223">
        <v>0.61179279643913898</v>
      </c>
      <c r="BR37" s="220">
        <v>2.9052257742842924E-2</v>
      </c>
      <c r="BS37" s="228">
        <v>2081</v>
      </c>
      <c r="BT37" s="51"/>
      <c r="BU37" s="280">
        <v>66.447478523506547</v>
      </c>
      <c r="BV37" s="240" t="s">
        <v>32</v>
      </c>
      <c r="BW37" s="274">
        <v>2.8358648861438351</v>
      </c>
      <c r="BX37" s="326">
        <v>1.3938494089540108</v>
      </c>
      <c r="BY37" s="200">
        <v>0.66447478523506542</v>
      </c>
      <c r="BZ37" s="200">
        <v>0.47217374452830296</v>
      </c>
      <c r="CA37" s="203">
        <v>1.038057926226396E-2</v>
      </c>
      <c r="CB37" s="203">
        <v>1.4468964269306881E-2</v>
      </c>
      <c r="CC37" s="203">
        <v>2.8358648861438379E-2</v>
      </c>
      <c r="CD37" s="203">
        <v>0.69283343409650378</v>
      </c>
      <c r="CE37" s="203">
        <v>0.63611613637362707</v>
      </c>
      <c r="CF37" s="240">
        <v>2.8358648861438351E-2</v>
      </c>
      <c r="CG37" s="329">
        <v>2069</v>
      </c>
      <c r="CH37" s="183"/>
      <c r="CI37" s="343" t="s">
        <v>100</v>
      </c>
      <c r="CJ37" s="343" t="s">
        <v>100</v>
      </c>
      <c r="CK37" s="343" t="s">
        <v>100</v>
      </c>
      <c r="CL37" s="343" t="s">
        <v>100</v>
      </c>
    </row>
    <row r="38" spans="1:90" ht="15.6">
      <c r="A38" s="1" t="s">
        <v>26</v>
      </c>
      <c r="B38" s="4" t="s">
        <v>73</v>
      </c>
      <c r="C38" s="106">
        <v>78.504672897196201</v>
      </c>
      <c r="D38" s="106">
        <v>11.484014935755056</v>
      </c>
      <c r="E38" s="123">
        <v>87</v>
      </c>
      <c r="G38" s="135">
        <v>82.2916666666666</v>
      </c>
      <c r="H38" s="135">
        <v>11.571362658517877</v>
      </c>
      <c r="I38" s="134">
        <v>74</v>
      </c>
      <c r="J38" s="20"/>
      <c r="K38" s="106">
        <v>81.355932203389798</v>
      </c>
      <c r="L38" s="106">
        <v>12.96356530459456</v>
      </c>
      <c r="M38" s="123">
        <v>59</v>
      </c>
      <c r="O38" s="135">
        <v>80</v>
      </c>
      <c r="P38" s="135">
        <v>14.144207530848931</v>
      </c>
      <c r="Q38" s="134">
        <v>61</v>
      </c>
      <c r="S38" s="8" t="s">
        <v>32</v>
      </c>
      <c r="T38" s="8" t="s">
        <v>32</v>
      </c>
      <c r="U38" s="123">
        <v>22</v>
      </c>
      <c r="W38" s="156" t="s">
        <v>32</v>
      </c>
      <c r="X38" s="156" t="s">
        <v>32</v>
      </c>
      <c r="Y38" s="177">
        <v>29</v>
      </c>
      <c r="Z38" s="51"/>
      <c r="AA38" s="41" t="s">
        <v>32</v>
      </c>
      <c r="AB38" s="41" t="s">
        <v>32</v>
      </c>
      <c r="AC38" s="188">
        <v>23</v>
      </c>
      <c r="AD38" s="51"/>
      <c r="AE38" s="219" t="s">
        <v>32</v>
      </c>
      <c r="AF38" s="220" t="e">
        <v>#DIV/0!</v>
      </c>
      <c r="AG38" s="216" t="s">
        <v>32</v>
      </c>
      <c r="AH38" s="221">
        <v>1.3001191041125417</v>
      </c>
      <c r="AI38" s="222" t="e">
        <v>#VALUE!</v>
      </c>
      <c r="AJ38" s="222" t="e">
        <v>#VALUE!</v>
      </c>
      <c r="AK38" s="223" t="e">
        <v>#VALUE!</v>
      </c>
      <c r="AL38" s="223" t="e">
        <v>#VALUE!</v>
      </c>
      <c r="AM38" s="223" t="e">
        <v>#VALUE!</v>
      </c>
      <c r="AN38" s="223" t="e">
        <v>#VALUE!</v>
      </c>
      <c r="AO38" s="223" t="e">
        <v>#VALUE!</v>
      </c>
      <c r="AP38" s="220" t="e">
        <v>#VALUE!</v>
      </c>
      <c r="AQ38" s="228">
        <v>23</v>
      </c>
      <c r="AR38" s="51"/>
      <c r="AS38" s="239" t="s">
        <v>32</v>
      </c>
      <c r="AT38" s="240" t="e">
        <v>#DIV/0!</v>
      </c>
      <c r="AU38" s="41" t="s">
        <v>32</v>
      </c>
      <c r="AV38" s="210">
        <v>1.2850117200602906</v>
      </c>
      <c r="AW38" s="200" t="e">
        <v>#VALUE!</v>
      </c>
      <c r="AX38" s="200" t="e">
        <v>#VALUE!</v>
      </c>
      <c r="AY38" s="203" t="e">
        <v>#VALUE!</v>
      </c>
      <c r="AZ38" s="203" t="e">
        <v>#VALUE!</v>
      </c>
      <c r="BA38" s="203" t="e">
        <v>#VALUE!</v>
      </c>
      <c r="BB38" s="203" t="e">
        <v>#VALUE!</v>
      </c>
      <c r="BC38" s="203" t="e">
        <v>#VALUE!</v>
      </c>
      <c r="BD38" s="240" t="e">
        <v>#VALUE!</v>
      </c>
      <c r="BE38" s="183">
        <v>31</v>
      </c>
      <c r="BF38" s="51"/>
      <c r="BG38" s="219" t="s">
        <v>32</v>
      </c>
      <c r="BH38" s="220" t="e">
        <v>#VALUE!</v>
      </c>
      <c r="BI38" s="216" t="s">
        <v>32</v>
      </c>
      <c r="BJ38" s="232">
        <v>1.4094523347958576</v>
      </c>
      <c r="BK38" s="222" t="e">
        <v>#VALUE!</v>
      </c>
      <c r="BL38" s="222" t="e">
        <v>#VALUE!</v>
      </c>
      <c r="BM38" s="223" t="e">
        <v>#VALUE!</v>
      </c>
      <c r="BN38" s="223" t="e">
        <v>#VALUE!</v>
      </c>
      <c r="BO38" s="223" t="e">
        <v>#VALUE!</v>
      </c>
      <c r="BP38" s="223" t="e">
        <v>#VALUE!</v>
      </c>
      <c r="BQ38" s="223" t="e">
        <v>#VALUE!</v>
      </c>
      <c r="BR38" s="220" t="e">
        <v>#VALUE!</v>
      </c>
      <c r="BS38" s="228">
        <v>23</v>
      </c>
      <c r="BT38" s="51"/>
      <c r="BU38" s="280">
        <v>70.431313210133297</v>
      </c>
      <c r="BV38" s="240" t="e">
        <v>#VALUE!</v>
      </c>
      <c r="BW38" s="274">
        <v>16.370006844320308</v>
      </c>
      <c r="BX38" s="326">
        <v>1.3938494089540108</v>
      </c>
      <c r="BY38" s="200">
        <v>0.70431313210133295</v>
      </c>
      <c r="BZ38" s="200">
        <v>0.45635090013162383</v>
      </c>
      <c r="CA38" s="203">
        <v>5.9921808828607016E-2</v>
      </c>
      <c r="CB38" s="203">
        <v>8.3521977819209114E-2</v>
      </c>
      <c r="CC38" s="203">
        <v>0.16370006844320306</v>
      </c>
      <c r="CD38" s="203">
        <v>0.86801320054453601</v>
      </c>
      <c r="CE38" s="203">
        <v>0.54061306365812989</v>
      </c>
      <c r="CF38" s="240">
        <v>0.16370006844320306</v>
      </c>
      <c r="CG38" s="329">
        <v>58</v>
      </c>
      <c r="CH38" s="183"/>
      <c r="CI38" s="343" t="s">
        <v>100</v>
      </c>
      <c r="CJ38" s="343" t="s">
        <v>100</v>
      </c>
      <c r="CK38" s="343" t="s">
        <v>100</v>
      </c>
      <c r="CL38" s="343" t="s">
        <v>100</v>
      </c>
    </row>
    <row r="39" spans="1:90" ht="15.6">
      <c r="G39" s="130"/>
      <c r="H39" s="130"/>
      <c r="I39" s="131"/>
      <c r="O39" s="130"/>
      <c r="P39" s="130"/>
      <c r="Q39" s="95"/>
      <c r="U39" s="22"/>
      <c r="W39" s="157"/>
      <c r="X39" s="157"/>
      <c r="Y39" s="158"/>
      <c r="Z39" s="51"/>
      <c r="AA39" s="57"/>
      <c r="AB39" s="57"/>
      <c r="AC39" s="51"/>
      <c r="AD39" s="51"/>
      <c r="AE39" s="219"/>
      <c r="AF39" s="220" t="e">
        <v>#DIV/0!</v>
      </c>
      <c r="AG39" s="217"/>
      <c r="AH39" s="221">
        <v>1.3001191041125417</v>
      </c>
      <c r="AI39" s="222">
        <v>0</v>
      </c>
      <c r="AJ39" s="222">
        <v>0</v>
      </c>
      <c r="AK39" s="223" t="e">
        <v>#DIV/0!</v>
      </c>
      <c r="AL39" s="223" t="e">
        <v>#DIV/0!</v>
      </c>
      <c r="AM39" s="223" t="e">
        <v>#DIV/0!</v>
      </c>
      <c r="AN39" s="223" t="e">
        <v>#DIV/0!</v>
      </c>
      <c r="AO39" s="223" t="e">
        <v>#DIV/0!</v>
      </c>
      <c r="AP39" s="220" t="e">
        <v>#DIV/0!</v>
      </c>
      <c r="AQ39" s="218"/>
      <c r="AR39" s="51"/>
      <c r="AS39" s="239"/>
      <c r="AT39" s="240" t="e">
        <v>#DIV/0!</v>
      </c>
      <c r="AU39" s="57"/>
      <c r="AV39" s="210">
        <v>1.2850117200602906</v>
      </c>
      <c r="AW39" s="200">
        <v>0</v>
      </c>
      <c r="AX39" s="200">
        <v>0</v>
      </c>
      <c r="AY39" s="203" t="e">
        <v>#DIV/0!</v>
      </c>
      <c r="AZ39" s="203" t="e">
        <v>#DIV/0!</v>
      </c>
      <c r="BA39" s="203" t="e">
        <v>#DIV/0!</v>
      </c>
      <c r="BB39" s="203" t="e">
        <v>#DIV/0!</v>
      </c>
      <c r="BC39" s="203" t="e">
        <v>#DIV/0!</v>
      </c>
      <c r="BD39" s="240" t="e">
        <v>#DIV/0!</v>
      </c>
      <c r="BE39" s="51"/>
      <c r="BF39" s="51"/>
      <c r="BG39" s="219"/>
      <c r="BH39" s="220" t="e">
        <v>#DIV/0!</v>
      </c>
      <c r="BI39" s="217"/>
      <c r="BJ39" s="232">
        <v>1.4094523347958576</v>
      </c>
      <c r="BK39" s="222">
        <v>0</v>
      </c>
      <c r="BL39" s="222">
        <v>0</v>
      </c>
      <c r="BM39" s="223" t="e">
        <v>#DIV/0!</v>
      </c>
      <c r="BN39" s="223" t="e">
        <v>#DIV/0!</v>
      </c>
      <c r="BO39" s="223" t="e">
        <v>#DIV/0!</v>
      </c>
      <c r="BP39" s="223" t="e">
        <v>#DIV/0!</v>
      </c>
      <c r="BQ39" s="223" t="e">
        <v>#DIV/0!</v>
      </c>
      <c r="BR39" s="220" t="e">
        <v>#DIV/0!</v>
      </c>
      <c r="BS39" s="218"/>
      <c r="BT39" s="51"/>
      <c r="BU39" s="280"/>
      <c r="BV39" s="240" t="e">
        <v>#DIV/0!</v>
      </c>
      <c r="BW39" s="325"/>
      <c r="BX39" s="326">
        <v>1.3938494089540108</v>
      </c>
      <c r="BY39" s="200">
        <v>0</v>
      </c>
      <c r="BZ39" s="200">
        <v>0</v>
      </c>
      <c r="CA39" s="203" t="e">
        <v>#DIV/0!</v>
      </c>
      <c r="CB39" s="203" t="e">
        <v>#DIV/0!</v>
      </c>
      <c r="CC39" s="203" t="e">
        <v>#DIV/0!</v>
      </c>
      <c r="CD39" s="203" t="e">
        <v>#DIV/0!</v>
      </c>
      <c r="CE39" s="203" t="e">
        <v>#DIV/0!</v>
      </c>
      <c r="CF39" s="240" t="e">
        <v>#DIV/0!</v>
      </c>
      <c r="CG39" s="275"/>
      <c r="CH39" s="51"/>
      <c r="CI39" s="304"/>
      <c r="CJ39" s="304"/>
      <c r="CK39" s="304"/>
      <c r="CL39" s="344"/>
    </row>
    <row r="40" spans="1:90" ht="15.6">
      <c r="A40" s="12" t="s">
        <v>31</v>
      </c>
      <c r="B40" s="4" t="s">
        <v>73</v>
      </c>
      <c r="C40" s="108">
        <v>76.285820508198555</v>
      </c>
      <c r="D40" s="112">
        <v>0.6888746083877777</v>
      </c>
      <c r="E40" s="21">
        <v>28117</v>
      </c>
      <c r="F40" s="12"/>
      <c r="G40" s="96">
        <v>75.949212220530171</v>
      </c>
      <c r="H40" s="93">
        <v>0.7167795769651093</v>
      </c>
      <c r="I40" s="95">
        <v>24174</v>
      </c>
      <c r="J40" s="12"/>
      <c r="K40" s="108">
        <v>76.777527576127369</v>
      </c>
      <c r="L40" s="112">
        <v>0.67316468316323608</v>
      </c>
      <c r="M40" s="21">
        <v>25720</v>
      </c>
      <c r="N40" s="12"/>
      <c r="O40" s="93">
        <v>75.714440471881488</v>
      </c>
      <c r="P40" s="93">
        <v>0.9851060475374922</v>
      </c>
      <c r="Q40" s="95">
        <v>14452</v>
      </c>
      <c r="R40" s="12"/>
      <c r="S40" s="103">
        <v>75.70914481586027</v>
      </c>
      <c r="T40" s="11">
        <v>2</v>
      </c>
      <c r="U40" s="126">
        <v>6097</v>
      </c>
      <c r="V40" s="12"/>
      <c r="W40" s="161">
        <v>76.240804037107296</v>
      </c>
      <c r="X40" s="156">
        <v>0.85015314467815273</v>
      </c>
      <c r="Y40" s="158">
        <v>14102</v>
      </c>
      <c r="Z40" s="51"/>
      <c r="AA40" s="189">
        <v>78.154000716767243</v>
      </c>
      <c r="AB40" s="41">
        <v>1.0704867859316991</v>
      </c>
      <c r="AC40" s="51">
        <v>9188</v>
      </c>
      <c r="AD40" s="51"/>
      <c r="AE40" s="219">
        <v>78.439022342454706</v>
      </c>
      <c r="AF40" s="220" t="e">
        <v>#DIV/0!</v>
      </c>
      <c r="AG40" s="216">
        <v>1.0565209972006606</v>
      </c>
      <c r="AH40" s="221">
        <v>1.3001191041125417</v>
      </c>
      <c r="AI40" s="222">
        <v>0.78439022342454701</v>
      </c>
      <c r="AJ40" s="222">
        <v>0.41124469701205413</v>
      </c>
      <c r="AK40" s="223">
        <v>4.1461680594501145E-3</v>
      </c>
      <c r="AL40" s="223">
        <v>5.3905123029523187E-3</v>
      </c>
      <c r="AM40" s="223">
        <v>1.0565209972006608E-2</v>
      </c>
      <c r="AN40" s="223">
        <v>0.79495543339655361</v>
      </c>
      <c r="AO40" s="223">
        <v>0.7738250134525404</v>
      </c>
      <c r="AP40" s="220">
        <v>1.0565209972006606E-2</v>
      </c>
      <c r="AQ40" s="218">
        <v>9838</v>
      </c>
      <c r="AR40" s="51"/>
      <c r="AS40" s="239">
        <v>77.52296291335648</v>
      </c>
      <c r="AT40" s="240" t="s">
        <v>32</v>
      </c>
      <c r="AU40" s="41">
        <v>1.0331534748071136</v>
      </c>
      <c r="AV40" s="210">
        <v>1.2850117200602906</v>
      </c>
      <c r="AW40" s="200">
        <v>0.77522962913356475</v>
      </c>
      <c r="AX40" s="200">
        <v>0.41743101375796265</v>
      </c>
      <c r="AY40" s="203">
        <v>4.1021322816442909E-3</v>
      </c>
      <c r="AZ40" s="203">
        <v>5.2712880591505749E-3</v>
      </c>
      <c r="BA40" s="203">
        <v>1.0331534748071167E-2</v>
      </c>
      <c r="BB40" s="203">
        <v>0.78556116388163588</v>
      </c>
      <c r="BC40" s="203">
        <v>0.76489809438549361</v>
      </c>
      <c r="BD40" s="240">
        <v>1.0331534748071136E-2</v>
      </c>
      <c r="BE40" s="51">
        <v>10355</v>
      </c>
      <c r="BF40" s="51"/>
      <c r="BG40" s="219">
        <v>76.812879265487283</v>
      </c>
      <c r="BH40" s="220" t="s">
        <v>91</v>
      </c>
      <c r="BI40" s="216">
        <v>1.1766560248609337</v>
      </c>
      <c r="BJ40" s="232">
        <v>1.4094523347958576</v>
      </c>
      <c r="BK40" s="222">
        <v>0.76812879265487277</v>
      </c>
      <c r="BL40" s="222">
        <v>0.42202719171806957</v>
      </c>
      <c r="BM40" s="223">
        <v>4.2594256168476405E-3</v>
      </c>
      <c r="BN40" s="223">
        <v>6.0034573805551926E-3</v>
      </c>
      <c r="BO40" s="223">
        <v>1.1766560248609349E-2</v>
      </c>
      <c r="BP40" s="223">
        <v>0.77989535290348211</v>
      </c>
      <c r="BQ40" s="223">
        <v>0.75636223240626344</v>
      </c>
      <c r="BR40" s="220">
        <v>1.1766560248609337E-2</v>
      </c>
      <c r="BS40" s="218">
        <v>9817</v>
      </c>
      <c r="BT40" s="51"/>
      <c r="BU40" s="280">
        <v>76.100140796810109</v>
      </c>
      <c r="BV40" s="240" t="s">
        <v>91</v>
      </c>
      <c r="BW40" s="274">
        <v>1.1552408050337859</v>
      </c>
      <c r="BX40" s="326">
        <v>1.3938494089540108</v>
      </c>
      <c r="BY40" s="200">
        <v>0.76100140796810112</v>
      </c>
      <c r="BZ40" s="200">
        <v>0.42647188071274855</v>
      </c>
      <c r="CA40" s="203">
        <v>4.2287165380299318E-3</v>
      </c>
      <c r="CB40" s="203">
        <v>5.8941940471670708E-3</v>
      </c>
      <c r="CC40" s="203">
        <v>1.1552408050337836E-2</v>
      </c>
      <c r="CD40" s="203">
        <v>0.77255381601843898</v>
      </c>
      <c r="CE40" s="203">
        <v>0.74944899991776326</v>
      </c>
      <c r="CF40" s="240">
        <v>1.1552408050337859E-2</v>
      </c>
      <c r="CG40" s="275">
        <v>10171</v>
      </c>
      <c r="CH40" s="51"/>
      <c r="CI40" s="302">
        <v>77.02653416767906</v>
      </c>
      <c r="CJ40" s="302">
        <v>75.978169486890877</v>
      </c>
      <c r="CK40" s="302">
        <v>78.042368497948303</v>
      </c>
      <c r="CL40" s="321">
        <v>9947</v>
      </c>
    </row>
    <row r="41" spans="1:90" s="10" customFormat="1" ht="15.6">
      <c r="A41" s="15"/>
      <c r="B41" s="15"/>
      <c r="C41" s="109"/>
      <c r="D41" s="113"/>
      <c r="E41" s="45"/>
      <c r="F41" s="15"/>
      <c r="G41" s="99"/>
      <c r="H41" s="100"/>
      <c r="I41" s="101"/>
      <c r="J41" s="15"/>
      <c r="K41" s="109"/>
      <c r="L41" s="113"/>
      <c r="M41" s="45"/>
      <c r="N41" s="15"/>
      <c r="O41" s="138"/>
      <c r="P41" s="100"/>
      <c r="Q41" s="101"/>
      <c r="R41" s="15"/>
      <c r="S41" s="47"/>
      <c r="T41" s="16"/>
      <c r="U41" s="128"/>
      <c r="V41" s="15"/>
      <c r="W41" s="162"/>
      <c r="X41" s="163"/>
      <c r="Y41" s="164"/>
      <c r="Z41" s="71"/>
      <c r="AA41" s="190"/>
      <c r="AB41" s="88"/>
      <c r="AC41" s="71"/>
      <c r="AD41" s="71"/>
      <c r="AE41" s="229"/>
      <c r="AF41" s="220" t="e">
        <v>#DIV/0!</v>
      </c>
      <c r="AG41" s="230"/>
      <c r="AH41" s="225">
        <v>1.3001191041125417</v>
      </c>
      <c r="AI41" s="222">
        <v>0</v>
      </c>
      <c r="AJ41" s="222">
        <v>0</v>
      </c>
      <c r="AK41" s="223" t="e">
        <v>#DIV/0!</v>
      </c>
      <c r="AL41" s="223" t="e">
        <v>#DIV/0!</v>
      </c>
      <c r="AM41" s="223" t="e">
        <v>#DIV/0!</v>
      </c>
      <c r="AN41" s="223" t="e">
        <v>#DIV/0!</v>
      </c>
      <c r="AO41" s="223" t="e">
        <v>#DIV/0!</v>
      </c>
      <c r="AP41" s="220" t="e">
        <v>#DIV/0!</v>
      </c>
      <c r="AQ41" s="231"/>
      <c r="AR41" s="71"/>
      <c r="AS41" s="190"/>
      <c r="AT41" s="240" t="e">
        <v>#DIV/0!</v>
      </c>
      <c r="AU41" s="88"/>
      <c r="AV41" s="241">
        <v>1.2850117200602906</v>
      </c>
      <c r="AW41" s="200">
        <v>0</v>
      </c>
      <c r="AX41" s="200">
        <v>0</v>
      </c>
      <c r="AY41" s="203" t="e">
        <v>#DIV/0!</v>
      </c>
      <c r="AZ41" s="203" t="e">
        <v>#DIV/0!</v>
      </c>
      <c r="BA41" s="203" t="e">
        <v>#DIV/0!</v>
      </c>
      <c r="BB41" s="203" t="e">
        <v>#DIV/0!</v>
      </c>
      <c r="BC41" s="203" t="e">
        <v>#DIV/0!</v>
      </c>
      <c r="BD41" s="240" t="e">
        <v>#DIV/0!</v>
      </c>
      <c r="BE41" s="71"/>
      <c r="BF41" s="71"/>
      <c r="BG41" s="229"/>
      <c r="BH41" s="220" t="e">
        <v>#DIV/0!</v>
      </c>
      <c r="BI41" s="230"/>
      <c r="BJ41" s="225"/>
      <c r="BK41" s="222">
        <v>0</v>
      </c>
      <c r="BL41" s="222">
        <v>0</v>
      </c>
      <c r="BM41" s="223" t="e">
        <v>#DIV/0!</v>
      </c>
      <c r="BN41" s="223" t="e">
        <v>#DIV/0!</v>
      </c>
      <c r="BO41" s="223" t="e">
        <v>#DIV/0!</v>
      </c>
      <c r="BP41" s="223" t="e">
        <v>#DIV/0!</v>
      </c>
      <c r="BQ41" s="223" t="e">
        <v>#DIV/0!</v>
      </c>
      <c r="BR41" s="220" t="e">
        <v>#DIV/0!</v>
      </c>
      <c r="BS41" s="231"/>
      <c r="BT41" s="71"/>
      <c r="BU41" s="330"/>
      <c r="BV41" s="240" t="e">
        <v>#DIV/0!</v>
      </c>
      <c r="BW41" s="331"/>
      <c r="BX41" s="332"/>
      <c r="BY41" s="200">
        <v>0</v>
      </c>
      <c r="BZ41" s="200">
        <v>0</v>
      </c>
      <c r="CA41" s="203" t="e">
        <v>#DIV/0!</v>
      </c>
      <c r="CB41" s="203" t="e">
        <v>#DIV/0!</v>
      </c>
      <c r="CC41" s="203" t="e">
        <v>#DIV/0!</v>
      </c>
      <c r="CD41" s="203" t="e">
        <v>#DIV/0!</v>
      </c>
      <c r="CE41" s="203" t="e">
        <v>#DIV/0!</v>
      </c>
      <c r="CF41" s="240" t="e">
        <v>#DIV/0!</v>
      </c>
      <c r="CG41" s="333"/>
      <c r="CH41" s="71"/>
      <c r="CI41" s="345"/>
      <c r="CJ41" s="345"/>
      <c r="CK41" s="345"/>
      <c r="CL41" s="345"/>
    </row>
    <row r="42" spans="1:90" s="211" customFormat="1" ht="15.6">
      <c r="A42" s="346"/>
      <c r="B42" s="42"/>
      <c r="C42" s="347"/>
      <c r="D42" s="348"/>
      <c r="E42" s="349"/>
      <c r="F42" s="350"/>
      <c r="G42" s="347"/>
      <c r="H42" s="348"/>
      <c r="I42" s="349"/>
      <c r="J42" s="351"/>
      <c r="K42" s="347"/>
      <c r="L42" s="352"/>
      <c r="M42" s="349"/>
      <c r="N42" s="349"/>
      <c r="O42" s="350"/>
      <c r="P42" s="347"/>
      <c r="Q42" s="352"/>
      <c r="R42" s="349"/>
      <c r="S42" s="350"/>
      <c r="T42" s="347"/>
      <c r="U42" s="353"/>
      <c r="V42" s="349"/>
      <c r="W42" s="350"/>
      <c r="X42" s="354"/>
      <c r="Y42" s="353"/>
      <c r="Z42" s="349"/>
      <c r="AA42" s="350"/>
      <c r="AB42" s="354"/>
      <c r="AC42" s="353"/>
      <c r="AD42" s="349"/>
      <c r="AE42" s="239"/>
      <c r="AF42" s="355"/>
      <c r="AG42" s="354"/>
      <c r="AH42" s="1"/>
      <c r="AI42" s="1"/>
      <c r="AJ42" s="1"/>
      <c r="AK42" s="1"/>
      <c r="AL42" s="1"/>
      <c r="AM42" s="1"/>
      <c r="AN42" s="1"/>
      <c r="AO42" s="1"/>
      <c r="AP42" s="1"/>
      <c r="AQ42" s="354"/>
      <c r="AR42" s="353"/>
      <c r="AS42" s="349"/>
      <c r="AT42" s="239"/>
      <c r="AU42" s="355"/>
      <c r="AV42" s="1"/>
      <c r="AW42" s="1"/>
      <c r="AX42" s="1"/>
      <c r="AY42" s="1"/>
      <c r="AZ42" s="1"/>
      <c r="BA42" s="1"/>
      <c r="BB42" s="1"/>
      <c r="BC42" s="1"/>
      <c r="BD42" s="1"/>
      <c r="BJ42" s="356"/>
      <c r="BK42" s="356"/>
      <c r="BL42" s="356"/>
      <c r="BM42" s="356"/>
      <c r="BN42" s="356"/>
      <c r="BO42" s="356"/>
      <c r="BP42" s="356"/>
      <c r="BQ42" s="356"/>
      <c r="BR42" s="356"/>
      <c r="BX42" s="357"/>
      <c r="BY42" s="357"/>
      <c r="BZ42" s="357"/>
      <c r="CA42" s="357"/>
      <c r="CB42" s="357"/>
      <c r="CC42" s="357"/>
      <c r="CD42" s="357"/>
      <c r="CE42" s="357"/>
      <c r="CF42" s="357"/>
    </row>
    <row r="43" spans="1:90" s="211" customFormat="1" ht="15.6">
      <c r="A43" s="360" t="s">
        <v>101</v>
      </c>
      <c r="B43" s="19"/>
      <c r="C43" s="347"/>
      <c r="D43" s="348"/>
      <c r="E43" s="349"/>
      <c r="F43" s="350"/>
      <c r="G43" s="347"/>
      <c r="H43" s="348"/>
      <c r="I43" s="349"/>
      <c r="J43" s="351"/>
      <c r="K43" s="347"/>
      <c r="L43" s="352"/>
      <c r="M43" s="349"/>
      <c r="N43" s="349"/>
      <c r="O43" s="350"/>
      <c r="P43" s="347"/>
      <c r="Q43" s="352"/>
      <c r="R43" s="349"/>
      <c r="S43" s="350"/>
      <c r="T43" s="347"/>
      <c r="U43" s="353"/>
      <c r="V43" s="349"/>
      <c r="W43" s="350"/>
      <c r="X43" s="354"/>
      <c r="Y43" s="353"/>
      <c r="Z43" s="349"/>
      <c r="AA43" s="350"/>
      <c r="AB43" s="354"/>
      <c r="AC43" s="353"/>
      <c r="AD43" s="349"/>
      <c r="AE43" s="239"/>
      <c r="AF43" s="355"/>
      <c r="AG43" s="354"/>
      <c r="AH43" s="1"/>
      <c r="AI43" s="1"/>
      <c r="AJ43" s="1"/>
      <c r="AK43" s="1"/>
      <c r="AL43" s="1"/>
      <c r="AM43" s="1"/>
      <c r="AN43" s="1"/>
      <c r="AO43" s="1"/>
      <c r="AP43" s="1"/>
      <c r="AQ43" s="354"/>
      <c r="AR43" s="353"/>
      <c r="AS43" s="349"/>
      <c r="AT43" s="239"/>
      <c r="AU43" s="355"/>
      <c r="AV43" s="1"/>
      <c r="AW43" s="1"/>
      <c r="AX43" s="1"/>
      <c r="AY43" s="1"/>
      <c r="AZ43" s="1"/>
      <c r="BA43" s="1"/>
      <c r="BB43" s="1"/>
      <c r="BC43" s="1"/>
      <c r="BD43" s="1"/>
      <c r="BJ43" s="356"/>
      <c r="BK43" s="356"/>
      <c r="BL43" s="356"/>
      <c r="BM43" s="356"/>
      <c r="BN43" s="356"/>
      <c r="BO43" s="356"/>
      <c r="BP43" s="356"/>
      <c r="BQ43" s="356"/>
      <c r="BR43" s="356"/>
      <c r="BX43" s="357"/>
      <c r="BY43" s="357"/>
      <c r="BZ43" s="357"/>
      <c r="CA43" s="357"/>
      <c r="CB43" s="357"/>
      <c r="CC43" s="357"/>
      <c r="CD43" s="357"/>
      <c r="CE43" s="357"/>
      <c r="CF43" s="357"/>
    </row>
    <row r="44" spans="1:90" s="211" customFormat="1" ht="15.6">
      <c r="A44" s="346" t="s">
        <v>107</v>
      </c>
      <c r="B44" s="50"/>
      <c r="C44" s="347"/>
      <c r="D44" s="348"/>
      <c r="E44" s="349"/>
      <c r="F44" s="350"/>
      <c r="G44" s="347"/>
      <c r="H44" s="348"/>
      <c r="I44" s="349"/>
      <c r="J44" s="351"/>
      <c r="K44" s="347"/>
      <c r="L44" s="352"/>
      <c r="M44" s="349"/>
      <c r="N44" s="349"/>
      <c r="O44" s="350"/>
      <c r="P44" s="347"/>
      <c r="Q44" s="352"/>
      <c r="R44" s="349"/>
      <c r="S44" s="350"/>
      <c r="T44" s="347"/>
      <c r="U44" s="353"/>
      <c r="V44" s="349"/>
      <c r="W44" s="350"/>
      <c r="X44" s="354"/>
      <c r="Y44" s="353"/>
      <c r="Z44" s="349"/>
      <c r="AA44" s="350"/>
      <c r="AB44" s="354"/>
      <c r="AC44" s="353"/>
      <c r="AD44" s="349"/>
      <c r="AE44" s="239"/>
      <c r="AF44" s="355"/>
      <c r="AG44" s="354"/>
      <c r="AH44" s="1"/>
      <c r="AI44" s="1"/>
      <c r="AJ44" s="1"/>
      <c r="AK44" s="1"/>
      <c r="AL44" s="1"/>
      <c r="AM44" s="1"/>
      <c r="AN44" s="1"/>
      <c r="AO44" s="1"/>
      <c r="AP44" s="1"/>
      <c r="AQ44" s="354"/>
      <c r="AR44" s="353"/>
      <c r="AS44" s="349"/>
      <c r="AT44" s="239"/>
      <c r="AU44" s="355"/>
      <c r="AV44" s="1"/>
      <c r="AW44" s="1"/>
      <c r="AX44" s="1"/>
      <c r="AY44" s="1"/>
      <c r="AZ44" s="1"/>
      <c r="BA44" s="1"/>
      <c r="BB44" s="1"/>
      <c r="BC44" s="1"/>
      <c r="BD44" s="1"/>
      <c r="BJ44" s="358"/>
      <c r="BK44" s="358"/>
      <c r="BL44" s="358"/>
      <c r="BM44" s="358"/>
      <c r="BN44" s="358"/>
      <c r="BO44" s="358"/>
      <c r="BP44" s="358"/>
      <c r="BQ44" s="358"/>
      <c r="BR44" s="358"/>
      <c r="BX44" s="359"/>
      <c r="BY44" s="359"/>
      <c r="BZ44" s="359"/>
      <c r="CA44" s="359"/>
      <c r="CB44" s="359"/>
      <c r="CC44" s="359"/>
      <c r="CD44" s="359"/>
      <c r="CE44" s="359"/>
      <c r="CF44" s="359"/>
    </row>
    <row r="45" spans="1:90" s="211" customFormat="1" ht="15.6">
      <c r="A45" s="346"/>
      <c r="B45" s="50"/>
      <c r="C45" s="347"/>
      <c r="D45" s="348"/>
      <c r="E45" s="349"/>
      <c r="F45" s="350"/>
      <c r="G45" s="347"/>
      <c r="H45" s="348"/>
      <c r="I45" s="349"/>
      <c r="J45" s="351"/>
      <c r="K45" s="347"/>
      <c r="L45" s="352"/>
      <c r="M45" s="349"/>
      <c r="N45" s="349"/>
      <c r="O45" s="350"/>
      <c r="P45" s="347"/>
      <c r="Q45" s="352"/>
      <c r="R45" s="349"/>
      <c r="S45" s="350"/>
      <c r="T45" s="347"/>
      <c r="U45" s="353"/>
      <c r="V45" s="349"/>
      <c r="W45" s="350"/>
      <c r="X45" s="354"/>
      <c r="Y45" s="353"/>
      <c r="Z45" s="349"/>
      <c r="AA45" s="350"/>
      <c r="AB45" s="354"/>
      <c r="AC45" s="353"/>
      <c r="AD45" s="349"/>
      <c r="AE45" s="239"/>
      <c r="AF45" s="355"/>
      <c r="AG45" s="354"/>
      <c r="AH45" s="1"/>
      <c r="AI45" s="1"/>
      <c r="AJ45" s="1"/>
      <c r="AK45" s="1"/>
      <c r="AL45" s="1"/>
      <c r="AM45" s="1"/>
      <c r="AN45" s="1"/>
      <c r="AO45" s="1"/>
      <c r="AP45" s="1"/>
      <c r="AQ45" s="354"/>
      <c r="AR45" s="353"/>
      <c r="AS45" s="349"/>
      <c r="AT45" s="239"/>
      <c r="AU45" s="355"/>
      <c r="AV45" s="1"/>
      <c r="AW45" s="1"/>
      <c r="AX45" s="1"/>
      <c r="AY45" s="1"/>
      <c r="AZ45" s="1"/>
      <c r="BA45" s="1"/>
      <c r="BB45" s="1"/>
      <c r="BC45" s="1"/>
      <c r="BD45" s="1"/>
      <c r="BJ45" s="358"/>
      <c r="BK45" s="358"/>
      <c r="BL45" s="358"/>
      <c r="BM45" s="358"/>
      <c r="BN45" s="358"/>
      <c r="BO45" s="358"/>
      <c r="BP45" s="358"/>
      <c r="BQ45" s="358"/>
      <c r="BR45" s="358"/>
      <c r="BX45" s="359"/>
      <c r="BY45" s="359"/>
      <c r="BZ45" s="359"/>
      <c r="CA45" s="359"/>
      <c r="CB45" s="359"/>
      <c r="CC45" s="359"/>
      <c r="CD45" s="359"/>
      <c r="CE45" s="359"/>
      <c r="CF45" s="359"/>
    </row>
    <row r="46" spans="1:90" ht="15.6">
      <c r="A46" s="42" t="s">
        <v>63</v>
      </c>
      <c r="AF46" s="195"/>
      <c r="AH46" s="204"/>
      <c r="AI46" s="200"/>
      <c r="AJ46" s="201"/>
      <c r="AK46" s="202"/>
      <c r="AL46" s="202"/>
      <c r="AM46" s="202"/>
      <c r="AN46" s="203"/>
      <c r="AO46" s="203"/>
      <c r="AP46" s="195"/>
      <c r="AT46" s="195"/>
      <c r="AV46" s="204"/>
      <c r="AW46" s="200"/>
      <c r="AX46" s="201"/>
      <c r="AY46" s="202"/>
      <c r="AZ46" s="202"/>
      <c r="BA46" s="202"/>
      <c r="BB46" s="203"/>
      <c r="BC46" s="203"/>
      <c r="BD46" s="195"/>
      <c r="BH46" s="195"/>
      <c r="BJ46" s="204"/>
      <c r="BK46" s="200"/>
      <c r="BL46" s="201"/>
      <c r="BM46" s="202"/>
      <c r="BN46" s="202"/>
      <c r="BO46" s="202"/>
      <c r="BP46" s="203"/>
      <c r="BQ46" s="203"/>
      <c r="BR46" s="195"/>
      <c r="BV46" s="195"/>
      <c r="BX46" s="204"/>
      <c r="BY46" s="200"/>
      <c r="BZ46" s="201"/>
      <c r="CA46" s="202"/>
      <c r="CB46" s="202"/>
      <c r="CC46" s="202"/>
      <c r="CD46" s="203"/>
      <c r="CE46" s="203"/>
      <c r="CF46" s="195"/>
    </row>
    <row r="47" spans="1:90" s="43" customFormat="1" ht="25.8">
      <c r="A47" s="4" t="s">
        <v>64</v>
      </c>
      <c r="B47" s="1"/>
      <c r="C47" s="110"/>
      <c r="D47" s="110"/>
      <c r="E47" s="74"/>
      <c r="F47" s="53"/>
      <c r="G47" s="110"/>
      <c r="H47" s="110"/>
      <c r="I47" s="75"/>
      <c r="J47" s="53"/>
      <c r="K47" s="115"/>
      <c r="L47" s="115"/>
      <c r="M47" s="74"/>
      <c r="N47" s="53"/>
      <c r="O47" s="110"/>
      <c r="P47" s="110"/>
      <c r="Q47" s="74"/>
      <c r="R47" s="53"/>
      <c r="S47" s="57"/>
      <c r="T47" s="57"/>
      <c r="U47" s="129"/>
      <c r="V47" s="53"/>
      <c r="Z47" s="129"/>
      <c r="AD47" s="129"/>
      <c r="AF47" s="195"/>
      <c r="AH47" s="199"/>
      <c r="AI47" s="200"/>
      <c r="AJ47" s="201"/>
      <c r="AK47" s="202"/>
      <c r="AL47" s="202"/>
      <c r="AM47" s="202"/>
      <c r="AN47" s="203"/>
      <c r="AO47" s="203"/>
      <c r="AP47" s="195"/>
      <c r="AR47" s="129"/>
      <c r="AT47" s="195"/>
      <c r="AV47" s="199"/>
      <c r="AW47" s="200"/>
      <c r="AX47" s="201"/>
      <c r="AY47" s="202"/>
      <c r="AZ47" s="202"/>
      <c r="BA47" s="202"/>
      <c r="BB47" s="203"/>
      <c r="BC47" s="203"/>
      <c r="BD47" s="195"/>
      <c r="BF47" s="129"/>
      <c r="BH47" s="195"/>
      <c r="BJ47" s="199"/>
      <c r="BK47" s="200"/>
      <c r="BL47" s="201"/>
      <c r="BM47" s="202"/>
      <c r="BN47" s="202"/>
      <c r="BO47" s="202"/>
      <c r="BP47" s="203"/>
      <c r="BQ47" s="203"/>
      <c r="BR47" s="195"/>
      <c r="BT47" s="129"/>
      <c r="BV47" s="195"/>
      <c r="BX47" s="199"/>
      <c r="BY47" s="200"/>
      <c r="BZ47" s="201"/>
      <c r="CA47" s="202"/>
      <c r="CB47" s="202"/>
      <c r="CC47" s="202"/>
      <c r="CD47" s="203"/>
      <c r="CE47" s="203"/>
      <c r="CF47" s="195"/>
      <c r="CI47" s="283"/>
      <c r="CJ47" s="283"/>
      <c r="CK47" s="283"/>
      <c r="CL47" s="283"/>
    </row>
    <row r="48" spans="1:90" ht="50.4">
      <c r="A48" s="7" t="s">
        <v>70</v>
      </c>
      <c r="C48" s="57"/>
      <c r="D48" s="57"/>
      <c r="E48" s="58"/>
      <c r="F48" s="43"/>
      <c r="G48" s="57"/>
      <c r="AF48" s="198"/>
      <c r="AH48" s="205"/>
      <c r="AI48" s="206"/>
      <c r="AJ48" s="207"/>
      <c r="AK48" s="208"/>
      <c r="AL48" s="208"/>
      <c r="AM48" s="208"/>
      <c r="AN48" s="209"/>
      <c r="AO48" s="209"/>
      <c r="AP48" s="198"/>
      <c r="AT48" s="198"/>
      <c r="AV48" s="205"/>
      <c r="AW48" s="206"/>
      <c r="AX48" s="207"/>
      <c r="AY48" s="208"/>
      <c r="AZ48" s="208"/>
      <c r="BA48" s="208"/>
      <c r="BB48" s="209"/>
      <c r="BC48" s="209"/>
      <c r="BD48" s="198"/>
      <c r="BH48" s="198"/>
      <c r="BJ48" s="205"/>
      <c r="BK48" s="206"/>
      <c r="BL48" s="207"/>
      <c r="BM48" s="208"/>
      <c r="BN48" s="208"/>
      <c r="BO48" s="208"/>
      <c r="BP48" s="209"/>
      <c r="BQ48" s="209"/>
      <c r="BR48" s="198"/>
      <c r="BV48" s="198"/>
      <c r="BX48" s="205"/>
      <c r="BY48" s="206"/>
      <c r="BZ48" s="207"/>
      <c r="CA48" s="208"/>
      <c r="CB48" s="208"/>
      <c r="CC48" s="208"/>
      <c r="CD48" s="209"/>
      <c r="CE48" s="209"/>
      <c r="CF48" s="198"/>
    </row>
    <row r="49" spans="1:5" ht="98.7">
      <c r="A49" s="4" t="s">
        <v>108</v>
      </c>
    </row>
    <row r="53" spans="1:5">
      <c r="C53" s="9"/>
      <c r="D53" s="9"/>
      <c r="E53" s="22"/>
    </row>
  </sheetData>
  <mergeCells count="12">
    <mergeCell ref="CI4:CL4"/>
    <mergeCell ref="W4:Y4"/>
    <mergeCell ref="C4:E4"/>
    <mergeCell ref="G4:I4"/>
    <mergeCell ref="K4:M4"/>
    <mergeCell ref="O4:Q4"/>
    <mergeCell ref="S4:U4"/>
    <mergeCell ref="BU4:CG4"/>
    <mergeCell ref="BG4:BS4"/>
    <mergeCell ref="AS4:BE4"/>
    <mergeCell ref="AE4:AQ4"/>
    <mergeCell ref="AA4:AC4"/>
  </mergeCells>
  <phoneticPr fontId="16" type="noConversion"/>
  <conditionalFormatting sqref="AE7">
    <cfRule type="expression" dxfId="21" priority="10" stopIfTrue="1">
      <formula>AF7="*"</formula>
    </cfRule>
  </conditionalFormatting>
  <conditionalFormatting sqref="AE8:AE40">
    <cfRule type="expression" dxfId="20" priority="9" stopIfTrue="1">
      <formula>AF8="*"</formula>
    </cfRule>
  </conditionalFormatting>
  <conditionalFormatting sqref="AS7:AS16">
    <cfRule type="expression" dxfId="19" priority="8" stopIfTrue="1">
      <formula>AT7="*"</formula>
    </cfRule>
  </conditionalFormatting>
  <conditionalFormatting sqref="AS17:AS40">
    <cfRule type="expression" dxfId="18" priority="7" stopIfTrue="1">
      <formula>AT17="*"</formula>
    </cfRule>
  </conditionalFormatting>
  <conditionalFormatting sqref="BG7:BG16">
    <cfRule type="expression" dxfId="17" priority="6" stopIfTrue="1">
      <formula>BH7="*"</formula>
    </cfRule>
  </conditionalFormatting>
  <conditionalFormatting sqref="BG17:BG40">
    <cfRule type="expression" dxfId="16" priority="5" stopIfTrue="1">
      <formula>BH17="*"</formula>
    </cfRule>
  </conditionalFormatting>
  <conditionalFormatting sqref="BU7:BU16">
    <cfRule type="expression" dxfId="15" priority="4" stopIfTrue="1">
      <formula>BV7="*"</formula>
    </cfRule>
  </conditionalFormatting>
  <conditionalFormatting sqref="BU17:BU40">
    <cfRule type="expression" dxfId="14" priority="3" stopIfTrue="1">
      <formula>BV17="*"</formula>
    </cfRule>
  </conditionalFormatting>
  <hyperlinks>
    <hyperlink ref="A1" r:id="rId1" display="These data tables support the Taking Part 2015/16 Quarter 4 Report: https://www.gov.uk/government/statistics/taking-part-201516-quarter-4-statistical-release"/>
  </hyperlinks>
  <pageMargins left="0.70866141732283472" right="0.27559055118110237" top="0.74803149606299213" bottom="0.74803149606299213" header="0.31496062992125984" footer="0.31496062992125984"/>
  <pageSetup paperSize="9" scale="70" orientation="portrait"/>
  <headerFooter>
    <oddHeader xml:space="preserve">&amp;C&amp;"Calibri,Bold"&amp;KFF0000RESTRICTED UNTIL 9.30AM 25th JUNE 2015 - STATISTICS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S94"/>
  <sheetViews>
    <sheetView zoomScale="80" zoomScaleNormal="80" workbookViewId="0">
      <pane xSplit="2" topLeftCell="C1" activePane="topRight" state="frozen"/>
      <selection pane="topRight"/>
    </sheetView>
  </sheetViews>
  <sheetFormatPr defaultColWidth="9" defaultRowHeight="12.3"/>
  <cols>
    <col min="1" max="1" width="23.59765625" style="1" customWidth="1"/>
    <col min="2" max="2" width="23.59765625" style="1" hidden="1" customWidth="1"/>
    <col min="3" max="4" width="8.59765625" style="9" customWidth="1"/>
    <col min="5" max="5" width="10.59765625" style="19" customWidth="1"/>
    <col min="6" max="6" width="1.59765625" style="1" customWidth="1"/>
    <col min="7" max="8" width="8.59765625" style="9" customWidth="1"/>
    <col min="9" max="9" width="10.59765625" style="19" customWidth="1"/>
    <col min="10" max="10" width="1.59765625" style="1" customWidth="1"/>
    <col min="11" max="12" width="8.59765625" style="9" customWidth="1"/>
    <col min="13" max="13" width="10.59765625" style="19" customWidth="1"/>
    <col min="14" max="14" width="1.59765625" style="1" customWidth="1"/>
    <col min="15" max="16" width="8.59765625" style="9" customWidth="1"/>
    <col min="17" max="17" width="10.59765625" style="19" customWidth="1"/>
    <col min="18" max="18" width="1.59765625" style="1" customWidth="1"/>
    <col min="19" max="20" width="8.59765625" style="9" customWidth="1"/>
    <col min="21" max="21" width="10.59765625" style="19" customWidth="1"/>
    <col min="22" max="22" width="1.59765625" style="1" customWidth="1"/>
    <col min="23" max="24" width="8.5" style="1" customWidth="1"/>
    <col min="25" max="25" width="10.59765625" style="1" customWidth="1"/>
    <col min="26" max="26" width="1.5" style="1" customWidth="1"/>
    <col min="27" max="28" width="8.5" style="1" customWidth="1"/>
    <col min="29" max="29" width="10.59765625" style="1" customWidth="1"/>
    <col min="30" max="30" width="1.5" style="1" customWidth="1"/>
    <col min="31" max="31" width="8.5" style="1" customWidth="1"/>
    <col min="32" max="32" width="8.59765625" style="1" hidden="1" customWidth="1"/>
    <col min="33" max="33" width="8.5" style="1" customWidth="1"/>
    <col min="34" max="42" width="8.59765625" style="1" hidden="1" customWidth="1"/>
    <col min="43" max="43" width="10.59765625" style="1" customWidth="1"/>
    <col min="44" max="44" width="1.5" style="1" customWidth="1"/>
    <col min="45" max="45" width="8.5" style="1" customWidth="1"/>
    <col min="46" max="46" width="8.59765625" style="1" hidden="1" customWidth="1"/>
    <col min="47" max="47" width="8.5" style="1" customWidth="1"/>
    <col min="48" max="56" width="8.59765625" style="1" hidden="1" customWidth="1"/>
    <col min="57" max="57" width="10.59765625" style="1" customWidth="1"/>
    <col min="58" max="58" width="1.5" style="1" customWidth="1"/>
    <col min="59" max="59" width="8.09765625" style="1" customWidth="1"/>
    <col min="60" max="60" width="8.59765625" style="1" hidden="1" customWidth="1"/>
    <col min="61" max="61" width="8.5" style="1" customWidth="1"/>
    <col min="62" max="70" width="8.59765625" style="1" hidden="1" customWidth="1"/>
    <col min="71" max="71" width="10.59765625" style="1" customWidth="1"/>
    <col min="72" max="72" width="1.5" style="1" customWidth="1"/>
    <col min="73" max="73" width="8.09765625" style="1" customWidth="1"/>
    <col min="74" max="74" width="8.59765625" style="1" hidden="1" customWidth="1"/>
    <col min="75" max="75" width="8.5" style="1" customWidth="1"/>
    <col min="76" max="84" width="8.59765625" style="1" hidden="1" customWidth="1"/>
    <col min="85" max="85" width="10.59765625" style="1" customWidth="1"/>
    <col min="86" max="86" width="1.59765625" style="43" customWidth="1"/>
    <col min="87" max="87" width="11" style="248" customWidth="1"/>
    <col min="88" max="89" width="11" style="43" customWidth="1"/>
    <col min="90" max="90" width="11.59765625" style="43" bestFit="1" customWidth="1"/>
    <col min="91" max="93" width="11" style="43" customWidth="1"/>
    <col min="94" max="256" width="11" style="1" customWidth="1"/>
    <col min="257" max="16384" width="9" style="1"/>
  </cols>
  <sheetData>
    <row r="1" spans="1:97" s="59" customFormat="1" ht="15.6">
      <c r="A1" s="296" t="s">
        <v>99</v>
      </c>
      <c r="B1" s="53"/>
      <c r="C1" s="80"/>
      <c r="D1" s="84"/>
      <c r="E1" s="55"/>
      <c r="F1" s="54"/>
      <c r="G1" s="80"/>
      <c r="H1" s="84"/>
      <c r="I1" s="55"/>
      <c r="J1" s="54"/>
      <c r="K1" s="80"/>
      <c r="L1" s="84"/>
      <c r="M1" s="55"/>
      <c r="N1" s="54"/>
      <c r="O1" s="80"/>
      <c r="P1" s="84"/>
      <c r="Q1" s="55"/>
      <c r="R1" s="54"/>
      <c r="S1" s="56"/>
      <c r="T1" s="57"/>
      <c r="U1" s="51"/>
      <c r="V1" s="54"/>
      <c r="AF1" s="1"/>
      <c r="AH1" s="1"/>
      <c r="AI1" s="1"/>
      <c r="AJ1" s="1"/>
      <c r="AK1" s="1"/>
      <c r="AL1" s="1"/>
      <c r="AM1" s="1"/>
      <c r="AN1" s="1"/>
      <c r="AO1" s="1"/>
      <c r="AP1" s="1"/>
      <c r="AT1" s="1"/>
      <c r="AV1" s="1"/>
      <c r="AW1" s="1"/>
      <c r="AX1" s="1"/>
      <c r="AY1" s="1"/>
      <c r="AZ1" s="1"/>
      <c r="BA1" s="1"/>
      <c r="BB1" s="1"/>
      <c r="BC1" s="1"/>
      <c r="BD1" s="1"/>
      <c r="BH1" s="1"/>
      <c r="BJ1" s="1"/>
      <c r="BK1" s="1"/>
      <c r="BL1" s="1"/>
      <c r="BM1" s="1"/>
      <c r="BN1" s="1"/>
      <c r="BO1" s="1"/>
      <c r="BP1" s="1"/>
      <c r="BQ1" s="1"/>
      <c r="BR1" s="1"/>
      <c r="BV1" s="1"/>
      <c r="BX1" s="1"/>
      <c r="BY1" s="1"/>
      <c r="BZ1" s="1"/>
      <c r="CA1" s="1"/>
      <c r="CB1" s="1"/>
      <c r="CC1" s="1"/>
      <c r="CD1" s="1"/>
      <c r="CE1" s="1"/>
      <c r="CF1" s="1"/>
      <c r="CI1" s="255"/>
      <c r="CJ1" s="255"/>
      <c r="CK1" s="255"/>
      <c r="CL1" s="255"/>
    </row>
    <row r="2" spans="1:97" ht="12.6">
      <c r="A2" s="6" t="s">
        <v>68</v>
      </c>
      <c r="B2" s="6"/>
      <c r="C2" s="104"/>
      <c r="D2" s="104"/>
      <c r="E2" s="13"/>
      <c r="F2" s="3"/>
      <c r="G2" s="104"/>
      <c r="H2" s="104"/>
      <c r="I2" s="13"/>
      <c r="J2" s="3"/>
      <c r="K2" s="104"/>
      <c r="L2" s="104"/>
      <c r="M2" s="36"/>
      <c r="N2" s="3"/>
      <c r="O2" s="104"/>
      <c r="P2" s="104"/>
      <c r="Q2" s="13"/>
      <c r="R2" s="3"/>
      <c r="S2" s="8"/>
      <c r="U2" s="22"/>
      <c r="V2" s="3"/>
      <c r="CJ2" s="248"/>
      <c r="CK2" s="248"/>
      <c r="CL2" s="248"/>
      <c r="CM2" s="1"/>
    </row>
    <row r="3" spans="1:97" ht="12.6">
      <c r="A3" s="4"/>
      <c r="B3" s="4"/>
      <c r="C3" s="79"/>
      <c r="D3" s="79"/>
      <c r="E3" s="5"/>
      <c r="F3" s="4"/>
      <c r="G3" s="79"/>
      <c r="H3" s="79"/>
      <c r="I3" s="5"/>
      <c r="J3" s="4"/>
      <c r="K3" s="79"/>
      <c r="L3" s="79"/>
      <c r="M3" s="14"/>
      <c r="N3" s="4"/>
      <c r="O3" s="79"/>
      <c r="P3" s="79"/>
      <c r="Q3" s="5"/>
      <c r="R3" s="4"/>
      <c r="S3" s="8"/>
      <c r="U3" s="22"/>
      <c r="V3" s="4"/>
      <c r="CI3" s="255"/>
      <c r="CJ3" s="248"/>
      <c r="CK3" s="248"/>
      <c r="CL3" s="248"/>
      <c r="CM3" s="1"/>
    </row>
    <row r="4" spans="1:97">
      <c r="A4" s="27"/>
      <c r="B4" s="27"/>
      <c r="C4" s="369" t="s">
        <v>56</v>
      </c>
      <c r="D4" s="369"/>
      <c r="E4" s="369"/>
      <c r="F4" s="48"/>
      <c r="G4" s="365" t="s">
        <v>57</v>
      </c>
      <c r="H4" s="365"/>
      <c r="I4" s="365"/>
      <c r="J4" s="48"/>
      <c r="K4" s="368" t="s">
        <v>58</v>
      </c>
      <c r="L4" s="368"/>
      <c r="M4" s="368"/>
      <c r="N4" s="48"/>
      <c r="O4" s="365" t="s">
        <v>59</v>
      </c>
      <c r="P4" s="365"/>
      <c r="Q4" s="365"/>
      <c r="R4" s="48"/>
      <c r="S4" s="368" t="s">
        <v>60</v>
      </c>
      <c r="T4" s="368"/>
      <c r="U4" s="368"/>
      <c r="V4" s="48"/>
      <c r="W4" s="365" t="s">
        <v>69</v>
      </c>
      <c r="X4" s="365"/>
      <c r="Y4" s="365"/>
      <c r="Z4" s="149"/>
      <c r="AA4" s="362" t="s">
        <v>71</v>
      </c>
      <c r="AB4" s="362"/>
      <c r="AC4" s="362"/>
      <c r="AD4" s="149"/>
      <c r="AE4" s="363" t="s">
        <v>90</v>
      </c>
      <c r="AF4" s="363"/>
      <c r="AG4" s="363"/>
      <c r="AH4" s="363"/>
      <c r="AI4" s="363"/>
      <c r="AJ4" s="363"/>
      <c r="AK4" s="363"/>
      <c r="AL4" s="363"/>
      <c r="AM4" s="363"/>
      <c r="AN4" s="363"/>
      <c r="AO4" s="363"/>
      <c r="AP4" s="363"/>
      <c r="AQ4" s="363"/>
      <c r="AR4" s="149"/>
      <c r="AS4" s="362" t="s">
        <v>92</v>
      </c>
      <c r="AT4" s="362"/>
      <c r="AU4" s="362"/>
      <c r="AV4" s="362"/>
      <c r="AW4" s="362"/>
      <c r="AX4" s="362"/>
      <c r="AY4" s="362"/>
      <c r="AZ4" s="362"/>
      <c r="BA4" s="362"/>
      <c r="BB4" s="362"/>
      <c r="BC4" s="362"/>
      <c r="BD4" s="362"/>
      <c r="BE4" s="362"/>
      <c r="BF4" s="149"/>
      <c r="BG4" s="363" t="s">
        <v>94</v>
      </c>
      <c r="BH4" s="363"/>
      <c r="BI4" s="363"/>
      <c r="BJ4" s="363"/>
      <c r="BK4" s="363"/>
      <c r="BL4" s="363"/>
      <c r="BM4" s="363"/>
      <c r="BN4" s="363"/>
      <c r="BO4" s="363"/>
      <c r="BP4" s="363"/>
      <c r="BQ4" s="363"/>
      <c r="BR4" s="363"/>
      <c r="BS4" s="363"/>
      <c r="BT4" s="149"/>
      <c r="BU4" s="362" t="s">
        <v>95</v>
      </c>
      <c r="BV4" s="362"/>
      <c r="BW4" s="362"/>
      <c r="BX4" s="362"/>
      <c r="BY4" s="362"/>
      <c r="BZ4" s="362"/>
      <c r="CA4" s="362"/>
      <c r="CB4" s="362"/>
      <c r="CC4" s="362"/>
      <c r="CD4" s="362"/>
      <c r="CE4" s="362"/>
      <c r="CF4" s="362"/>
      <c r="CG4" s="362"/>
      <c r="CH4" s="149"/>
      <c r="CI4" s="364" t="s">
        <v>96</v>
      </c>
      <c r="CJ4" s="364"/>
      <c r="CK4" s="364"/>
      <c r="CL4" s="364"/>
      <c r="CM4" s="1"/>
      <c r="CO4" s="40"/>
      <c r="CP4" s="4"/>
      <c r="CQ4" s="4"/>
      <c r="CR4" s="4"/>
      <c r="CS4" s="4"/>
    </row>
    <row r="5" spans="1:97" ht="37.200000000000003">
      <c r="A5" s="27"/>
      <c r="B5" s="196" t="s">
        <v>72</v>
      </c>
      <c r="C5" s="28" t="s">
        <v>2</v>
      </c>
      <c r="D5" s="29" t="s">
        <v>55</v>
      </c>
      <c r="E5" s="122" t="s">
        <v>3</v>
      </c>
      <c r="F5" s="49"/>
      <c r="G5" s="90" t="s">
        <v>2</v>
      </c>
      <c r="H5" s="91" t="s">
        <v>55</v>
      </c>
      <c r="I5" s="92" t="s">
        <v>3</v>
      </c>
      <c r="J5" s="49"/>
      <c r="K5" s="28" t="s">
        <v>2</v>
      </c>
      <c r="L5" s="29" t="s">
        <v>55</v>
      </c>
      <c r="M5" s="122" t="s">
        <v>3</v>
      </c>
      <c r="N5" s="49"/>
      <c r="O5" s="90" t="s">
        <v>2</v>
      </c>
      <c r="P5" s="91" t="s">
        <v>55</v>
      </c>
      <c r="Q5" s="92" t="s">
        <v>3</v>
      </c>
      <c r="R5" s="49"/>
      <c r="S5" s="46" t="s">
        <v>2</v>
      </c>
      <c r="T5" s="29" t="s">
        <v>55</v>
      </c>
      <c r="U5" s="122" t="s">
        <v>3</v>
      </c>
      <c r="V5" s="49"/>
      <c r="W5" s="153" t="s">
        <v>65</v>
      </c>
      <c r="X5" s="154" t="s">
        <v>55</v>
      </c>
      <c r="Y5" s="155" t="s">
        <v>3</v>
      </c>
      <c r="Z5" s="49"/>
      <c r="AA5" s="102" t="s">
        <v>65</v>
      </c>
      <c r="AB5" s="66" t="s">
        <v>55</v>
      </c>
      <c r="AC5" s="89" t="s">
        <v>3</v>
      </c>
      <c r="AD5" s="49"/>
      <c r="AE5" s="212" t="s">
        <v>65</v>
      </c>
      <c r="AF5" s="213" t="s">
        <v>80</v>
      </c>
      <c r="AG5" s="214" t="s">
        <v>55</v>
      </c>
      <c r="AH5" s="213" t="s">
        <v>81</v>
      </c>
      <c r="AI5" s="213" t="s">
        <v>82</v>
      </c>
      <c r="AJ5" s="213" t="s">
        <v>83</v>
      </c>
      <c r="AK5" s="213" t="s">
        <v>84</v>
      </c>
      <c r="AL5" s="213" t="s">
        <v>85</v>
      </c>
      <c r="AM5" s="213" t="s">
        <v>86</v>
      </c>
      <c r="AN5" s="213" t="s">
        <v>87</v>
      </c>
      <c r="AO5" s="213" t="s">
        <v>88</v>
      </c>
      <c r="AP5" s="213" t="s">
        <v>89</v>
      </c>
      <c r="AQ5" s="215" t="s">
        <v>3</v>
      </c>
      <c r="AR5" s="49"/>
      <c r="AS5" s="102" t="s">
        <v>65</v>
      </c>
      <c r="AT5" s="238" t="s">
        <v>80</v>
      </c>
      <c r="AU5" s="66" t="s">
        <v>55</v>
      </c>
      <c r="AV5" s="238" t="s">
        <v>81</v>
      </c>
      <c r="AW5" s="238" t="s">
        <v>82</v>
      </c>
      <c r="AX5" s="238" t="s">
        <v>83</v>
      </c>
      <c r="AY5" s="238" t="s">
        <v>84</v>
      </c>
      <c r="AZ5" s="238" t="s">
        <v>85</v>
      </c>
      <c r="BA5" s="238" t="s">
        <v>86</v>
      </c>
      <c r="BB5" s="238" t="s">
        <v>87</v>
      </c>
      <c r="BC5" s="238" t="s">
        <v>88</v>
      </c>
      <c r="BD5" s="238" t="s">
        <v>89</v>
      </c>
      <c r="BE5" s="89" t="s">
        <v>3</v>
      </c>
      <c r="BF5" s="49"/>
      <c r="BG5" s="212" t="s">
        <v>65</v>
      </c>
      <c r="BH5" s="213" t="s">
        <v>80</v>
      </c>
      <c r="BI5" s="214" t="s">
        <v>55</v>
      </c>
      <c r="BJ5" s="213" t="s">
        <v>81</v>
      </c>
      <c r="BK5" s="213" t="s">
        <v>82</v>
      </c>
      <c r="BL5" s="213" t="s">
        <v>83</v>
      </c>
      <c r="BM5" s="213" t="s">
        <v>84</v>
      </c>
      <c r="BN5" s="213" t="s">
        <v>85</v>
      </c>
      <c r="BO5" s="213" t="s">
        <v>86</v>
      </c>
      <c r="BP5" s="213" t="s">
        <v>87</v>
      </c>
      <c r="BQ5" s="213" t="s">
        <v>88</v>
      </c>
      <c r="BR5" s="213" t="s">
        <v>89</v>
      </c>
      <c r="BS5" s="215" t="s">
        <v>3</v>
      </c>
      <c r="BT5" s="49"/>
      <c r="BU5" s="102" t="s">
        <v>65</v>
      </c>
      <c r="BV5" s="238" t="s">
        <v>80</v>
      </c>
      <c r="BW5" s="66" t="s">
        <v>55</v>
      </c>
      <c r="BX5" s="238" t="s">
        <v>81</v>
      </c>
      <c r="BY5" s="238" t="s">
        <v>82</v>
      </c>
      <c r="BZ5" s="238" t="s">
        <v>83</v>
      </c>
      <c r="CA5" s="238" t="s">
        <v>84</v>
      </c>
      <c r="CB5" s="238" t="s">
        <v>85</v>
      </c>
      <c r="CC5" s="238" t="s">
        <v>86</v>
      </c>
      <c r="CD5" s="238" t="s">
        <v>87</v>
      </c>
      <c r="CE5" s="238" t="s">
        <v>88</v>
      </c>
      <c r="CF5" s="238" t="s">
        <v>89</v>
      </c>
      <c r="CG5" s="89" t="s">
        <v>3</v>
      </c>
      <c r="CH5" s="89"/>
      <c r="CI5" s="298" t="s">
        <v>65</v>
      </c>
      <c r="CJ5" s="298" t="s">
        <v>97</v>
      </c>
      <c r="CK5" s="299" t="s">
        <v>98</v>
      </c>
      <c r="CL5" s="300" t="s">
        <v>3</v>
      </c>
      <c r="CM5" s="1"/>
      <c r="CO5" s="40"/>
      <c r="CP5" s="4"/>
      <c r="CQ5" s="4"/>
      <c r="CR5" s="4"/>
      <c r="CS5" s="4"/>
    </row>
    <row r="6" spans="1:97" ht="12.6">
      <c r="A6" s="4"/>
      <c r="B6" s="4"/>
      <c r="C6" s="79"/>
      <c r="D6" s="79"/>
      <c r="E6" s="5"/>
      <c r="F6" s="4"/>
      <c r="G6" s="130"/>
      <c r="H6" s="130"/>
      <c r="I6" s="131"/>
      <c r="J6" s="4"/>
      <c r="K6" s="79"/>
      <c r="L6" s="79"/>
      <c r="M6" s="14"/>
      <c r="N6" s="4"/>
      <c r="O6" s="130"/>
      <c r="P6" s="130"/>
      <c r="Q6" s="131"/>
      <c r="R6" s="4"/>
      <c r="S6" s="8"/>
      <c r="U6" s="22"/>
      <c r="V6" s="4"/>
      <c r="W6" s="156"/>
      <c r="X6" s="157"/>
      <c r="Y6" s="158"/>
      <c r="Z6" s="4"/>
      <c r="AA6" s="41"/>
      <c r="AB6" s="57"/>
      <c r="AC6" s="51"/>
      <c r="AD6" s="4"/>
      <c r="AE6" s="216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8"/>
      <c r="AR6" s="4"/>
      <c r="AS6" s="41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1"/>
      <c r="BF6" s="4"/>
      <c r="BG6" s="216"/>
      <c r="BH6" s="217"/>
      <c r="BI6" s="217"/>
      <c r="BJ6" s="217"/>
      <c r="BK6" s="217"/>
      <c r="BL6" s="217"/>
      <c r="BM6" s="217"/>
      <c r="BN6" s="217"/>
      <c r="BO6" s="217"/>
      <c r="BP6" s="217"/>
      <c r="BQ6" s="217"/>
      <c r="BR6" s="217"/>
      <c r="BS6" s="218"/>
      <c r="BT6" s="4"/>
      <c r="BU6" s="41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1"/>
      <c r="CH6" s="51"/>
      <c r="CI6" s="311"/>
      <c r="CJ6" s="152"/>
      <c r="CK6" s="152"/>
      <c r="CL6" s="152"/>
      <c r="CO6" s="40"/>
      <c r="CP6" s="4"/>
      <c r="CQ6" s="4"/>
      <c r="CR6" s="4"/>
      <c r="CS6" s="4"/>
    </row>
    <row r="7" spans="1:97" ht="15.6">
      <c r="A7" s="13" t="s">
        <v>4</v>
      </c>
      <c r="B7" s="13"/>
      <c r="C7" s="111"/>
      <c r="D7" s="111"/>
      <c r="E7" s="21"/>
      <c r="F7" s="21"/>
      <c r="G7" s="132"/>
      <c r="H7" s="132"/>
      <c r="I7" s="142"/>
      <c r="J7" s="5"/>
      <c r="K7" s="111"/>
      <c r="L7" s="111"/>
      <c r="M7" s="14"/>
      <c r="N7" s="5"/>
      <c r="O7" s="132"/>
      <c r="P7" s="132"/>
      <c r="Q7" s="95"/>
      <c r="R7" s="5"/>
      <c r="S7" s="8"/>
      <c r="U7" s="22"/>
      <c r="V7" s="5"/>
      <c r="W7" s="156"/>
      <c r="X7" s="157"/>
      <c r="Y7" s="158"/>
      <c r="Z7" s="5"/>
      <c r="AA7" s="41"/>
      <c r="AB7" s="57"/>
      <c r="AC7" s="51"/>
      <c r="AD7" s="5"/>
      <c r="AE7" s="216"/>
      <c r="AF7" s="220"/>
      <c r="AG7" s="217"/>
      <c r="AH7" s="221"/>
      <c r="AI7" s="222">
        <v>0</v>
      </c>
      <c r="AJ7" s="222">
        <v>0</v>
      </c>
      <c r="AK7" s="223" t="e">
        <v>#DIV/0!</v>
      </c>
      <c r="AL7" s="223" t="e">
        <v>#DIV/0!</v>
      </c>
      <c r="AM7" s="223" t="e">
        <v>#DIV/0!</v>
      </c>
      <c r="AN7" s="223" t="e">
        <v>#DIV/0!</v>
      </c>
      <c r="AO7" s="223" t="e">
        <v>#DIV/0!</v>
      </c>
      <c r="AP7" s="220" t="e">
        <v>#DIV/0!</v>
      </c>
      <c r="AQ7" s="218"/>
      <c r="AR7" s="5"/>
      <c r="AS7" s="41"/>
      <c r="AT7" s="240"/>
      <c r="AU7" s="57"/>
      <c r="AV7" s="210"/>
      <c r="AW7" s="200">
        <v>0</v>
      </c>
      <c r="AX7" s="200">
        <v>0</v>
      </c>
      <c r="AY7" s="203" t="e">
        <v>#DIV/0!</v>
      </c>
      <c r="AZ7" s="203" t="e">
        <v>#DIV/0!</v>
      </c>
      <c r="BA7" s="203" t="e">
        <v>#DIV/0!</v>
      </c>
      <c r="BB7" s="203" t="e">
        <v>#DIV/0!</v>
      </c>
      <c r="BC7" s="203" t="e">
        <v>#DIV/0!</v>
      </c>
      <c r="BD7" s="240" t="e">
        <v>#DIV/0!</v>
      </c>
      <c r="BE7" s="51"/>
      <c r="BF7" s="5"/>
      <c r="BG7" s="216"/>
      <c r="BH7" s="220"/>
      <c r="BI7" s="217"/>
      <c r="BJ7" s="221"/>
      <c r="BK7" s="222">
        <v>0</v>
      </c>
      <c r="BL7" s="222">
        <v>0</v>
      </c>
      <c r="BM7" s="223" t="e">
        <v>#DIV/0!</v>
      </c>
      <c r="BN7" s="223" t="e">
        <v>#DIV/0!</v>
      </c>
      <c r="BO7" s="223" t="e">
        <v>#DIV/0!</v>
      </c>
      <c r="BP7" s="223" t="e">
        <v>#DIV/0!</v>
      </c>
      <c r="BQ7" s="223" t="e">
        <v>#DIV/0!</v>
      </c>
      <c r="BR7" s="220" t="e">
        <v>#DIV/0!</v>
      </c>
      <c r="BS7" s="218"/>
      <c r="BT7" s="5"/>
      <c r="BU7" s="41"/>
      <c r="BV7" s="240"/>
      <c r="BW7" s="57"/>
      <c r="BX7" s="210"/>
      <c r="BY7" s="200">
        <v>0</v>
      </c>
      <c r="BZ7" s="200">
        <v>0</v>
      </c>
      <c r="CA7" s="203" t="e">
        <v>#DIV/0!</v>
      </c>
      <c r="CB7" s="203" t="e">
        <v>#DIV/0!</v>
      </c>
      <c r="CC7" s="203" t="e">
        <v>#DIV/0!</v>
      </c>
      <c r="CD7" s="203" t="e">
        <v>#DIV/0!</v>
      </c>
      <c r="CE7" s="203" t="e">
        <v>#DIV/0!</v>
      </c>
      <c r="CF7" s="240" t="e">
        <v>#DIV/0!</v>
      </c>
      <c r="CG7" s="51"/>
      <c r="CH7" s="51"/>
      <c r="CI7" s="312"/>
      <c r="CJ7" s="312"/>
      <c r="CK7" s="312"/>
      <c r="CL7" s="312"/>
      <c r="CO7" s="40"/>
      <c r="CP7" s="4"/>
      <c r="CQ7" s="4"/>
      <c r="CR7" s="4"/>
      <c r="CS7" s="4"/>
    </row>
    <row r="8" spans="1:97" ht="15.6">
      <c r="A8" s="40" t="s">
        <v>33</v>
      </c>
      <c r="B8" s="40" t="s">
        <v>76</v>
      </c>
      <c r="C8" s="106">
        <v>78.646616541353296</v>
      </c>
      <c r="D8" s="106">
        <v>1.9984803629925167</v>
      </c>
      <c r="E8" s="141">
        <v>2859</v>
      </c>
      <c r="F8" s="21"/>
      <c r="G8" s="135">
        <v>79.960541149943595</v>
      </c>
      <c r="H8" s="135">
        <v>2.1301901328741621</v>
      </c>
      <c r="I8" s="143">
        <v>2401</v>
      </c>
      <c r="J8" s="4"/>
      <c r="K8" s="106">
        <v>79.112754158964805</v>
      </c>
      <c r="L8" s="106">
        <v>2.0823920321921889</v>
      </c>
      <c r="M8" s="141">
        <v>2491</v>
      </c>
      <c r="N8" s="4"/>
      <c r="O8" s="135">
        <v>76.6185374941779</v>
      </c>
      <c r="P8" s="135">
        <v>2.6469877912704263</v>
      </c>
      <c r="Q8" s="143">
        <v>1275</v>
      </c>
      <c r="R8" s="4"/>
      <c r="S8" s="41">
        <v>80.286343612334804</v>
      </c>
      <c r="T8" s="8">
        <v>5.3689054357736055</v>
      </c>
      <c r="U8" s="22">
        <v>574</v>
      </c>
      <c r="V8" s="4"/>
      <c r="W8" s="156">
        <v>77.278990774322409</v>
      </c>
      <c r="X8" s="156">
        <v>3.1301729908283136</v>
      </c>
      <c r="Y8" s="158">
        <v>1331</v>
      </c>
      <c r="Z8" s="4"/>
      <c r="AA8" s="41">
        <v>82.640857709882155</v>
      </c>
      <c r="AB8" s="41">
        <v>3.7556197146634247</v>
      </c>
      <c r="AC8" s="51">
        <v>851</v>
      </c>
      <c r="AD8" s="4"/>
      <c r="AE8" s="219">
        <v>80.336627046637076</v>
      </c>
      <c r="AF8" s="220" t="s">
        <v>91</v>
      </c>
      <c r="AG8" s="216">
        <v>4.3389919492136997</v>
      </c>
      <c r="AH8" s="232">
        <v>1.543602801647814</v>
      </c>
      <c r="AI8" s="222">
        <v>0.80336627046637077</v>
      </c>
      <c r="AJ8" s="222">
        <v>0.39745302356797435</v>
      </c>
      <c r="AK8" s="223">
        <v>1.4341850634200043E-2</v>
      </c>
      <c r="AL8" s="223">
        <v>2.2138120819765666E-2</v>
      </c>
      <c r="AM8" s="223">
        <v>4.3389919492137032E-2</v>
      </c>
      <c r="AN8" s="223">
        <v>0.84675618995850777</v>
      </c>
      <c r="AO8" s="223">
        <v>0.75997635097423377</v>
      </c>
      <c r="AP8" s="220">
        <v>4.3389919492136997E-2</v>
      </c>
      <c r="AQ8" s="218">
        <v>768</v>
      </c>
      <c r="AR8" s="4"/>
      <c r="AS8" s="239">
        <v>80.78116516884792</v>
      </c>
      <c r="AT8" s="240" t="s">
        <v>91</v>
      </c>
      <c r="AU8" s="41">
        <v>4.3076527660556145</v>
      </c>
      <c r="AV8" s="242">
        <v>1.5407645668958525</v>
      </c>
      <c r="AW8" s="200">
        <v>0.80781165168847924</v>
      </c>
      <c r="AX8" s="200">
        <v>0.39402028765637226</v>
      </c>
      <c r="AY8" s="203">
        <v>1.4264492163317273E-2</v>
      </c>
      <c r="AZ8" s="203">
        <v>2.1978224090002819E-2</v>
      </c>
      <c r="BA8" s="203">
        <v>4.307652766055612E-2</v>
      </c>
      <c r="BB8" s="203">
        <v>0.85088817934903538</v>
      </c>
      <c r="BC8" s="203">
        <v>0.7647351240279231</v>
      </c>
      <c r="BD8" s="240">
        <v>4.3076527660556141E-2</v>
      </c>
      <c r="BE8" s="51">
        <v>763</v>
      </c>
      <c r="BF8" s="4"/>
      <c r="BG8" s="219">
        <v>80.249790612772358</v>
      </c>
      <c r="BH8" s="220" t="s">
        <v>91</v>
      </c>
      <c r="BI8" s="216">
        <v>4.9769661370318463</v>
      </c>
      <c r="BJ8" s="246">
        <v>1.6509966424957079</v>
      </c>
      <c r="BK8" s="222">
        <v>0.80249790612772354</v>
      </c>
      <c r="BL8" s="222">
        <v>0.39811432627869969</v>
      </c>
      <c r="BM8" s="223">
        <v>1.5380498254275302E-2</v>
      </c>
      <c r="BN8" s="223">
        <v>2.539315097771962E-2</v>
      </c>
      <c r="BO8" s="223">
        <v>4.9769661370318505E-2</v>
      </c>
      <c r="BP8" s="223">
        <v>0.852267567498042</v>
      </c>
      <c r="BQ8" s="223">
        <v>0.75272824475740507</v>
      </c>
      <c r="BR8" s="220">
        <v>4.9769661370318463E-2</v>
      </c>
      <c r="BS8" s="218">
        <v>670</v>
      </c>
      <c r="BT8" s="4"/>
      <c r="BU8" s="239">
        <v>79.280347995457788</v>
      </c>
      <c r="BV8" s="240" t="s">
        <v>91</v>
      </c>
      <c r="BW8" s="41">
        <v>4.8152125274679936</v>
      </c>
      <c r="BX8" s="244">
        <v>1.5888091611752755</v>
      </c>
      <c r="BY8" s="200">
        <v>0.79280347995457789</v>
      </c>
      <c r="BZ8" s="200">
        <v>0.40529757231753699</v>
      </c>
      <c r="CA8" s="203">
        <v>1.5463066864802106E-2</v>
      </c>
      <c r="CB8" s="203">
        <v>2.4567862294663432E-2</v>
      </c>
      <c r="CC8" s="203">
        <v>4.8152125274679887E-2</v>
      </c>
      <c r="CD8" s="203">
        <v>0.84095560522925783</v>
      </c>
      <c r="CE8" s="203">
        <v>0.74465135467989796</v>
      </c>
      <c r="CF8" s="240">
        <v>4.8152125274679936E-2</v>
      </c>
      <c r="CG8" s="51">
        <v>687</v>
      </c>
      <c r="CH8" s="51"/>
      <c r="CI8" s="313">
        <v>79.653774812728415</v>
      </c>
      <c r="CJ8" s="313">
        <v>75.810838271693783</v>
      </c>
      <c r="CK8" s="313">
        <v>83.022905097844358</v>
      </c>
      <c r="CL8" s="314">
        <v>656</v>
      </c>
      <c r="CN8" s="249"/>
      <c r="CO8" s="40"/>
      <c r="CP8" s="4"/>
      <c r="CQ8" s="4"/>
      <c r="CR8" s="4"/>
      <c r="CS8" s="4"/>
    </row>
    <row r="9" spans="1:97" ht="15.6">
      <c r="A9" s="4" t="s">
        <v>34</v>
      </c>
      <c r="B9" s="40" t="s">
        <v>76</v>
      </c>
      <c r="C9" s="106">
        <v>79.734925131525699</v>
      </c>
      <c r="D9" s="106">
        <v>1.0395265394800859</v>
      </c>
      <c r="E9" s="141">
        <v>10167</v>
      </c>
      <c r="F9" s="21"/>
      <c r="G9" s="135">
        <v>78.676211712240303</v>
      </c>
      <c r="H9" s="135">
        <v>1.1534419786469741</v>
      </c>
      <c r="I9" s="143">
        <v>8574</v>
      </c>
      <c r="J9" s="4"/>
      <c r="K9" s="106">
        <v>79.362788632326797</v>
      </c>
      <c r="L9" s="106">
        <v>1.093236071460197</v>
      </c>
      <c r="M9" s="141">
        <v>8958</v>
      </c>
      <c r="N9" s="4"/>
      <c r="O9" s="135">
        <v>78.322094406981293</v>
      </c>
      <c r="P9" s="135">
        <v>1.4283948125523338</v>
      </c>
      <c r="Q9" s="143">
        <v>4990</v>
      </c>
      <c r="R9" s="4"/>
      <c r="S9" s="41">
        <v>77.026378896882406</v>
      </c>
      <c r="T9" s="8">
        <v>2.7440337926882563</v>
      </c>
      <c r="U9" s="22">
        <v>2017</v>
      </c>
      <c r="V9" s="4"/>
      <c r="W9" s="156">
        <v>78.469818908992764</v>
      </c>
      <c r="X9" s="156">
        <v>1.5089697742170074</v>
      </c>
      <c r="Y9" s="158">
        <v>4523</v>
      </c>
      <c r="Z9" s="4"/>
      <c r="AA9" s="41">
        <v>80.42501630755423</v>
      </c>
      <c r="AB9" s="41">
        <v>1.8443990921560101</v>
      </c>
      <c r="AC9" s="51">
        <v>2927</v>
      </c>
      <c r="AD9" s="4"/>
      <c r="AE9" s="219">
        <v>79.889212941503402</v>
      </c>
      <c r="AF9" s="220" t="s">
        <v>91</v>
      </c>
      <c r="AG9" s="216">
        <v>1.9249564284511522</v>
      </c>
      <c r="AH9" s="232">
        <v>1.3256399046235501</v>
      </c>
      <c r="AI9" s="222">
        <v>0.79889212941503407</v>
      </c>
      <c r="AJ9" s="222">
        <v>0.40082851067975006</v>
      </c>
      <c r="AK9" s="223">
        <v>7.4087892976358429E-3</v>
      </c>
      <c r="AL9" s="223">
        <v>9.8213867378939574E-3</v>
      </c>
      <c r="AM9" s="223">
        <v>1.9249564284511481E-2</v>
      </c>
      <c r="AN9" s="223">
        <v>0.81814169369954559</v>
      </c>
      <c r="AO9" s="223">
        <v>0.77964256513052255</v>
      </c>
      <c r="AP9" s="220">
        <v>1.9249564284511522E-2</v>
      </c>
      <c r="AQ9" s="218">
        <v>2927</v>
      </c>
      <c r="AR9" s="4"/>
      <c r="AS9" s="239">
        <v>78.549878322708807</v>
      </c>
      <c r="AT9" s="240" t="s">
        <v>91</v>
      </c>
      <c r="AU9" s="41">
        <v>1.7986934354002559</v>
      </c>
      <c r="AV9" s="242">
        <v>1.2264010512725385</v>
      </c>
      <c r="AW9" s="200">
        <v>0.7854987832270881</v>
      </c>
      <c r="AX9" s="200">
        <v>0.41047587599742347</v>
      </c>
      <c r="AY9" s="203">
        <v>7.4830137716451403E-3</v>
      </c>
      <c r="AZ9" s="203">
        <v>9.177175956232483E-3</v>
      </c>
      <c r="BA9" s="203">
        <v>1.7986934354002594E-2</v>
      </c>
      <c r="BB9" s="203">
        <v>0.80348571758109066</v>
      </c>
      <c r="BC9" s="203">
        <v>0.76751184887308554</v>
      </c>
      <c r="BD9" s="240">
        <v>1.7986934354002559E-2</v>
      </c>
      <c r="BE9" s="51">
        <v>3009</v>
      </c>
      <c r="BF9" s="4"/>
      <c r="BG9" s="219">
        <v>78.125236767666422</v>
      </c>
      <c r="BH9" s="220" t="s">
        <v>91</v>
      </c>
      <c r="BI9" s="216">
        <v>2.2538315208001314</v>
      </c>
      <c r="BJ9" s="246">
        <v>1.4341133938510524</v>
      </c>
      <c r="BK9" s="222">
        <v>0.78125236767666417</v>
      </c>
      <c r="BL9" s="222">
        <v>0.41339703152813095</v>
      </c>
      <c r="BM9" s="223">
        <v>8.0184396609339504E-3</v>
      </c>
      <c r="BN9" s="223">
        <v>1.149935171553187E-2</v>
      </c>
      <c r="BO9" s="223">
        <v>2.2538315208001345E-2</v>
      </c>
      <c r="BP9" s="223">
        <v>0.80379068288466549</v>
      </c>
      <c r="BQ9" s="223">
        <v>0.75871405246866286</v>
      </c>
      <c r="BR9" s="220">
        <v>2.2538315208001314E-2</v>
      </c>
      <c r="BS9" s="218">
        <v>2658</v>
      </c>
      <c r="BT9" s="4"/>
      <c r="BU9" s="239">
        <v>77.525651511144616</v>
      </c>
      <c r="BV9" s="240" t="s">
        <v>91</v>
      </c>
      <c r="BW9" s="41">
        <v>2.1440777223259766</v>
      </c>
      <c r="BX9" s="244">
        <v>1.3862770092249899</v>
      </c>
      <c r="BY9" s="200">
        <v>0.77525651511144611</v>
      </c>
      <c r="BZ9" s="200">
        <v>0.41741328547220707</v>
      </c>
      <c r="CA9" s="203">
        <v>7.8911884085465078E-3</v>
      </c>
      <c r="CB9" s="203">
        <v>1.0939373066230761E-2</v>
      </c>
      <c r="CC9" s="203">
        <v>2.1440777223259787E-2</v>
      </c>
      <c r="CD9" s="203">
        <v>0.79669729233470588</v>
      </c>
      <c r="CE9" s="203">
        <v>0.75381573788818634</v>
      </c>
      <c r="CF9" s="240">
        <v>2.1440777223259766E-2</v>
      </c>
      <c r="CG9" s="51">
        <v>2798</v>
      </c>
      <c r="CH9" s="51"/>
      <c r="CI9" s="313">
        <v>78.928701676273221</v>
      </c>
      <c r="CJ9" s="313">
        <v>76.781675948095597</v>
      </c>
      <c r="CK9" s="313">
        <v>80.926508635083238</v>
      </c>
      <c r="CL9" s="314">
        <v>2769</v>
      </c>
      <c r="CN9" s="249"/>
      <c r="CO9" s="250"/>
    </row>
    <row r="10" spans="1:97" ht="15.6">
      <c r="A10" s="4" t="s">
        <v>35</v>
      </c>
      <c r="B10" s="40" t="s">
        <v>76</v>
      </c>
      <c r="C10" s="106">
        <v>78.514376996805098</v>
      </c>
      <c r="D10" s="106">
        <v>1.1576999661121121</v>
      </c>
      <c r="E10" s="141">
        <v>8558</v>
      </c>
      <c r="F10" s="21"/>
      <c r="G10" s="135">
        <v>78.124574076597995</v>
      </c>
      <c r="H10" s="135">
        <v>1.2442321005595502</v>
      </c>
      <c r="I10" s="143">
        <v>7506</v>
      </c>
      <c r="J10" s="4"/>
      <c r="K10" s="106">
        <v>79.257558362035894</v>
      </c>
      <c r="L10" s="106">
        <v>1.1583682682042564</v>
      </c>
      <c r="M10" s="141">
        <v>8009</v>
      </c>
      <c r="N10" s="4"/>
      <c r="O10" s="135">
        <v>78.341640235613895</v>
      </c>
      <c r="P10" s="135">
        <v>1.4167714853972271</v>
      </c>
      <c r="Q10" s="143">
        <v>4537</v>
      </c>
      <c r="R10" s="4"/>
      <c r="S10" s="41">
        <v>78.279341476367406</v>
      </c>
      <c r="T10" s="8">
        <v>2.7924379562748101</v>
      </c>
      <c r="U10" s="22">
        <v>1987</v>
      </c>
      <c r="V10" s="4"/>
      <c r="W10" s="156">
        <v>79.145620848269871</v>
      </c>
      <c r="X10" s="156">
        <v>1.3708534220950526</v>
      </c>
      <c r="Y10" s="158">
        <v>4631</v>
      </c>
      <c r="Z10" s="4"/>
      <c r="AA10" s="41">
        <v>79.672413000137681</v>
      </c>
      <c r="AB10" s="41">
        <v>1.6904543196419226</v>
      </c>
      <c r="AC10" s="51">
        <v>3009</v>
      </c>
      <c r="AD10" s="4"/>
      <c r="AE10" s="219">
        <v>79.925340729119426</v>
      </c>
      <c r="AF10" s="220" t="s">
        <v>91</v>
      </c>
      <c r="AG10" s="216">
        <v>1.5873893273730455</v>
      </c>
      <c r="AH10" s="232">
        <v>1.157286726568886</v>
      </c>
      <c r="AI10" s="222">
        <v>0.79925340729119432</v>
      </c>
      <c r="AJ10" s="222">
        <v>0.40055885737880093</v>
      </c>
      <c r="AK10" s="223">
        <v>6.9983296067475742E-3</v>
      </c>
      <c r="AL10" s="223">
        <v>8.0990739620430199E-3</v>
      </c>
      <c r="AM10" s="223">
        <v>1.5873893273730438E-2</v>
      </c>
      <c r="AN10" s="223">
        <v>0.81512730056492477</v>
      </c>
      <c r="AO10" s="223">
        <v>0.78337951401746386</v>
      </c>
      <c r="AP10" s="220">
        <v>1.5873893273730455E-2</v>
      </c>
      <c r="AQ10" s="218">
        <v>3276</v>
      </c>
      <c r="AR10" s="4"/>
      <c r="AS10" s="239">
        <v>79.410645414165629</v>
      </c>
      <c r="AT10" s="240" t="s">
        <v>91</v>
      </c>
      <c r="AU10" s="41">
        <v>1.5217814770955962</v>
      </c>
      <c r="AV10" s="242">
        <v>1.1309557764697782</v>
      </c>
      <c r="AW10" s="200">
        <v>0.79410645414165626</v>
      </c>
      <c r="AX10" s="200">
        <v>0.40435305567316027</v>
      </c>
      <c r="AY10" s="203">
        <v>6.8652851355200436E-3</v>
      </c>
      <c r="AZ10" s="203">
        <v>7.7643338811284974E-3</v>
      </c>
      <c r="BA10" s="203">
        <v>1.5217814770955948E-2</v>
      </c>
      <c r="BB10" s="203">
        <v>0.80932426891261222</v>
      </c>
      <c r="BC10" s="203">
        <v>0.7788886393707003</v>
      </c>
      <c r="BD10" s="240">
        <v>1.5217814770955962E-2</v>
      </c>
      <c r="BE10" s="51">
        <v>3469</v>
      </c>
      <c r="BF10" s="4"/>
      <c r="BG10" s="219">
        <v>78.212626874602307</v>
      </c>
      <c r="BH10" s="220" t="s">
        <v>91</v>
      </c>
      <c r="BI10" s="216">
        <v>1.7239919312777352</v>
      </c>
      <c r="BJ10" s="246">
        <v>1.2323791075110277</v>
      </c>
      <c r="BK10" s="222">
        <v>0.78212626874602309</v>
      </c>
      <c r="BL10" s="222">
        <v>0.41280112461504603</v>
      </c>
      <c r="BM10" s="223">
        <v>7.1374455928899308E-3</v>
      </c>
      <c r="BN10" s="223">
        <v>8.7960388296742121E-3</v>
      </c>
      <c r="BO10" s="223">
        <v>1.72399193127773E-2</v>
      </c>
      <c r="BP10" s="223">
        <v>0.79936618805880044</v>
      </c>
      <c r="BQ10" s="223">
        <v>0.76488634943324574</v>
      </c>
      <c r="BR10" s="220">
        <v>1.7239919312777352E-2</v>
      </c>
      <c r="BS10" s="218">
        <v>3345</v>
      </c>
      <c r="BT10" s="4"/>
      <c r="BU10" s="239">
        <v>77.516634192777545</v>
      </c>
      <c r="BV10" s="240" t="s">
        <v>91</v>
      </c>
      <c r="BW10" s="41">
        <v>1.8615315172581082</v>
      </c>
      <c r="BX10" s="244">
        <v>1.3218902662319487</v>
      </c>
      <c r="BY10" s="200">
        <v>0.77516634192777545</v>
      </c>
      <c r="BZ10" s="200">
        <v>0.41747273476250707</v>
      </c>
      <c r="CA10" s="203">
        <v>7.1850020751102394E-3</v>
      </c>
      <c r="CB10" s="203">
        <v>9.4977843059445791E-3</v>
      </c>
      <c r="CC10" s="203">
        <v>1.8615315172581123E-2</v>
      </c>
      <c r="CD10" s="203">
        <v>0.79378165710035653</v>
      </c>
      <c r="CE10" s="203">
        <v>0.75655102675519437</v>
      </c>
      <c r="CF10" s="240">
        <v>1.8615315172581082E-2</v>
      </c>
      <c r="CG10" s="51">
        <v>3376</v>
      </c>
      <c r="CH10" s="51"/>
      <c r="CI10" s="313">
        <v>77.760700094318906</v>
      </c>
      <c r="CJ10" s="313">
        <v>75.676192929797551</v>
      </c>
      <c r="CK10" s="313">
        <v>79.714454037801445</v>
      </c>
      <c r="CL10" s="314">
        <v>3376</v>
      </c>
      <c r="CN10" s="249"/>
      <c r="CO10" s="250"/>
    </row>
    <row r="11" spans="1:97" ht="15.6">
      <c r="A11" s="4" t="s">
        <v>36</v>
      </c>
      <c r="B11" s="40" t="s">
        <v>76</v>
      </c>
      <c r="C11" s="106">
        <v>70.730874316939804</v>
      </c>
      <c r="D11" s="106">
        <v>1.9890239281371223</v>
      </c>
      <c r="E11" s="141">
        <v>3558</v>
      </c>
      <c r="F11" s="21"/>
      <c r="G11" s="135">
        <v>73.379535262943307</v>
      </c>
      <c r="H11" s="135">
        <v>2.0926311292144533</v>
      </c>
      <c r="I11" s="143">
        <v>3033</v>
      </c>
      <c r="J11" s="4"/>
      <c r="K11" s="106">
        <v>74.559386973179997</v>
      </c>
      <c r="L11" s="106">
        <v>1.9108061285275681</v>
      </c>
      <c r="M11" s="141">
        <v>3396</v>
      </c>
      <c r="N11" s="4"/>
      <c r="O11" s="135">
        <v>72.522214627477695</v>
      </c>
      <c r="P11" s="135">
        <v>2.4227825439443578</v>
      </c>
      <c r="Q11" s="143">
        <v>1935</v>
      </c>
      <c r="R11" s="4"/>
      <c r="S11" s="41">
        <v>74.761904761904702</v>
      </c>
      <c r="T11" s="8">
        <v>4.0292022141907395</v>
      </c>
      <c r="U11" s="22">
        <v>792</v>
      </c>
      <c r="V11" s="4"/>
      <c r="W11" s="159">
        <v>74.054774818719324</v>
      </c>
      <c r="X11" s="156">
        <v>1.7847625217717749</v>
      </c>
      <c r="Y11" s="158">
        <v>1968</v>
      </c>
      <c r="Z11" s="4"/>
      <c r="AA11" s="193">
        <v>75.070641921424624</v>
      </c>
      <c r="AB11" s="41">
        <v>2.4207409562702438</v>
      </c>
      <c r="AC11" s="51">
        <v>1274</v>
      </c>
      <c r="AD11" s="4"/>
      <c r="AE11" s="219">
        <v>79.485392320534217</v>
      </c>
      <c r="AF11" s="220" t="s">
        <v>32</v>
      </c>
      <c r="AG11" s="216">
        <v>1.8903820523392567</v>
      </c>
      <c r="AH11" s="232">
        <v>0.9527112972675319</v>
      </c>
      <c r="AI11" s="222">
        <v>0.79485392320534221</v>
      </c>
      <c r="AJ11" s="222">
        <v>0.40380832578145065</v>
      </c>
      <c r="AK11" s="223">
        <v>1.0123721263709237E-2</v>
      </c>
      <c r="AL11" s="223">
        <v>9.6449836183233242E-3</v>
      </c>
      <c r="AM11" s="223">
        <v>1.8903820523392525E-2</v>
      </c>
      <c r="AN11" s="223">
        <v>0.81375774372873477</v>
      </c>
      <c r="AO11" s="223">
        <v>0.77595010268194964</v>
      </c>
      <c r="AP11" s="220">
        <v>1.8903820523392567E-2</v>
      </c>
      <c r="AQ11" s="218">
        <v>1591</v>
      </c>
      <c r="AR11" s="4"/>
      <c r="AS11" s="239">
        <v>78.55925863847024</v>
      </c>
      <c r="AT11" s="240" t="s">
        <v>32</v>
      </c>
      <c r="AU11" s="41">
        <v>1.7127369011283866</v>
      </c>
      <c r="AV11" s="242">
        <v>0.88459477996084979</v>
      </c>
      <c r="AW11" s="200">
        <v>0.78559258638470242</v>
      </c>
      <c r="AX11" s="200">
        <v>0.41041061706795096</v>
      </c>
      <c r="AY11" s="203">
        <v>9.8786634843788055E-3</v>
      </c>
      <c r="AZ11" s="203">
        <v>8.7386141512713518E-3</v>
      </c>
      <c r="BA11" s="203">
        <v>1.7127369011283897E-2</v>
      </c>
      <c r="BB11" s="203">
        <v>0.80271995539598628</v>
      </c>
      <c r="BC11" s="203">
        <v>0.76846521737341855</v>
      </c>
      <c r="BD11" s="240">
        <v>1.7127369011283866E-2</v>
      </c>
      <c r="BE11" s="51">
        <v>1726</v>
      </c>
      <c r="BF11" s="4"/>
      <c r="BG11" s="219">
        <v>77.952856690134681</v>
      </c>
      <c r="BH11" s="220" t="s">
        <v>32</v>
      </c>
      <c r="BI11" s="216">
        <v>2.0143022617066797</v>
      </c>
      <c r="BJ11" s="246">
        <v>1.0394265471803081</v>
      </c>
      <c r="BK11" s="222">
        <v>0.77952856690134675</v>
      </c>
      <c r="BL11" s="222">
        <v>0.41456456708946959</v>
      </c>
      <c r="BM11" s="223">
        <v>9.8874145847483094E-3</v>
      </c>
      <c r="BN11" s="223">
        <v>1.0277241202365155E-2</v>
      </c>
      <c r="BO11" s="223">
        <v>2.0143022617066821E-2</v>
      </c>
      <c r="BP11" s="223">
        <v>0.79967158951841355</v>
      </c>
      <c r="BQ11" s="223">
        <v>0.75938554428427996</v>
      </c>
      <c r="BR11" s="220">
        <v>2.0143022617066797E-2</v>
      </c>
      <c r="BS11" s="218">
        <v>1758</v>
      </c>
      <c r="BT11" s="4"/>
      <c r="BU11" s="239">
        <v>77.798808261131967</v>
      </c>
      <c r="BV11" s="240" t="s">
        <v>32</v>
      </c>
      <c r="BW11" s="41">
        <v>1.8682442928333653</v>
      </c>
      <c r="BX11" s="244">
        <v>0.9986886718881266</v>
      </c>
      <c r="BY11" s="200">
        <v>0.77798808261131969</v>
      </c>
      <c r="BZ11" s="200">
        <v>0.4155991168494973</v>
      </c>
      <c r="CA11" s="203">
        <v>9.5445498267656883E-3</v>
      </c>
      <c r="CB11" s="203">
        <v>9.5320337902626735E-3</v>
      </c>
      <c r="CC11" s="203">
        <v>1.868244292833366E-2</v>
      </c>
      <c r="CD11" s="203">
        <v>0.79667052553965334</v>
      </c>
      <c r="CE11" s="203">
        <v>0.75930563968298603</v>
      </c>
      <c r="CF11" s="240">
        <v>1.8682442928333653E-2</v>
      </c>
      <c r="CG11" s="51">
        <v>1896</v>
      </c>
      <c r="CH11" s="51"/>
      <c r="CI11" s="315">
        <v>79.15586012744086</v>
      </c>
      <c r="CJ11" s="313">
        <v>76.5786456937834</v>
      </c>
      <c r="CK11" s="313">
        <v>81.517929216182083</v>
      </c>
      <c r="CL11" s="314">
        <v>1803</v>
      </c>
      <c r="CN11" s="249"/>
      <c r="CO11" s="250"/>
    </row>
    <row r="12" spans="1:97" ht="15.6">
      <c r="A12" s="4" t="s">
        <v>37</v>
      </c>
      <c r="B12" s="40" t="s">
        <v>76</v>
      </c>
      <c r="C12" s="106">
        <v>57.686148919135299</v>
      </c>
      <c r="D12" s="106">
        <v>2.366309471073734</v>
      </c>
      <c r="E12" s="141">
        <v>2964</v>
      </c>
      <c r="F12" s="21"/>
      <c r="G12" s="135">
        <v>55.560382276281402</v>
      </c>
      <c r="H12" s="135">
        <v>2.5179225715939886</v>
      </c>
      <c r="I12" s="143">
        <v>2648</v>
      </c>
      <c r="J12" s="4"/>
      <c r="K12" s="106">
        <v>58.316388775925098</v>
      </c>
      <c r="L12" s="106">
        <v>2.3629038382058454</v>
      </c>
      <c r="M12" s="141">
        <v>2846</v>
      </c>
      <c r="N12" s="4"/>
      <c r="O12" s="135">
        <v>59.898843930635799</v>
      </c>
      <c r="P12" s="135">
        <v>2.7384065646239755</v>
      </c>
      <c r="Q12" s="143">
        <v>1712</v>
      </c>
      <c r="R12" s="4"/>
      <c r="S12" s="41">
        <v>57.167235494880501</v>
      </c>
      <c r="T12" s="8">
        <v>4.3669988901805148</v>
      </c>
      <c r="U12" s="22">
        <v>725</v>
      </c>
      <c r="V12" s="4"/>
      <c r="W12" s="156">
        <v>59.687497062198283</v>
      </c>
      <c r="X12" s="156">
        <v>2.2673965065857047</v>
      </c>
      <c r="Y12" s="158">
        <v>1644</v>
      </c>
      <c r="Z12" s="4"/>
      <c r="AA12" s="193">
        <v>61.891256593549436</v>
      </c>
      <c r="AB12" s="41">
        <v>3.0202249302916506</v>
      </c>
      <c r="AC12" s="51">
        <v>1123</v>
      </c>
      <c r="AD12" s="4"/>
      <c r="AE12" s="219">
        <v>64.324943404493567</v>
      </c>
      <c r="AF12" s="220" t="s">
        <v>32</v>
      </c>
      <c r="AG12" s="216">
        <v>2.7698053548274149</v>
      </c>
      <c r="AH12" s="232">
        <v>1.0525514153803801</v>
      </c>
      <c r="AI12" s="222">
        <v>0.64324943404493562</v>
      </c>
      <c r="AJ12" s="222">
        <v>0.47904029021138256</v>
      </c>
      <c r="AK12" s="223">
        <v>1.3426346157011271E-2</v>
      </c>
      <c r="AL12" s="223">
        <v>1.413191965094914E-2</v>
      </c>
      <c r="AM12" s="223">
        <v>2.7698053548274159E-2</v>
      </c>
      <c r="AN12" s="223">
        <v>0.67094748759320977</v>
      </c>
      <c r="AO12" s="223">
        <v>0.61555138049666147</v>
      </c>
      <c r="AP12" s="220">
        <v>2.7698053548274149E-2</v>
      </c>
      <c r="AQ12" s="218">
        <v>1273</v>
      </c>
      <c r="AR12" s="4"/>
      <c r="AS12" s="239">
        <v>62.012929663201973</v>
      </c>
      <c r="AT12" s="240" t="s">
        <v>32</v>
      </c>
      <c r="AU12" s="41">
        <v>2.3225127412401791</v>
      </c>
      <c r="AV12" s="242">
        <v>0.90860657640402087</v>
      </c>
      <c r="AW12" s="200">
        <v>0.62012929663201977</v>
      </c>
      <c r="AX12" s="200">
        <v>0.48535446025631224</v>
      </c>
      <c r="AY12" s="203">
        <v>1.3041697971739041E-2</v>
      </c>
      <c r="AZ12" s="203">
        <v>1.1849772544597074E-2</v>
      </c>
      <c r="BA12" s="203">
        <v>2.3225127412401812E-2</v>
      </c>
      <c r="BB12" s="203">
        <v>0.64335442404442156</v>
      </c>
      <c r="BC12" s="203">
        <v>0.59690416921961797</v>
      </c>
      <c r="BD12" s="240">
        <v>2.3225127412401791E-2</v>
      </c>
      <c r="BE12" s="51">
        <v>1385</v>
      </c>
      <c r="BF12" s="4"/>
      <c r="BG12" s="219">
        <v>61.537838120631314</v>
      </c>
      <c r="BH12" s="220" t="s">
        <v>32</v>
      </c>
      <c r="BI12" s="216">
        <v>2.7635098788784562</v>
      </c>
      <c r="BJ12" s="246">
        <v>1.0781843215934339</v>
      </c>
      <c r="BK12" s="222">
        <v>0.61537838120631316</v>
      </c>
      <c r="BL12" s="222">
        <v>0.48650573393353824</v>
      </c>
      <c r="BM12" s="223">
        <v>1.3077355145215063E-2</v>
      </c>
      <c r="BN12" s="223">
        <v>1.4099799285480104E-2</v>
      </c>
      <c r="BO12" s="223">
        <v>2.7635098788784587E-2</v>
      </c>
      <c r="BP12" s="223">
        <v>0.64301347999509773</v>
      </c>
      <c r="BQ12" s="223">
        <v>0.5877432824175286</v>
      </c>
      <c r="BR12" s="220">
        <v>2.7635098788784562E-2</v>
      </c>
      <c r="BS12" s="218">
        <v>1384</v>
      </c>
      <c r="BT12" s="4"/>
      <c r="BU12" s="239">
        <v>60.394195348122757</v>
      </c>
      <c r="BV12" s="240" t="s">
        <v>91</v>
      </c>
      <c r="BW12" s="41">
        <v>2.8999881820675033</v>
      </c>
      <c r="BX12" s="244">
        <v>1.1372140005171008</v>
      </c>
      <c r="BY12" s="200">
        <v>0.60394195348122759</v>
      </c>
      <c r="BZ12" s="200">
        <v>0.48907675298106978</v>
      </c>
      <c r="CA12" s="203">
        <v>1.3010858068406761E-2</v>
      </c>
      <c r="CB12" s="203">
        <v>1.4796129954133052E-2</v>
      </c>
      <c r="CC12" s="203">
        <v>2.8999881820675057E-2</v>
      </c>
      <c r="CD12" s="203">
        <v>0.63294183530190262</v>
      </c>
      <c r="CE12" s="203">
        <v>0.57494207166055256</v>
      </c>
      <c r="CF12" s="240">
        <v>2.8999881820675033E-2</v>
      </c>
      <c r="CG12" s="51">
        <v>1413</v>
      </c>
      <c r="CH12" s="51"/>
      <c r="CI12" s="315">
        <v>62.354183869923951</v>
      </c>
      <c r="CJ12" s="313">
        <v>59.066137336501612</v>
      </c>
      <c r="CK12" s="313">
        <v>65.532238417598222</v>
      </c>
      <c r="CL12" s="314">
        <v>1340</v>
      </c>
      <c r="CN12" s="249"/>
      <c r="CO12" s="250"/>
    </row>
    <row r="13" spans="1:97" ht="12.6">
      <c r="A13" s="4"/>
      <c r="B13" s="4"/>
      <c r="C13" s="79"/>
      <c r="D13" s="106"/>
      <c r="E13" s="21"/>
      <c r="F13" s="21"/>
      <c r="G13" s="130"/>
      <c r="H13" s="135"/>
      <c r="I13" s="95"/>
      <c r="J13" s="4"/>
      <c r="K13" s="79"/>
      <c r="L13" s="106"/>
      <c r="M13" s="21"/>
      <c r="N13" s="4"/>
      <c r="O13" s="130"/>
      <c r="P13" s="135"/>
      <c r="Q13" s="95"/>
      <c r="R13" s="4"/>
      <c r="S13" s="41"/>
      <c r="T13" s="8"/>
      <c r="U13" s="22"/>
      <c r="V13" s="4"/>
      <c r="W13" s="156"/>
      <c r="X13" s="156"/>
      <c r="Y13" s="158"/>
      <c r="Z13" s="4"/>
      <c r="AA13" s="41"/>
      <c r="AB13" s="41"/>
      <c r="AC13" s="51"/>
      <c r="AD13" s="4"/>
      <c r="AE13" s="219"/>
      <c r="AF13" s="220" t="e">
        <v>#DIV/0!</v>
      </c>
      <c r="AG13" s="216"/>
      <c r="AH13" s="233"/>
      <c r="AI13" s="222">
        <v>0</v>
      </c>
      <c r="AJ13" s="222">
        <v>0</v>
      </c>
      <c r="AK13" s="223" t="e">
        <v>#DIV/0!</v>
      </c>
      <c r="AL13" s="223" t="e">
        <v>#DIV/0!</v>
      </c>
      <c r="AM13" s="223" t="e">
        <v>#DIV/0!</v>
      </c>
      <c r="AN13" s="223" t="e">
        <v>#DIV/0!</v>
      </c>
      <c r="AO13" s="223" t="e">
        <v>#DIV/0!</v>
      </c>
      <c r="AP13" s="220" t="e">
        <v>#DIV/0!</v>
      </c>
      <c r="AQ13" s="218"/>
      <c r="AR13" s="4"/>
      <c r="AS13" s="239"/>
      <c r="AT13" s="240" t="e">
        <v>#DIV/0!</v>
      </c>
      <c r="AU13" s="41"/>
      <c r="AV13" s="243"/>
      <c r="AW13" s="200">
        <v>0</v>
      </c>
      <c r="AX13" s="200">
        <v>0</v>
      </c>
      <c r="AY13" s="203" t="e">
        <v>#DIV/0!</v>
      </c>
      <c r="AZ13" s="203" t="e">
        <v>#DIV/0!</v>
      </c>
      <c r="BA13" s="203" t="e">
        <v>#DIV/0!</v>
      </c>
      <c r="BB13" s="203" t="e">
        <v>#DIV/0!</v>
      </c>
      <c r="BC13" s="203" t="e">
        <v>#DIV/0!</v>
      </c>
      <c r="BD13" s="240" t="e">
        <v>#DIV/0!</v>
      </c>
      <c r="BE13" s="51"/>
      <c r="BF13" s="4"/>
      <c r="BG13" s="219"/>
      <c r="BH13" s="220" t="e">
        <v>#DIV/0!</v>
      </c>
      <c r="BI13" s="216"/>
      <c r="BJ13" s="233"/>
      <c r="BK13" s="222">
        <v>0</v>
      </c>
      <c r="BL13" s="222">
        <v>0</v>
      </c>
      <c r="BM13" s="223" t="e">
        <v>#DIV/0!</v>
      </c>
      <c r="BN13" s="223" t="e">
        <v>#DIV/0!</v>
      </c>
      <c r="BO13" s="223" t="e">
        <v>#DIV/0!</v>
      </c>
      <c r="BP13" s="223" t="e">
        <v>#DIV/0!</v>
      </c>
      <c r="BQ13" s="223" t="e">
        <v>#DIV/0!</v>
      </c>
      <c r="BR13" s="220" t="e">
        <v>#DIV/0!</v>
      </c>
      <c r="BS13" s="218"/>
      <c r="BT13" s="4"/>
      <c r="BU13" s="239"/>
      <c r="BV13" s="240" t="e">
        <v>#DIV/0!</v>
      </c>
      <c r="BW13" s="41"/>
      <c r="BX13" s="243"/>
      <c r="BY13" s="200">
        <v>0</v>
      </c>
      <c r="BZ13" s="200">
        <v>0</v>
      </c>
      <c r="CA13" s="203" t="e">
        <v>#DIV/0!</v>
      </c>
      <c r="CB13" s="203" t="e">
        <v>#DIV/0!</v>
      </c>
      <c r="CC13" s="203" t="e">
        <v>#DIV/0!</v>
      </c>
      <c r="CD13" s="203" t="e">
        <v>#DIV/0!</v>
      </c>
      <c r="CE13" s="203" t="e">
        <v>#DIV/0!</v>
      </c>
      <c r="CF13" s="240" t="e">
        <v>#DIV/0!</v>
      </c>
      <c r="CG13" s="51"/>
      <c r="CH13" s="51"/>
      <c r="CI13" s="313"/>
      <c r="CJ13" s="304"/>
      <c r="CK13" s="304"/>
      <c r="CL13" s="314"/>
      <c r="CN13" s="249"/>
      <c r="CO13" s="250"/>
    </row>
    <row r="14" spans="1:97" ht="12.6">
      <c r="A14" s="13" t="s">
        <v>5</v>
      </c>
      <c r="B14" s="13"/>
      <c r="C14" s="111"/>
      <c r="D14" s="116"/>
      <c r="E14" s="21"/>
      <c r="F14" s="21"/>
      <c r="G14" s="132"/>
      <c r="H14" s="144"/>
      <c r="I14" s="95"/>
      <c r="J14" s="5"/>
      <c r="K14" s="111"/>
      <c r="L14" s="116"/>
      <c r="M14" s="21"/>
      <c r="N14" s="5"/>
      <c r="O14" s="132"/>
      <c r="P14" s="144"/>
      <c r="Q14" s="95"/>
      <c r="R14" s="5"/>
      <c r="S14" s="41"/>
      <c r="T14" s="8"/>
      <c r="U14" s="22"/>
      <c r="V14" s="5"/>
      <c r="W14" s="160"/>
      <c r="X14" s="160"/>
      <c r="Y14" s="160"/>
      <c r="Z14" s="5"/>
      <c r="AA14" s="43"/>
      <c r="AB14" s="43"/>
      <c r="AC14" s="43"/>
      <c r="AD14" s="5"/>
      <c r="AE14" s="219"/>
      <c r="AF14" s="220" t="e">
        <v>#DIV/0!</v>
      </c>
      <c r="AG14" s="234"/>
      <c r="AH14" s="233"/>
      <c r="AI14" s="222">
        <v>0</v>
      </c>
      <c r="AJ14" s="222">
        <v>0</v>
      </c>
      <c r="AK14" s="223" t="e">
        <v>#DIV/0!</v>
      </c>
      <c r="AL14" s="223" t="e">
        <v>#DIV/0!</v>
      </c>
      <c r="AM14" s="223" t="e">
        <v>#DIV/0!</v>
      </c>
      <c r="AN14" s="223" t="e">
        <v>#DIV/0!</v>
      </c>
      <c r="AO14" s="223" t="e">
        <v>#DIV/0!</v>
      </c>
      <c r="AP14" s="220" t="e">
        <v>#DIV/0!</v>
      </c>
      <c r="AQ14" s="234"/>
      <c r="AR14" s="5"/>
      <c r="AS14" s="239"/>
      <c r="AT14" s="240" t="e">
        <v>#DIV/0!</v>
      </c>
      <c r="AU14" s="43"/>
      <c r="AV14" s="243"/>
      <c r="AW14" s="200">
        <v>0</v>
      </c>
      <c r="AX14" s="200">
        <v>0</v>
      </c>
      <c r="AY14" s="203" t="e">
        <v>#DIV/0!</v>
      </c>
      <c r="AZ14" s="203" t="e">
        <v>#DIV/0!</v>
      </c>
      <c r="BA14" s="203" t="e">
        <v>#DIV/0!</v>
      </c>
      <c r="BB14" s="203" t="e">
        <v>#DIV/0!</v>
      </c>
      <c r="BC14" s="203" t="e">
        <v>#DIV/0!</v>
      </c>
      <c r="BD14" s="240" t="e">
        <v>#DIV/0!</v>
      </c>
      <c r="BE14" s="43"/>
      <c r="BF14" s="5"/>
      <c r="BG14" s="219"/>
      <c r="BH14" s="220" t="e">
        <v>#DIV/0!</v>
      </c>
      <c r="BI14" s="234"/>
      <c r="BJ14" s="233"/>
      <c r="BK14" s="222">
        <v>0</v>
      </c>
      <c r="BL14" s="222">
        <v>0</v>
      </c>
      <c r="BM14" s="223" t="e">
        <v>#DIV/0!</v>
      </c>
      <c r="BN14" s="223" t="e">
        <v>#DIV/0!</v>
      </c>
      <c r="BO14" s="223" t="e">
        <v>#DIV/0!</v>
      </c>
      <c r="BP14" s="223" t="e">
        <v>#DIV/0!</v>
      </c>
      <c r="BQ14" s="223" t="e">
        <v>#DIV/0!</v>
      </c>
      <c r="BR14" s="220" t="e">
        <v>#DIV/0!</v>
      </c>
      <c r="BS14" s="234"/>
      <c r="BT14" s="5"/>
      <c r="BU14" s="239"/>
      <c r="BV14" s="240" t="e">
        <v>#DIV/0!</v>
      </c>
      <c r="BW14" s="43"/>
      <c r="BX14" s="243"/>
      <c r="BY14" s="200">
        <v>0</v>
      </c>
      <c r="BZ14" s="200">
        <v>0</v>
      </c>
      <c r="CA14" s="203" t="e">
        <v>#DIV/0!</v>
      </c>
      <c r="CB14" s="203" t="e">
        <v>#DIV/0!</v>
      </c>
      <c r="CC14" s="203" t="e">
        <v>#DIV/0!</v>
      </c>
      <c r="CD14" s="203" t="e">
        <v>#DIV/0!</v>
      </c>
      <c r="CE14" s="203" t="e">
        <v>#DIV/0!</v>
      </c>
      <c r="CF14" s="240" t="e">
        <v>#DIV/0!</v>
      </c>
      <c r="CG14" s="43"/>
      <c r="CI14" s="304"/>
      <c r="CJ14" s="304"/>
      <c r="CK14" s="304"/>
      <c r="CL14" s="316"/>
      <c r="CN14" s="249"/>
      <c r="CO14" s="250"/>
    </row>
    <row r="15" spans="1:97" ht="15.6">
      <c r="A15" s="4" t="s">
        <v>38</v>
      </c>
      <c r="B15" s="4" t="s">
        <v>75</v>
      </c>
      <c r="C15" s="106">
        <v>73.473000885216806</v>
      </c>
      <c r="D15" s="106">
        <v>1.0276304927160922</v>
      </c>
      <c r="E15" s="141">
        <v>12549</v>
      </c>
      <c r="F15" s="21"/>
      <c r="G15" s="135">
        <v>73.373637602179798</v>
      </c>
      <c r="H15" s="135">
        <v>1.1157245164391014</v>
      </c>
      <c r="I15" s="143">
        <v>10671</v>
      </c>
      <c r="J15" s="4"/>
      <c r="K15" s="106">
        <v>73.663572343149795</v>
      </c>
      <c r="L15" s="106">
        <v>1.0638598197320874</v>
      </c>
      <c r="M15" s="141">
        <v>11205</v>
      </c>
      <c r="N15" s="4"/>
      <c r="O15" s="135">
        <v>72.157475838544599</v>
      </c>
      <c r="P15" s="135">
        <v>1.3736480281898693</v>
      </c>
      <c r="Q15" s="143">
        <v>6438</v>
      </c>
      <c r="R15" s="4"/>
      <c r="S15" s="41">
        <v>72.705882352941103</v>
      </c>
      <c r="T15" s="8">
        <v>3.0732022969979411</v>
      </c>
      <c r="U15" s="22">
        <v>2640</v>
      </c>
      <c r="V15" s="4"/>
      <c r="W15" s="156">
        <v>72.961337986414236</v>
      </c>
      <c r="X15" s="156">
        <v>1.3579818605238358</v>
      </c>
      <c r="Y15" s="158">
        <v>6074</v>
      </c>
      <c r="Z15" s="4"/>
      <c r="AA15" s="41">
        <v>75.494310396290388</v>
      </c>
      <c r="AB15" s="41">
        <v>1.7095286866010468</v>
      </c>
      <c r="AC15" s="51">
        <v>4056</v>
      </c>
      <c r="AD15" s="4"/>
      <c r="AE15" s="219">
        <v>75.097083715421064</v>
      </c>
      <c r="AF15" s="220" t="s">
        <v>91</v>
      </c>
      <c r="AG15" s="216">
        <v>1.7007179633605096</v>
      </c>
      <c r="AH15" s="232">
        <v>1.3276556440632599</v>
      </c>
      <c r="AI15" s="222">
        <v>0.75097083715421065</v>
      </c>
      <c r="AJ15" s="222">
        <v>0.43245073580480203</v>
      </c>
      <c r="AK15" s="223">
        <v>6.5358001166956224E-3</v>
      </c>
      <c r="AL15" s="223">
        <v>8.6772919134002549E-3</v>
      </c>
      <c r="AM15" s="223">
        <v>1.7007179633605148E-2</v>
      </c>
      <c r="AN15" s="223">
        <v>0.76797801678781574</v>
      </c>
      <c r="AO15" s="223">
        <v>0.73396365752060555</v>
      </c>
      <c r="AP15" s="220">
        <v>1.7007179633605096E-2</v>
      </c>
      <c r="AQ15" s="218">
        <v>4378</v>
      </c>
      <c r="AR15" s="4"/>
      <c r="AS15" s="239">
        <v>74.485048922716672</v>
      </c>
      <c r="AT15" s="240" t="s">
        <v>91</v>
      </c>
      <c r="AU15" s="41">
        <v>1.5872522025375813</v>
      </c>
      <c r="AV15" s="242">
        <v>1.2562223747404739</v>
      </c>
      <c r="AW15" s="200">
        <v>0.74485048922716668</v>
      </c>
      <c r="AX15" s="200">
        <v>0.43594522353756454</v>
      </c>
      <c r="AY15" s="203">
        <v>6.4466088930733986E-3</v>
      </c>
      <c r="AZ15" s="203">
        <v>8.0983743326797225E-3</v>
      </c>
      <c r="BA15" s="203">
        <v>1.5872522025375847E-2</v>
      </c>
      <c r="BB15" s="203">
        <v>0.76072301125254249</v>
      </c>
      <c r="BC15" s="203">
        <v>0.72897796720179087</v>
      </c>
      <c r="BD15" s="240">
        <v>1.5872522025375813E-2</v>
      </c>
      <c r="BE15" s="51">
        <v>4573</v>
      </c>
      <c r="BF15" s="4"/>
      <c r="BG15" s="219">
        <v>73.312483585246795</v>
      </c>
      <c r="BH15" s="220" t="s">
        <v>91</v>
      </c>
      <c r="BI15" s="216">
        <v>1.8510888894158639</v>
      </c>
      <c r="BJ15" s="232">
        <v>1.4061474004163703</v>
      </c>
      <c r="BK15" s="222">
        <v>0.7331248358524679</v>
      </c>
      <c r="BL15" s="222">
        <v>0.44232658851662976</v>
      </c>
      <c r="BM15" s="223">
        <v>6.7165822094044404E-3</v>
      </c>
      <c r="BN15" s="223">
        <v>9.4445046134368944E-3</v>
      </c>
      <c r="BO15" s="223">
        <v>1.8510888894158695E-2</v>
      </c>
      <c r="BP15" s="223">
        <v>0.75163572474662654</v>
      </c>
      <c r="BQ15" s="223">
        <v>0.71461394695830927</v>
      </c>
      <c r="BR15" s="220">
        <v>1.8510888894158639E-2</v>
      </c>
      <c r="BS15" s="218">
        <v>4337</v>
      </c>
      <c r="BT15" s="4"/>
      <c r="BU15" s="239">
        <v>71.823819296881112</v>
      </c>
      <c r="BV15" s="240" t="s">
        <v>91</v>
      </c>
      <c r="BW15" s="41">
        <v>1.9400882328087454</v>
      </c>
      <c r="BX15" s="242">
        <v>1.4935067404989606</v>
      </c>
      <c r="BY15" s="200">
        <v>0.71823819296881108</v>
      </c>
      <c r="BZ15" s="200">
        <v>0.44985785658328564</v>
      </c>
      <c r="CA15" s="203">
        <v>6.6277512993981741E-3</v>
      </c>
      <c r="CB15" s="203">
        <v>9.8985912400019176E-3</v>
      </c>
      <c r="CC15" s="203">
        <v>1.940088232808743E-2</v>
      </c>
      <c r="CD15" s="203">
        <v>0.73763907529689854</v>
      </c>
      <c r="CE15" s="203">
        <v>0.69883731064072363</v>
      </c>
      <c r="CF15" s="240">
        <v>1.9400882328087454E-2</v>
      </c>
      <c r="CG15" s="51">
        <v>4607</v>
      </c>
      <c r="CH15" s="51"/>
      <c r="CI15" s="313">
        <v>73.706662181859727</v>
      </c>
      <c r="CJ15" s="313">
        <v>71.711403697123217</v>
      </c>
      <c r="CK15" s="313">
        <v>75.609056605639154</v>
      </c>
      <c r="CL15" s="314">
        <v>4546</v>
      </c>
      <c r="CN15" s="249"/>
      <c r="CO15" s="250"/>
    </row>
    <row r="16" spans="1:97" ht="15.6">
      <c r="A16" s="4" t="s">
        <v>54</v>
      </c>
      <c r="B16" s="4" t="s">
        <v>75</v>
      </c>
      <c r="C16" s="106">
        <v>78.912923670432605</v>
      </c>
      <c r="D16" s="106">
        <v>0.85250990220890088</v>
      </c>
      <c r="E16" s="141">
        <v>15568</v>
      </c>
      <c r="F16" s="21"/>
      <c r="G16" s="135">
        <v>78.382944489139106</v>
      </c>
      <c r="H16" s="135">
        <v>0.92369270478516796</v>
      </c>
      <c r="I16" s="143">
        <v>13503</v>
      </c>
      <c r="J16" s="4"/>
      <c r="K16" s="106">
        <v>79.718693284936407</v>
      </c>
      <c r="L16" s="106">
        <v>0.85330648860085745</v>
      </c>
      <c r="M16" s="141">
        <v>14515</v>
      </c>
      <c r="N16" s="4"/>
      <c r="O16" s="135">
        <v>79.088580288526302</v>
      </c>
      <c r="P16" s="135">
        <v>1.1232494199778884</v>
      </c>
      <c r="Q16" s="143">
        <v>8014</v>
      </c>
      <c r="R16" s="4"/>
      <c r="S16" s="41">
        <v>78.571428571428498</v>
      </c>
      <c r="T16" s="8">
        <v>1.9882557624119883</v>
      </c>
      <c r="U16" s="22">
        <v>3457</v>
      </c>
      <c r="V16" s="4"/>
      <c r="W16" s="156">
        <v>79.366545247308125</v>
      </c>
      <c r="X16" s="156">
        <v>1.0145988602312741</v>
      </c>
      <c r="Y16" s="158">
        <v>8028</v>
      </c>
      <c r="Z16" s="4"/>
      <c r="AA16" s="193">
        <v>80.697145842539172</v>
      </c>
      <c r="AB16" s="41">
        <v>1.262477740267542</v>
      </c>
      <c r="AC16" s="51">
        <v>5132</v>
      </c>
      <c r="AD16" s="4"/>
      <c r="AE16" s="219">
        <v>81.612120607481515</v>
      </c>
      <c r="AF16" s="220" t="s">
        <v>32</v>
      </c>
      <c r="AG16" s="216">
        <v>1.3521678086845235</v>
      </c>
      <c r="AH16" s="232">
        <v>1.3159387272194329</v>
      </c>
      <c r="AI16" s="222">
        <v>0.8161212060748152</v>
      </c>
      <c r="AJ16" s="222">
        <v>0.38738531602243809</v>
      </c>
      <c r="AK16" s="223">
        <v>5.242601328930451E-3</v>
      </c>
      <c r="AL16" s="223">
        <v>6.8989421201116454E-3</v>
      </c>
      <c r="AM16" s="223">
        <v>1.3521678086845226E-2</v>
      </c>
      <c r="AN16" s="223">
        <v>0.82964288416166043</v>
      </c>
      <c r="AO16" s="223">
        <v>0.80259952798796996</v>
      </c>
      <c r="AP16" s="220">
        <v>1.3521678086845235E-2</v>
      </c>
      <c r="AQ16" s="218">
        <v>5460</v>
      </c>
      <c r="AR16" s="4"/>
      <c r="AS16" s="239">
        <v>80.41479630685599</v>
      </c>
      <c r="AT16" s="240" t="s">
        <v>91</v>
      </c>
      <c r="AU16" s="41">
        <v>1.2800106805448852</v>
      </c>
      <c r="AV16" s="242">
        <v>1.2513319015585882</v>
      </c>
      <c r="AW16" s="200">
        <v>0.80414796306855996</v>
      </c>
      <c r="AX16" s="200">
        <v>0.39685515816383926</v>
      </c>
      <c r="AY16" s="203">
        <v>5.2190683655379284E-3</v>
      </c>
      <c r="AZ16" s="203">
        <v>6.5307867422128487E-3</v>
      </c>
      <c r="BA16" s="203">
        <v>1.280010680544885E-2</v>
      </c>
      <c r="BB16" s="203">
        <v>0.81694806987400881</v>
      </c>
      <c r="BC16" s="203">
        <v>0.7913478562631111</v>
      </c>
      <c r="BD16" s="240">
        <v>1.2800106805448852E-2</v>
      </c>
      <c r="BE16" s="51">
        <v>5782</v>
      </c>
      <c r="BF16" s="4"/>
      <c r="BG16" s="219">
        <v>80.150003120870295</v>
      </c>
      <c r="BH16" s="220" t="s">
        <v>91</v>
      </c>
      <c r="BI16" s="216">
        <v>1.4287012756080131</v>
      </c>
      <c r="BJ16" s="232">
        <v>1.3528561725495072</v>
      </c>
      <c r="BK16" s="222">
        <v>0.80150003120870295</v>
      </c>
      <c r="BL16" s="222">
        <v>0.39887056945975741</v>
      </c>
      <c r="BM16" s="223">
        <v>5.3881752660144937E-3</v>
      </c>
      <c r="BN16" s="223">
        <v>7.289426167406291E-3</v>
      </c>
      <c r="BO16" s="223">
        <v>1.4287012756080165E-2</v>
      </c>
      <c r="BP16" s="223">
        <v>0.81578704396478308</v>
      </c>
      <c r="BQ16" s="223">
        <v>0.78721301845262281</v>
      </c>
      <c r="BR16" s="220">
        <v>1.4287012756080131E-2</v>
      </c>
      <c r="BS16" s="218">
        <v>5480</v>
      </c>
      <c r="BT16" s="4"/>
      <c r="BU16" s="239">
        <v>80.183042845813631</v>
      </c>
      <c r="BV16" s="240" t="s">
        <v>91</v>
      </c>
      <c r="BW16" s="41">
        <v>1.3621274082394219</v>
      </c>
      <c r="BX16" s="242">
        <v>1.3004793172689777</v>
      </c>
      <c r="BY16" s="200">
        <v>0.80183042845813635</v>
      </c>
      <c r="BZ16" s="200">
        <v>0.39862061218253358</v>
      </c>
      <c r="CA16" s="203">
        <v>5.3439968210268265E-3</v>
      </c>
      <c r="CB16" s="203">
        <v>6.9497573372965544E-3</v>
      </c>
      <c r="CC16" s="203">
        <v>1.3621274082394228E-2</v>
      </c>
      <c r="CD16" s="203">
        <v>0.81545170254053057</v>
      </c>
      <c r="CE16" s="203">
        <v>0.78820915437574213</v>
      </c>
      <c r="CF16" s="240">
        <v>1.3621274082394219E-2</v>
      </c>
      <c r="CG16" s="51">
        <v>5564</v>
      </c>
      <c r="CH16" s="51"/>
      <c r="CI16" s="313">
        <v>80.193293935683812</v>
      </c>
      <c r="CJ16" s="313">
        <v>78.646754868905461</v>
      </c>
      <c r="CK16" s="313">
        <v>81.65395152705986</v>
      </c>
      <c r="CL16" s="314">
        <v>5401</v>
      </c>
      <c r="CN16" s="249"/>
      <c r="CO16" s="250"/>
    </row>
    <row r="17" spans="1:93" ht="12.6">
      <c r="A17" s="4"/>
      <c r="B17" s="4"/>
      <c r="C17" s="79"/>
      <c r="D17" s="106"/>
      <c r="E17" s="21"/>
      <c r="F17" s="21"/>
      <c r="G17" s="130"/>
      <c r="H17" s="135"/>
      <c r="I17" s="95"/>
      <c r="J17" s="4"/>
      <c r="K17" s="79"/>
      <c r="L17" s="106"/>
      <c r="M17" s="21"/>
      <c r="N17" s="4"/>
      <c r="O17" s="135"/>
      <c r="P17" s="135"/>
      <c r="Q17" s="95"/>
      <c r="R17" s="4"/>
      <c r="S17" s="41"/>
      <c r="T17" s="8"/>
      <c r="U17" s="140"/>
      <c r="V17" s="4"/>
      <c r="W17" s="160"/>
      <c r="X17" s="160"/>
      <c r="Y17" s="160"/>
      <c r="Z17" s="4"/>
      <c r="AA17" s="43"/>
      <c r="AB17" s="43"/>
      <c r="AC17" s="43"/>
      <c r="AD17" s="4"/>
      <c r="AE17" s="219"/>
      <c r="AF17" s="220" t="e">
        <v>#DIV/0!</v>
      </c>
      <c r="AG17" s="234"/>
      <c r="AH17" s="233"/>
      <c r="AI17" s="222">
        <v>0</v>
      </c>
      <c r="AJ17" s="222">
        <v>0</v>
      </c>
      <c r="AK17" s="223" t="e">
        <v>#DIV/0!</v>
      </c>
      <c r="AL17" s="223" t="e">
        <v>#DIV/0!</v>
      </c>
      <c r="AM17" s="223" t="e">
        <v>#DIV/0!</v>
      </c>
      <c r="AN17" s="223" t="e">
        <v>#DIV/0!</v>
      </c>
      <c r="AO17" s="223" t="e">
        <v>#DIV/0!</v>
      </c>
      <c r="AP17" s="220" t="e">
        <v>#DIV/0!</v>
      </c>
      <c r="AQ17" s="234"/>
      <c r="AR17" s="4"/>
      <c r="AS17" s="239"/>
      <c r="AT17" s="240" t="e">
        <v>#DIV/0!</v>
      </c>
      <c r="AU17" s="43"/>
      <c r="AV17" s="243"/>
      <c r="AW17" s="200">
        <v>0</v>
      </c>
      <c r="AX17" s="200">
        <v>0</v>
      </c>
      <c r="AY17" s="203" t="e">
        <v>#DIV/0!</v>
      </c>
      <c r="AZ17" s="203" t="e">
        <v>#DIV/0!</v>
      </c>
      <c r="BA17" s="203" t="e">
        <v>#DIV/0!</v>
      </c>
      <c r="BB17" s="203" t="e">
        <v>#DIV/0!</v>
      </c>
      <c r="BC17" s="203" t="e">
        <v>#DIV/0!</v>
      </c>
      <c r="BD17" s="240" t="e">
        <v>#DIV/0!</v>
      </c>
      <c r="BE17" s="43"/>
      <c r="BF17" s="4"/>
      <c r="BG17" s="219"/>
      <c r="BH17" s="220" t="e">
        <v>#DIV/0!</v>
      </c>
      <c r="BI17" s="234"/>
      <c r="BJ17" s="233"/>
      <c r="BK17" s="222">
        <v>0</v>
      </c>
      <c r="BL17" s="222">
        <v>0</v>
      </c>
      <c r="BM17" s="223" t="e">
        <v>#DIV/0!</v>
      </c>
      <c r="BN17" s="223" t="e">
        <v>#DIV/0!</v>
      </c>
      <c r="BO17" s="223" t="e">
        <v>#DIV/0!</v>
      </c>
      <c r="BP17" s="223" t="e">
        <v>#DIV/0!</v>
      </c>
      <c r="BQ17" s="223" t="e">
        <v>#DIV/0!</v>
      </c>
      <c r="BR17" s="220" t="e">
        <v>#DIV/0!</v>
      </c>
      <c r="BS17" s="234"/>
      <c r="BT17" s="4"/>
      <c r="BU17" s="239"/>
      <c r="BV17" s="240" t="e">
        <v>#DIV/0!</v>
      </c>
      <c r="BW17" s="43"/>
      <c r="BX17" s="243"/>
      <c r="BY17" s="200">
        <v>0</v>
      </c>
      <c r="BZ17" s="200">
        <v>0</v>
      </c>
      <c r="CA17" s="203" t="e">
        <v>#DIV/0!</v>
      </c>
      <c r="CB17" s="203" t="e">
        <v>#DIV/0!</v>
      </c>
      <c r="CC17" s="203" t="e">
        <v>#DIV/0!</v>
      </c>
      <c r="CD17" s="203" t="e">
        <v>#DIV/0!</v>
      </c>
      <c r="CE17" s="203" t="e">
        <v>#DIV/0!</v>
      </c>
      <c r="CF17" s="240" t="e">
        <v>#DIV/0!</v>
      </c>
      <c r="CG17" s="310"/>
      <c r="CH17" s="310"/>
      <c r="CI17" s="317"/>
      <c r="CJ17" s="318"/>
      <c r="CK17" s="302"/>
      <c r="CL17" s="316"/>
      <c r="CN17" s="249"/>
      <c r="CO17" s="250"/>
    </row>
    <row r="18" spans="1:93" ht="12.6">
      <c r="A18" s="13" t="s">
        <v>7</v>
      </c>
      <c r="B18" s="13"/>
      <c r="C18" s="111"/>
      <c r="D18" s="116"/>
      <c r="E18" s="21"/>
      <c r="F18" s="21"/>
      <c r="G18" s="132"/>
      <c r="H18" s="144"/>
      <c r="I18" s="95"/>
      <c r="J18" s="5"/>
      <c r="K18" s="111"/>
      <c r="L18" s="116"/>
      <c r="M18" s="21"/>
      <c r="N18" s="5"/>
      <c r="O18" s="132"/>
      <c r="P18" s="144"/>
      <c r="Q18" s="95"/>
      <c r="R18" s="5"/>
      <c r="S18" s="41"/>
      <c r="T18" s="8"/>
      <c r="U18" s="22"/>
      <c r="V18" s="5"/>
      <c r="W18" s="160"/>
      <c r="X18" s="160"/>
      <c r="Y18" s="160"/>
      <c r="Z18" s="5"/>
      <c r="AA18" s="43"/>
      <c r="AB18" s="43"/>
      <c r="AC18" s="43"/>
      <c r="AD18" s="5"/>
      <c r="AE18" s="219"/>
      <c r="AF18" s="220" t="e">
        <v>#DIV/0!</v>
      </c>
      <c r="AG18" s="234"/>
      <c r="AH18" s="233"/>
      <c r="AI18" s="222">
        <v>0</v>
      </c>
      <c r="AJ18" s="222">
        <v>0</v>
      </c>
      <c r="AK18" s="223" t="e">
        <v>#DIV/0!</v>
      </c>
      <c r="AL18" s="223" t="e">
        <v>#DIV/0!</v>
      </c>
      <c r="AM18" s="223" t="e">
        <v>#DIV/0!</v>
      </c>
      <c r="AN18" s="223" t="e">
        <v>#DIV/0!</v>
      </c>
      <c r="AO18" s="223" t="e">
        <v>#DIV/0!</v>
      </c>
      <c r="AP18" s="220" t="e">
        <v>#DIV/0!</v>
      </c>
      <c r="AQ18" s="234"/>
      <c r="AR18" s="5"/>
      <c r="AS18" s="239"/>
      <c r="AT18" s="240" t="e">
        <v>#DIV/0!</v>
      </c>
      <c r="AU18" s="43"/>
      <c r="AV18" s="243"/>
      <c r="AW18" s="200">
        <v>0</v>
      </c>
      <c r="AX18" s="200">
        <v>0</v>
      </c>
      <c r="AY18" s="203" t="e">
        <v>#DIV/0!</v>
      </c>
      <c r="AZ18" s="203" t="e">
        <v>#DIV/0!</v>
      </c>
      <c r="BA18" s="203" t="e">
        <v>#DIV/0!</v>
      </c>
      <c r="BB18" s="203" t="e">
        <v>#DIV/0!</v>
      </c>
      <c r="BC18" s="203" t="e">
        <v>#DIV/0!</v>
      </c>
      <c r="BD18" s="240" t="e">
        <v>#DIV/0!</v>
      </c>
      <c r="BE18" s="43"/>
      <c r="BF18" s="5"/>
      <c r="BG18" s="219"/>
      <c r="BH18" s="220" t="e">
        <v>#DIV/0!</v>
      </c>
      <c r="BI18" s="234"/>
      <c r="BJ18" s="233"/>
      <c r="BK18" s="222">
        <v>0</v>
      </c>
      <c r="BL18" s="222">
        <v>0</v>
      </c>
      <c r="BM18" s="223" t="e">
        <v>#DIV/0!</v>
      </c>
      <c r="BN18" s="223" t="e">
        <v>#DIV/0!</v>
      </c>
      <c r="BO18" s="223" t="e">
        <v>#DIV/0!</v>
      </c>
      <c r="BP18" s="223" t="e">
        <v>#DIV/0!</v>
      </c>
      <c r="BQ18" s="223" t="e">
        <v>#DIV/0!</v>
      </c>
      <c r="BR18" s="220" t="e">
        <v>#DIV/0!</v>
      </c>
      <c r="BS18" s="234"/>
      <c r="BT18" s="5"/>
      <c r="BU18" s="239"/>
      <c r="BV18" s="240" t="e">
        <v>#DIV/0!</v>
      </c>
      <c r="BW18" s="43"/>
      <c r="BX18" s="243"/>
      <c r="BY18" s="200">
        <v>0</v>
      </c>
      <c r="BZ18" s="200">
        <v>0</v>
      </c>
      <c r="CA18" s="203" t="e">
        <v>#DIV/0!</v>
      </c>
      <c r="CB18" s="203" t="e">
        <v>#DIV/0!</v>
      </c>
      <c r="CC18" s="203" t="e">
        <v>#DIV/0!</v>
      </c>
      <c r="CD18" s="203" t="e">
        <v>#DIV/0!</v>
      </c>
      <c r="CE18" s="203" t="e">
        <v>#DIV/0!</v>
      </c>
      <c r="CF18" s="240" t="e">
        <v>#DIV/0!</v>
      </c>
      <c r="CG18" s="43"/>
      <c r="CI18" s="304"/>
      <c r="CJ18" s="302"/>
      <c r="CK18" s="302"/>
      <c r="CL18" s="316"/>
      <c r="CN18" s="249"/>
    </row>
    <row r="19" spans="1:93" ht="14.25" customHeight="1">
      <c r="A19" s="4" t="s">
        <v>39</v>
      </c>
      <c r="B19" s="4" t="s">
        <v>77</v>
      </c>
      <c r="C19" s="106">
        <v>84.425138373152095</v>
      </c>
      <c r="D19" s="106">
        <v>0.79547377786043683</v>
      </c>
      <c r="E19" s="141">
        <v>14129</v>
      </c>
      <c r="F19" s="21"/>
      <c r="G19" s="135">
        <v>84.033546957828904</v>
      </c>
      <c r="H19" s="135">
        <v>0.84754409547574028</v>
      </c>
      <c r="I19" s="143">
        <v>12700</v>
      </c>
      <c r="J19" s="4"/>
      <c r="K19" s="106">
        <v>84.25</v>
      </c>
      <c r="L19" s="106">
        <v>0.79876889368068049</v>
      </c>
      <c r="M19" s="141">
        <v>13595</v>
      </c>
      <c r="N19" s="4"/>
      <c r="O19" s="135">
        <v>83.252331538158401</v>
      </c>
      <c r="P19" s="135">
        <v>1.0338251556725169</v>
      </c>
      <c r="Q19" s="143">
        <v>7796</v>
      </c>
      <c r="R19" s="4"/>
      <c r="S19" s="41">
        <v>81.8838399037014</v>
      </c>
      <c r="T19" s="8">
        <v>2.0324559521747076</v>
      </c>
      <c r="U19" s="22">
        <v>3435</v>
      </c>
      <c r="V19" s="4"/>
      <c r="W19" s="156">
        <v>83.771381187554539</v>
      </c>
      <c r="X19" s="156">
        <v>1.0015250184993647</v>
      </c>
      <c r="Y19" s="158">
        <v>7730</v>
      </c>
      <c r="Z19" s="4"/>
      <c r="AA19" s="41">
        <v>84.867564904094181</v>
      </c>
      <c r="AB19" s="41">
        <v>1.1559114509634014</v>
      </c>
      <c r="AC19" s="51">
        <v>5023</v>
      </c>
      <c r="AD19" s="4"/>
      <c r="AE19" s="219">
        <v>85.308088435924333</v>
      </c>
      <c r="AF19" s="220" t="s">
        <v>91</v>
      </c>
      <c r="AG19" s="216">
        <v>1.20741053587331</v>
      </c>
      <c r="AH19" s="232">
        <v>1.2703875141234042</v>
      </c>
      <c r="AI19" s="222">
        <v>0.85308088435924334</v>
      </c>
      <c r="AJ19" s="222">
        <v>0.35402526618886204</v>
      </c>
      <c r="AK19" s="223">
        <v>4.8492062192554549E-3</v>
      </c>
      <c r="AL19" s="223">
        <v>6.1603710343516886E-3</v>
      </c>
      <c r="AM19" s="223">
        <v>1.2074105358733067E-2</v>
      </c>
      <c r="AN19" s="223">
        <v>0.86515498971797644</v>
      </c>
      <c r="AO19" s="223">
        <v>0.84100677900051024</v>
      </c>
      <c r="AP19" s="220">
        <v>1.20741053587331E-2</v>
      </c>
      <c r="AQ19" s="218">
        <v>5330</v>
      </c>
      <c r="AR19" s="4"/>
      <c r="AS19" s="239">
        <v>83.495080344521654</v>
      </c>
      <c r="AT19" s="240" t="s">
        <v>91</v>
      </c>
      <c r="AU19" s="41">
        <v>1.2464934002494932</v>
      </c>
      <c r="AV19" s="242">
        <v>1.3130211228136599</v>
      </c>
      <c r="AW19" s="200">
        <v>0.83495080344521655</v>
      </c>
      <c r="AX19" s="200">
        <v>0.37122494430116615</v>
      </c>
      <c r="AY19" s="203">
        <v>4.8436212923386335E-3</v>
      </c>
      <c r="AZ19" s="203">
        <v>6.3597770677506233E-3</v>
      </c>
      <c r="BA19" s="203">
        <v>1.246493400249497E-2</v>
      </c>
      <c r="BB19" s="203">
        <v>0.84741573744771148</v>
      </c>
      <c r="BC19" s="203">
        <v>0.82248586944272162</v>
      </c>
      <c r="BD19" s="240">
        <v>1.2464934002494932E-2</v>
      </c>
      <c r="BE19" s="51">
        <v>5874</v>
      </c>
      <c r="BF19" s="4"/>
      <c r="BG19" s="219">
        <v>82.370085819283389</v>
      </c>
      <c r="BH19" s="220" t="s">
        <v>32</v>
      </c>
      <c r="BI19" s="216">
        <v>1.4037632586584192</v>
      </c>
      <c r="BJ19" s="246">
        <v>1.4139828352302277</v>
      </c>
      <c r="BK19" s="222">
        <v>0.8237008581928339</v>
      </c>
      <c r="BL19" s="222">
        <v>0.38107447356812402</v>
      </c>
      <c r="BM19" s="223">
        <v>5.0652588352482616E-3</v>
      </c>
      <c r="BN19" s="223">
        <v>7.162189049039298E-3</v>
      </c>
      <c r="BO19" s="223">
        <v>1.4037632586584199E-2</v>
      </c>
      <c r="BP19" s="223">
        <v>0.83773849077941809</v>
      </c>
      <c r="BQ19" s="223">
        <v>0.8096632256062497</v>
      </c>
      <c r="BR19" s="220">
        <v>1.4037632586584192E-2</v>
      </c>
      <c r="BS19" s="218">
        <v>5660</v>
      </c>
      <c r="BT19" s="4"/>
      <c r="BU19" s="239">
        <v>81.732099260336554</v>
      </c>
      <c r="BV19" s="240" t="s">
        <v>32</v>
      </c>
      <c r="BW19" s="41">
        <v>1.3687540436755352</v>
      </c>
      <c r="BX19" s="245">
        <v>1.4032120242606463</v>
      </c>
      <c r="BY19" s="200">
        <v>0.81732099260336555</v>
      </c>
      <c r="BZ19" s="200">
        <v>0.38640314136043824</v>
      </c>
      <c r="CA19" s="203">
        <v>4.9768439852933607E-3</v>
      </c>
      <c r="CB19" s="203">
        <v>6.9835673230329185E-3</v>
      </c>
      <c r="CC19" s="203">
        <v>1.3687540436755314E-2</v>
      </c>
      <c r="CD19" s="203">
        <v>0.8310085330401209</v>
      </c>
      <c r="CE19" s="203">
        <v>0.8036334521666102</v>
      </c>
      <c r="CF19" s="240">
        <v>1.3687540436755352E-2</v>
      </c>
      <c r="CG19" s="51">
        <v>6028</v>
      </c>
      <c r="CH19" s="51"/>
      <c r="CI19" s="313">
        <v>82.819767310296513</v>
      </c>
      <c r="CJ19" s="313">
        <v>81.463986703449265</v>
      </c>
      <c r="CK19" s="313">
        <v>84.095742202352767</v>
      </c>
      <c r="CL19" s="314">
        <v>5838</v>
      </c>
      <c r="CN19" s="249"/>
      <c r="CO19" s="250"/>
    </row>
    <row r="20" spans="1:93" ht="15" customHeight="1">
      <c r="A20" s="4" t="s">
        <v>40</v>
      </c>
      <c r="B20" s="4" t="s">
        <v>77</v>
      </c>
      <c r="C20" s="106">
        <v>64.404954227248197</v>
      </c>
      <c r="D20" s="106">
        <v>1.146376710563068</v>
      </c>
      <c r="E20" s="141">
        <v>11861</v>
      </c>
      <c r="F20" s="21"/>
      <c r="G20" s="135">
        <v>63.707923355774199</v>
      </c>
      <c r="H20" s="135">
        <v>1.2488375819148274</v>
      </c>
      <c r="I20" s="143">
        <v>10080</v>
      </c>
      <c r="J20" s="4"/>
      <c r="K20" s="106">
        <v>65.071061981839705</v>
      </c>
      <c r="L20" s="106">
        <v>1.1780359244367133</v>
      </c>
      <c r="M20" s="141">
        <v>10706</v>
      </c>
      <c r="N20" s="4"/>
      <c r="O20" s="135">
        <v>64.6486103735174</v>
      </c>
      <c r="P20" s="135">
        <v>1.5390874814006814</v>
      </c>
      <c r="Q20" s="143">
        <v>5855</v>
      </c>
      <c r="R20" s="4"/>
      <c r="S20" s="41">
        <v>64.815637494446904</v>
      </c>
      <c r="T20" s="8">
        <v>3.1554182208947488</v>
      </c>
      <c r="U20" s="22">
        <v>2324</v>
      </c>
      <c r="V20" s="4"/>
      <c r="W20" s="156">
        <v>64.50300058360942</v>
      </c>
      <c r="X20" s="156">
        <v>1.4736364315287673</v>
      </c>
      <c r="Y20" s="158">
        <v>5583</v>
      </c>
      <c r="Z20" s="4"/>
      <c r="AA20" s="193">
        <v>67.466325159442547</v>
      </c>
      <c r="AB20" s="41">
        <v>1.9393629750851531</v>
      </c>
      <c r="AC20" s="51">
        <v>3660</v>
      </c>
      <c r="AD20" s="4"/>
      <c r="AE20" s="219">
        <v>67.272823950516184</v>
      </c>
      <c r="AF20" s="220" t="s">
        <v>32</v>
      </c>
      <c r="AG20" s="216">
        <v>1.7976222660277652</v>
      </c>
      <c r="AH20" s="232">
        <v>1.2163090170827695</v>
      </c>
      <c r="AI20" s="222">
        <v>0.67272823950516181</v>
      </c>
      <c r="AJ20" s="222">
        <v>0.46921738594967627</v>
      </c>
      <c r="AK20" s="223">
        <v>7.5406089876282178E-3</v>
      </c>
      <c r="AL20" s="223">
        <v>9.171710705947576E-3</v>
      </c>
      <c r="AM20" s="223">
        <v>1.797622266027768E-2</v>
      </c>
      <c r="AN20" s="223">
        <v>0.69070446216543946</v>
      </c>
      <c r="AO20" s="223">
        <v>0.65475201684488415</v>
      </c>
      <c r="AP20" s="220">
        <v>1.7976222660277652E-2</v>
      </c>
      <c r="AQ20" s="218">
        <v>3872</v>
      </c>
      <c r="AR20" s="4"/>
      <c r="AS20" s="239">
        <v>66.875862011307106</v>
      </c>
      <c r="AT20" s="240" t="s">
        <v>32</v>
      </c>
      <c r="AU20" s="41">
        <v>1.7401059191073598</v>
      </c>
      <c r="AV20" s="242">
        <v>1.1792282689585434</v>
      </c>
      <c r="AW20" s="200">
        <v>0.66875862011307108</v>
      </c>
      <c r="AX20" s="200">
        <v>0.47065967337082554</v>
      </c>
      <c r="AY20" s="203">
        <v>7.5288684962320071E-3</v>
      </c>
      <c r="AZ20" s="203">
        <v>8.8782545640281804E-3</v>
      </c>
      <c r="BA20" s="203">
        <v>1.7401059191073587E-2</v>
      </c>
      <c r="BB20" s="203">
        <v>0.68615967930414468</v>
      </c>
      <c r="BC20" s="203">
        <v>0.65135756092199748</v>
      </c>
      <c r="BD20" s="240">
        <v>1.7401059191073598E-2</v>
      </c>
      <c r="BE20" s="51">
        <v>3908</v>
      </c>
      <c r="BF20" s="4"/>
      <c r="BG20" s="219">
        <v>66.711304668865836</v>
      </c>
      <c r="BH20" s="220" t="s">
        <v>32</v>
      </c>
      <c r="BI20" s="216">
        <v>1.9462346590814139</v>
      </c>
      <c r="BJ20" s="246">
        <v>1.2669315688084239</v>
      </c>
      <c r="BK20" s="222">
        <v>0.66711304668865834</v>
      </c>
      <c r="BL20" s="222">
        <v>0.47124646378135754</v>
      </c>
      <c r="BM20" s="223">
        <v>7.8377959618642704E-3</v>
      </c>
      <c r="BN20" s="223">
        <v>9.9299511339650294E-3</v>
      </c>
      <c r="BO20" s="223">
        <v>1.9462346590814122E-2</v>
      </c>
      <c r="BP20" s="223">
        <v>0.68657539327947248</v>
      </c>
      <c r="BQ20" s="223">
        <v>0.6476507000978442</v>
      </c>
      <c r="BR20" s="220">
        <v>1.9462346590814139E-2</v>
      </c>
      <c r="BS20" s="218">
        <v>3615</v>
      </c>
      <c r="BT20" s="4"/>
      <c r="BU20" s="239">
        <v>65.249066493712448</v>
      </c>
      <c r="BV20" s="240" t="s">
        <v>91</v>
      </c>
      <c r="BW20" s="41">
        <v>2.085807696064601</v>
      </c>
      <c r="BX20" s="245">
        <v>1.3455808289615414</v>
      </c>
      <c r="BY20" s="200">
        <v>0.65249066493712449</v>
      </c>
      <c r="BZ20" s="200">
        <v>0.47617916492328138</v>
      </c>
      <c r="CA20" s="203">
        <v>7.9089054494814182E-3</v>
      </c>
      <c r="CB20" s="203">
        <v>1.0642071550891658E-2</v>
      </c>
      <c r="CC20" s="203">
        <v>2.0858076960645962E-2</v>
      </c>
      <c r="CD20" s="203">
        <v>0.6733487418977705</v>
      </c>
      <c r="CE20" s="203">
        <v>0.63163258797647848</v>
      </c>
      <c r="CF20" s="240">
        <v>2.085807696064601E-2</v>
      </c>
      <c r="CG20" s="51">
        <v>3625</v>
      </c>
      <c r="CH20" s="51"/>
      <c r="CI20" s="315">
        <v>68.329211131423889</v>
      </c>
      <c r="CJ20" s="313">
        <v>66.059801215089948</v>
      </c>
      <c r="CK20" s="313">
        <v>70.514607067392205</v>
      </c>
      <c r="CL20" s="314">
        <v>3500</v>
      </c>
      <c r="CN20" s="249"/>
      <c r="CO20" s="250"/>
    </row>
    <row r="21" spans="1:93" ht="12.6">
      <c r="A21" s="4"/>
      <c r="B21" s="4"/>
      <c r="C21" s="79"/>
      <c r="D21" s="106"/>
      <c r="E21" s="21"/>
      <c r="F21" s="21"/>
      <c r="G21" s="130"/>
      <c r="H21" s="135"/>
      <c r="I21" s="95"/>
      <c r="J21" s="4"/>
      <c r="K21" s="79"/>
      <c r="L21" s="106"/>
      <c r="M21" s="21"/>
      <c r="N21" s="4"/>
      <c r="O21" s="130"/>
      <c r="P21" s="135"/>
      <c r="Q21" s="95"/>
      <c r="R21" s="4"/>
      <c r="S21" s="41"/>
      <c r="T21" s="8"/>
      <c r="U21" s="22"/>
      <c r="V21" s="4"/>
      <c r="W21" s="156"/>
      <c r="X21" s="160"/>
      <c r="Y21" s="160"/>
      <c r="Z21" s="4"/>
      <c r="AA21" s="41"/>
      <c r="AB21" s="43"/>
      <c r="AC21" s="43"/>
      <c r="AD21" s="4"/>
      <c r="AE21" s="219"/>
      <c r="AF21" s="220" t="e">
        <v>#DIV/0!</v>
      </c>
      <c r="AG21" s="234"/>
      <c r="AH21" s="233"/>
      <c r="AI21" s="222">
        <v>0</v>
      </c>
      <c r="AJ21" s="222">
        <v>0</v>
      </c>
      <c r="AK21" s="223" t="e">
        <v>#DIV/0!</v>
      </c>
      <c r="AL21" s="223" t="e">
        <v>#DIV/0!</v>
      </c>
      <c r="AM21" s="223" t="e">
        <v>#DIV/0!</v>
      </c>
      <c r="AN21" s="223" t="e">
        <v>#DIV/0!</v>
      </c>
      <c r="AO21" s="223" t="e">
        <v>#DIV/0!</v>
      </c>
      <c r="AP21" s="220" t="e">
        <v>#DIV/0!</v>
      </c>
      <c r="AQ21" s="234"/>
      <c r="AR21" s="4"/>
      <c r="AS21" s="239"/>
      <c r="AT21" s="240" t="e">
        <v>#DIV/0!</v>
      </c>
      <c r="AU21" s="43"/>
      <c r="AV21" s="243"/>
      <c r="AW21" s="200">
        <v>0</v>
      </c>
      <c r="AX21" s="200">
        <v>0</v>
      </c>
      <c r="AY21" s="203" t="e">
        <v>#DIV/0!</v>
      </c>
      <c r="AZ21" s="203" t="e">
        <v>#DIV/0!</v>
      </c>
      <c r="BA21" s="203" t="e">
        <v>#DIV/0!</v>
      </c>
      <c r="BB21" s="203" t="e">
        <v>#DIV/0!</v>
      </c>
      <c r="BC21" s="203" t="e">
        <v>#DIV/0!</v>
      </c>
      <c r="BD21" s="240" t="e">
        <v>#DIV/0!</v>
      </c>
      <c r="BE21" s="43"/>
      <c r="BF21" s="4"/>
      <c r="BG21" s="219"/>
      <c r="BH21" s="220" t="e">
        <v>#DIV/0!</v>
      </c>
      <c r="BI21" s="234"/>
      <c r="BJ21" s="233"/>
      <c r="BK21" s="222">
        <v>0</v>
      </c>
      <c r="BL21" s="222">
        <v>0</v>
      </c>
      <c r="BM21" s="223" t="e">
        <v>#DIV/0!</v>
      </c>
      <c r="BN21" s="223" t="e">
        <v>#DIV/0!</v>
      </c>
      <c r="BO21" s="223" t="e">
        <v>#DIV/0!</v>
      </c>
      <c r="BP21" s="223" t="e">
        <v>#DIV/0!</v>
      </c>
      <c r="BQ21" s="223" t="e">
        <v>#DIV/0!</v>
      </c>
      <c r="BR21" s="220" t="e">
        <v>#DIV/0!</v>
      </c>
      <c r="BS21" s="234"/>
      <c r="BT21" s="4"/>
      <c r="BU21" s="239"/>
      <c r="BV21" s="240" t="e">
        <v>#DIV/0!</v>
      </c>
      <c r="BW21" s="43"/>
      <c r="BX21" s="243"/>
      <c r="BY21" s="200">
        <v>0</v>
      </c>
      <c r="BZ21" s="200">
        <v>0</v>
      </c>
      <c r="CA21" s="203" t="e">
        <v>#DIV/0!</v>
      </c>
      <c r="CB21" s="203" t="e">
        <v>#DIV/0!</v>
      </c>
      <c r="CC21" s="203" t="e">
        <v>#DIV/0!</v>
      </c>
      <c r="CD21" s="203" t="e">
        <v>#DIV/0!</v>
      </c>
      <c r="CE21" s="203" t="e">
        <v>#DIV/0!</v>
      </c>
      <c r="CF21" s="240" t="e">
        <v>#DIV/0!</v>
      </c>
      <c r="CG21" s="310"/>
      <c r="CH21" s="310"/>
      <c r="CI21" s="304"/>
      <c r="CJ21" s="302"/>
      <c r="CK21" s="302"/>
      <c r="CL21" s="316"/>
      <c r="CN21" s="249"/>
    </row>
    <row r="22" spans="1:93" ht="12.6">
      <c r="A22" s="13" t="s">
        <v>6</v>
      </c>
      <c r="B22" s="13"/>
      <c r="C22" s="111"/>
      <c r="D22" s="116"/>
      <c r="E22" s="21"/>
      <c r="F22" s="21"/>
      <c r="G22" s="132"/>
      <c r="H22" s="144"/>
      <c r="I22" s="95"/>
      <c r="J22" s="5"/>
      <c r="K22" s="111"/>
      <c r="L22" s="116"/>
      <c r="M22" s="21"/>
      <c r="N22" s="5"/>
      <c r="O22" s="132"/>
      <c r="P22" s="144"/>
      <c r="Q22" s="95"/>
      <c r="R22" s="5"/>
      <c r="S22" s="41"/>
      <c r="T22" s="8"/>
      <c r="U22" s="22"/>
      <c r="V22" s="5"/>
      <c r="W22" s="156"/>
      <c r="X22" s="156"/>
      <c r="Y22" s="158"/>
      <c r="Z22" s="5"/>
      <c r="AA22" s="41"/>
      <c r="AB22" s="41"/>
      <c r="AC22" s="51"/>
      <c r="AD22" s="5"/>
      <c r="AE22" s="219"/>
      <c r="AF22" s="220" t="e">
        <v>#DIV/0!</v>
      </c>
      <c r="AG22" s="216"/>
      <c r="AH22" s="233"/>
      <c r="AI22" s="222">
        <v>0</v>
      </c>
      <c r="AJ22" s="222">
        <v>0</v>
      </c>
      <c r="AK22" s="223" t="e">
        <v>#DIV/0!</v>
      </c>
      <c r="AL22" s="223" t="e">
        <v>#DIV/0!</v>
      </c>
      <c r="AM22" s="223" t="e">
        <v>#DIV/0!</v>
      </c>
      <c r="AN22" s="223" t="e">
        <v>#DIV/0!</v>
      </c>
      <c r="AO22" s="223" t="e">
        <v>#DIV/0!</v>
      </c>
      <c r="AP22" s="220" t="e">
        <v>#DIV/0!</v>
      </c>
      <c r="AQ22" s="218"/>
      <c r="AR22" s="5"/>
      <c r="AS22" s="239"/>
      <c r="AT22" s="240" t="e">
        <v>#DIV/0!</v>
      </c>
      <c r="AU22" s="41"/>
      <c r="AV22" s="243"/>
      <c r="AW22" s="200">
        <v>0</v>
      </c>
      <c r="AX22" s="200">
        <v>0</v>
      </c>
      <c r="AY22" s="203" t="e">
        <v>#DIV/0!</v>
      </c>
      <c r="AZ22" s="203" t="e">
        <v>#DIV/0!</v>
      </c>
      <c r="BA22" s="203" t="e">
        <v>#DIV/0!</v>
      </c>
      <c r="BB22" s="203" t="e">
        <v>#DIV/0!</v>
      </c>
      <c r="BC22" s="203" t="e">
        <v>#DIV/0!</v>
      </c>
      <c r="BD22" s="240" t="e">
        <v>#DIV/0!</v>
      </c>
      <c r="BE22" s="51"/>
      <c r="BF22" s="5"/>
      <c r="BG22" s="219"/>
      <c r="BH22" s="220" t="e">
        <v>#DIV/0!</v>
      </c>
      <c r="BI22" s="216"/>
      <c r="BJ22" s="233"/>
      <c r="BK22" s="222">
        <v>0</v>
      </c>
      <c r="BL22" s="222">
        <v>0</v>
      </c>
      <c r="BM22" s="223" t="e">
        <v>#DIV/0!</v>
      </c>
      <c r="BN22" s="223" t="e">
        <v>#DIV/0!</v>
      </c>
      <c r="BO22" s="223" t="e">
        <v>#DIV/0!</v>
      </c>
      <c r="BP22" s="223" t="e">
        <v>#DIV/0!</v>
      </c>
      <c r="BQ22" s="223" t="e">
        <v>#DIV/0!</v>
      </c>
      <c r="BR22" s="220" t="e">
        <v>#DIV/0!</v>
      </c>
      <c r="BS22" s="218"/>
      <c r="BT22" s="5"/>
      <c r="BU22" s="239"/>
      <c r="BV22" s="240" t="e">
        <v>#DIV/0!</v>
      </c>
      <c r="BW22" s="41"/>
      <c r="BX22" s="243"/>
      <c r="BY22" s="200">
        <v>0</v>
      </c>
      <c r="BZ22" s="200">
        <v>0</v>
      </c>
      <c r="CA22" s="203" t="e">
        <v>#DIV/0!</v>
      </c>
      <c r="CB22" s="203" t="e">
        <v>#DIV/0!</v>
      </c>
      <c r="CC22" s="203" t="e">
        <v>#DIV/0!</v>
      </c>
      <c r="CD22" s="203" t="e">
        <v>#DIV/0!</v>
      </c>
      <c r="CE22" s="203" t="e">
        <v>#DIV/0!</v>
      </c>
      <c r="CF22" s="240" t="e">
        <v>#DIV/0!</v>
      </c>
      <c r="CG22" s="51"/>
      <c r="CH22" s="51"/>
      <c r="CI22" s="304"/>
      <c r="CJ22" s="302"/>
      <c r="CK22" s="302"/>
      <c r="CL22" s="316"/>
      <c r="CN22" s="249"/>
    </row>
    <row r="23" spans="1:93" ht="15.6">
      <c r="A23" s="4" t="s">
        <v>41</v>
      </c>
      <c r="B23" s="4" t="s">
        <v>73</v>
      </c>
      <c r="C23" s="106">
        <v>68.791011235954997</v>
      </c>
      <c r="D23" s="106">
        <v>1.0846032328506112</v>
      </c>
      <c r="E23" s="141">
        <v>12409</v>
      </c>
      <c r="F23" s="21"/>
      <c r="G23" s="135">
        <v>68.2896890343698</v>
      </c>
      <c r="H23" s="135">
        <v>1.1640096375026374</v>
      </c>
      <c r="I23" s="143">
        <v>10867</v>
      </c>
      <c r="J23" s="4"/>
      <c r="K23" s="106">
        <v>69.983367576557995</v>
      </c>
      <c r="L23" s="106">
        <v>1.085910847465712</v>
      </c>
      <c r="M23" s="141">
        <v>11645</v>
      </c>
      <c r="N23" s="4"/>
      <c r="O23" s="135">
        <v>68.829624596568706</v>
      </c>
      <c r="P23" s="135">
        <v>1.5778308629390807</v>
      </c>
      <c r="Q23" s="143">
        <v>6573</v>
      </c>
      <c r="R23" s="4"/>
      <c r="S23" s="41">
        <v>68.476075593084005</v>
      </c>
      <c r="T23" s="8">
        <v>3.1783718842352897</v>
      </c>
      <c r="U23" s="22">
        <v>2764</v>
      </c>
      <c r="V23" s="4"/>
      <c r="W23" s="156">
        <v>69.064907450069342</v>
      </c>
      <c r="X23" s="156">
        <v>1.360377173051198</v>
      </c>
      <c r="Y23" s="158">
        <v>6496</v>
      </c>
      <c r="Z23" s="4"/>
      <c r="AA23" s="193">
        <v>71.358755628672029</v>
      </c>
      <c r="AB23" s="41">
        <v>1.7106547937897147</v>
      </c>
      <c r="AC23" s="51">
        <v>4307</v>
      </c>
      <c r="AD23" s="4"/>
      <c r="AE23" s="219">
        <v>72.404680513260018</v>
      </c>
      <c r="AF23" s="220" t="s">
        <v>32</v>
      </c>
      <c r="AG23" s="216">
        <v>1.6642701420439554</v>
      </c>
      <c r="AH23" s="235">
        <v>1.3001191041125417</v>
      </c>
      <c r="AI23" s="222">
        <v>0.72404680513260022</v>
      </c>
      <c r="AJ23" s="222">
        <v>0.44699332110208834</v>
      </c>
      <c r="AK23" s="223">
        <v>6.531194101699998E-3</v>
      </c>
      <c r="AL23" s="223">
        <v>8.4913302242873179E-3</v>
      </c>
      <c r="AM23" s="223">
        <v>1.6642701420439557E-2</v>
      </c>
      <c r="AN23" s="223">
        <v>0.74068950655303978</v>
      </c>
      <c r="AO23" s="223">
        <v>0.70740410371216067</v>
      </c>
      <c r="AP23" s="220">
        <v>1.6642701420439554E-2</v>
      </c>
      <c r="AQ23" s="218">
        <v>4684</v>
      </c>
      <c r="AR23" s="4"/>
      <c r="AS23" s="239">
        <v>71.789125781538218</v>
      </c>
      <c r="AT23" s="240" t="s">
        <v>32</v>
      </c>
      <c r="AU23" s="41">
        <v>1.6140808432344111</v>
      </c>
      <c r="AV23" s="211">
        <v>1.2850117200602906</v>
      </c>
      <c r="AW23" s="200">
        <v>0.71789125781538221</v>
      </c>
      <c r="AX23" s="200">
        <v>0.45002599899075901</v>
      </c>
      <c r="AY23" s="203">
        <v>6.4087023793358844E-3</v>
      </c>
      <c r="AZ23" s="203">
        <v>8.2352576678248815E-3</v>
      </c>
      <c r="BA23" s="203">
        <v>1.6140808432344084E-2</v>
      </c>
      <c r="BB23" s="203">
        <v>0.73403206624772632</v>
      </c>
      <c r="BC23" s="203">
        <v>0.7017504493830381</v>
      </c>
      <c r="BD23" s="240">
        <v>1.6140808432344111E-2</v>
      </c>
      <c r="BE23" s="51">
        <v>4931</v>
      </c>
      <c r="BF23" s="4"/>
      <c r="BG23" s="219">
        <v>71.830416153521696</v>
      </c>
      <c r="BH23" s="220" t="s">
        <v>32</v>
      </c>
      <c r="BI23" s="216">
        <v>1.8016744324999778</v>
      </c>
      <c r="BJ23" s="232">
        <v>1.4094523347958576</v>
      </c>
      <c r="BK23" s="222">
        <v>0.71830416153521692</v>
      </c>
      <c r="BL23" s="222">
        <v>0.4498258474747821</v>
      </c>
      <c r="BM23" s="223">
        <v>6.5219554983511957E-3</v>
      </c>
      <c r="BN23" s="223">
        <v>9.1923854045857737E-3</v>
      </c>
      <c r="BO23" s="223">
        <v>1.8016744324999764E-2</v>
      </c>
      <c r="BP23" s="223">
        <v>0.7363209058602167</v>
      </c>
      <c r="BQ23" s="223">
        <v>0.70028741721021714</v>
      </c>
      <c r="BR23" s="220">
        <v>1.8016744324999778E-2</v>
      </c>
      <c r="BS23" s="218">
        <v>4757</v>
      </c>
      <c r="BT23" s="4"/>
      <c r="BU23" s="239">
        <v>70.696976285693736</v>
      </c>
      <c r="BV23" s="240" t="s">
        <v>91</v>
      </c>
      <c r="BW23" s="41">
        <v>1.7854583139876978</v>
      </c>
      <c r="BX23" s="242">
        <v>1.3938494089540108</v>
      </c>
      <c r="BY23" s="200">
        <v>0.70696976285693736</v>
      </c>
      <c r="BZ23" s="200">
        <v>0.45515219131950041</v>
      </c>
      <c r="CA23" s="203">
        <v>6.5356045834115382E-3</v>
      </c>
      <c r="CB23" s="203">
        <v>9.1096485857452957E-3</v>
      </c>
      <c r="CC23" s="203">
        <v>1.7854583139877013E-2</v>
      </c>
      <c r="CD23" s="203">
        <v>0.72482434599681433</v>
      </c>
      <c r="CE23" s="203">
        <v>0.68911517971706038</v>
      </c>
      <c r="CF23" s="240">
        <v>1.7854583139876978E-2</v>
      </c>
      <c r="CG23" s="51">
        <v>4850</v>
      </c>
      <c r="CH23" s="51"/>
      <c r="CI23" s="313">
        <v>70.520627919923072</v>
      </c>
      <c r="CJ23" s="313">
        <v>68.524534228815909</v>
      </c>
      <c r="CK23" s="313">
        <v>72.44104482414842</v>
      </c>
      <c r="CL23" s="314">
        <v>4792</v>
      </c>
      <c r="CN23" s="249"/>
      <c r="CO23" s="250"/>
    </row>
    <row r="24" spans="1:93" ht="15.6">
      <c r="A24" s="4" t="s">
        <v>42</v>
      </c>
      <c r="B24" s="4" t="s">
        <v>73</v>
      </c>
      <c r="C24" s="106">
        <v>81.206113176373293</v>
      </c>
      <c r="D24" s="106">
        <v>0.8127852449135915</v>
      </c>
      <c r="E24" s="141">
        <v>15708</v>
      </c>
      <c r="F24" s="21"/>
      <c r="G24" s="135">
        <v>81.150159744408896</v>
      </c>
      <c r="H24" s="135">
        <v>0.88408096460558028</v>
      </c>
      <c r="I24" s="143">
        <v>13307</v>
      </c>
      <c r="J24" s="4"/>
      <c r="K24" s="106">
        <v>81.256855280985803</v>
      </c>
      <c r="L24" s="106">
        <v>0.84103205510304235</v>
      </c>
      <c r="M24" s="141">
        <v>14075</v>
      </c>
      <c r="N24" s="4"/>
      <c r="O24" s="135">
        <v>80.455341506129599</v>
      </c>
      <c r="P24" s="135">
        <v>1.2337849841161841</v>
      </c>
      <c r="Q24" s="143">
        <v>7879</v>
      </c>
      <c r="R24" s="4"/>
      <c r="S24" s="41">
        <v>80.692520775623194</v>
      </c>
      <c r="T24" s="8">
        <v>2.4589286789164149</v>
      </c>
      <c r="U24" s="22">
        <v>3333</v>
      </c>
      <c r="V24" s="4"/>
      <c r="W24" s="156">
        <v>81.162922951954002</v>
      </c>
      <c r="X24" s="156">
        <v>1.0634947570003064</v>
      </c>
      <c r="Y24" s="158">
        <v>7606</v>
      </c>
      <c r="Z24" s="4"/>
      <c r="AA24" s="193">
        <v>82.960432386570744</v>
      </c>
      <c r="AB24" s="41">
        <v>1.3364127916959418</v>
      </c>
      <c r="AC24" s="51">
        <v>4881</v>
      </c>
      <c r="AD24" s="4"/>
      <c r="AE24" s="219">
        <v>82.519898437681562</v>
      </c>
      <c r="AF24" s="220" t="s">
        <v>91</v>
      </c>
      <c r="AG24" s="216">
        <v>1.3480634754290177</v>
      </c>
      <c r="AH24" s="235">
        <v>1.3001191041125417</v>
      </c>
      <c r="AI24" s="222">
        <v>0.8251989843768156</v>
      </c>
      <c r="AJ24" s="222">
        <v>0.37979681483694361</v>
      </c>
      <c r="AK24" s="223">
        <v>5.2902855113570162E-3</v>
      </c>
      <c r="AL24" s="223">
        <v>6.8780012595250437E-3</v>
      </c>
      <c r="AM24" s="223">
        <v>1.3480634754290212E-2</v>
      </c>
      <c r="AN24" s="223">
        <v>0.83867961913110578</v>
      </c>
      <c r="AO24" s="223">
        <v>0.81171834962252543</v>
      </c>
      <c r="AP24" s="220">
        <v>1.3480634754290177E-2</v>
      </c>
      <c r="AQ24" s="218">
        <v>5154</v>
      </c>
      <c r="AR24" s="4"/>
      <c r="AS24" s="239">
        <v>81.340421947126416</v>
      </c>
      <c r="AT24" s="240" t="s">
        <v>91</v>
      </c>
      <c r="AU24" s="41">
        <v>1.3322921199564242</v>
      </c>
      <c r="AV24" s="211">
        <v>1.2850117200602906</v>
      </c>
      <c r="AW24" s="200">
        <v>0.81340421947126418</v>
      </c>
      <c r="AX24" s="200">
        <v>0.38958669794746287</v>
      </c>
      <c r="AY24" s="203">
        <v>5.2898612327407354E-3</v>
      </c>
      <c r="AZ24" s="203">
        <v>6.7975336815644218E-3</v>
      </c>
      <c r="BA24" s="203">
        <v>1.3322921199564224E-2</v>
      </c>
      <c r="BB24" s="203">
        <v>0.82672714067082842</v>
      </c>
      <c r="BC24" s="203">
        <v>0.80008129827169994</v>
      </c>
      <c r="BD24" s="240">
        <v>1.3322921199564242E-2</v>
      </c>
      <c r="BE24" s="51">
        <v>5424</v>
      </c>
      <c r="BF24" s="4"/>
      <c r="BG24" s="219">
        <v>80.124988297957728</v>
      </c>
      <c r="BH24" s="220" t="s">
        <v>91</v>
      </c>
      <c r="BI24" s="216">
        <v>1.5497473844196419</v>
      </c>
      <c r="BJ24" s="232">
        <v>1.4094523347958576</v>
      </c>
      <c r="BK24" s="222">
        <v>0.80124988297957733</v>
      </c>
      <c r="BL24" s="222">
        <v>0.39905952939980138</v>
      </c>
      <c r="BM24" s="223">
        <v>5.6099943988472062E-3</v>
      </c>
      <c r="BN24" s="223">
        <v>7.9070197036468781E-3</v>
      </c>
      <c r="BO24" s="223">
        <v>1.5497473844196448E-2</v>
      </c>
      <c r="BP24" s="223">
        <v>0.81674735682377375</v>
      </c>
      <c r="BQ24" s="223">
        <v>0.78575240913538091</v>
      </c>
      <c r="BR24" s="220">
        <v>1.5497473844196419E-2</v>
      </c>
      <c r="BS24" s="218">
        <v>5060</v>
      </c>
      <c r="BT24" s="4"/>
      <c r="BU24" s="239">
        <v>79.560430877477813</v>
      </c>
      <c r="BV24" s="240" t="s">
        <v>91</v>
      </c>
      <c r="BW24" s="41">
        <v>1.510260098110372</v>
      </c>
      <c r="BX24" s="242">
        <v>1.3938494089540108</v>
      </c>
      <c r="BY24" s="200">
        <v>0.79560430877477817</v>
      </c>
      <c r="BZ24" s="200">
        <v>0.40325933669759662</v>
      </c>
      <c r="CA24" s="203">
        <v>5.5282516214610845E-3</v>
      </c>
      <c r="CB24" s="203">
        <v>7.7055502551225839E-3</v>
      </c>
      <c r="CC24" s="203">
        <v>1.5102600981103687E-2</v>
      </c>
      <c r="CD24" s="203">
        <v>0.81070690975588189</v>
      </c>
      <c r="CE24" s="203">
        <v>0.78050170779367445</v>
      </c>
      <c r="CF24" s="240">
        <v>1.510260098110372E-2</v>
      </c>
      <c r="CG24" s="51">
        <v>5321</v>
      </c>
      <c r="CH24" s="51"/>
      <c r="CI24" s="313">
        <v>81.445111393160857</v>
      </c>
      <c r="CJ24" s="313">
        <v>79.818581418206676</v>
      </c>
      <c r="CK24" s="313">
        <v>82.968522319504615</v>
      </c>
      <c r="CL24" s="314">
        <v>5153</v>
      </c>
      <c r="CN24" s="249"/>
      <c r="CO24" s="250"/>
    </row>
    <row r="25" spans="1:93" ht="12.6">
      <c r="A25" s="4"/>
      <c r="B25" s="4"/>
      <c r="C25" s="79"/>
      <c r="D25" s="106"/>
      <c r="E25" s="21"/>
      <c r="F25" s="21"/>
      <c r="G25" s="135"/>
      <c r="H25" s="135"/>
      <c r="I25" s="95"/>
      <c r="J25" s="4"/>
      <c r="K25" s="79"/>
      <c r="L25" s="106"/>
      <c r="M25" s="21"/>
      <c r="N25" s="4"/>
      <c r="O25" s="130"/>
      <c r="P25" s="135"/>
      <c r="Q25" s="95"/>
      <c r="R25" s="4"/>
      <c r="S25" s="41"/>
      <c r="T25" s="8"/>
      <c r="U25" s="22"/>
      <c r="V25" s="4"/>
      <c r="W25" s="156"/>
      <c r="X25" s="160"/>
      <c r="Y25" s="160"/>
      <c r="Z25" s="4"/>
      <c r="AA25" s="41"/>
      <c r="AB25" s="43"/>
      <c r="AC25" s="43"/>
      <c r="AD25" s="4"/>
      <c r="AE25" s="219"/>
      <c r="AF25" s="220" t="e">
        <v>#DIV/0!</v>
      </c>
      <c r="AG25" s="234"/>
      <c r="AH25" s="233"/>
      <c r="AI25" s="222">
        <v>0</v>
      </c>
      <c r="AJ25" s="222">
        <v>0</v>
      </c>
      <c r="AK25" s="223" t="e">
        <v>#DIV/0!</v>
      </c>
      <c r="AL25" s="223" t="e">
        <v>#DIV/0!</v>
      </c>
      <c r="AM25" s="223" t="e">
        <v>#DIV/0!</v>
      </c>
      <c r="AN25" s="223" t="e">
        <v>#DIV/0!</v>
      </c>
      <c r="AO25" s="223" t="e">
        <v>#DIV/0!</v>
      </c>
      <c r="AP25" s="220" t="e">
        <v>#DIV/0!</v>
      </c>
      <c r="AQ25" s="234"/>
      <c r="AR25" s="4"/>
      <c r="AS25" s="239"/>
      <c r="AT25" s="240" t="e">
        <v>#DIV/0!</v>
      </c>
      <c r="AU25" s="43"/>
      <c r="AV25" s="243"/>
      <c r="AW25" s="200">
        <v>0</v>
      </c>
      <c r="AX25" s="200">
        <v>0</v>
      </c>
      <c r="AY25" s="203" t="e">
        <v>#DIV/0!</v>
      </c>
      <c r="AZ25" s="203" t="e">
        <v>#DIV/0!</v>
      </c>
      <c r="BA25" s="203" t="e">
        <v>#DIV/0!</v>
      </c>
      <c r="BB25" s="203" t="e">
        <v>#DIV/0!</v>
      </c>
      <c r="BC25" s="203" t="e">
        <v>#DIV/0!</v>
      </c>
      <c r="BD25" s="240" t="e">
        <v>#DIV/0!</v>
      </c>
      <c r="BE25" s="43"/>
      <c r="BF25" s="4"/>
      <c r="BG25" s="219"/>
      <c r="BH25" s="220" t="e">
        <v>#DIV/0!</v>
      </c>
      <c r="BI25" s="234"/>
      <c r="BJ25" s="233"/>
      <c r="BK25" s="222">
        <v>0</v>
      </c>
      <c r="BL25" s="222">
        <v>0</v>
      </c>
      <c r="BM25" s="223" t="e">
        <v>#DIV/0!</v>
      </c>
      <c r="BN25" s="223" t="e">
        <v>#DIV/0!</v>
      </c>
      <c r="BO25" s="223" t="e">
        <v>#DIV/0!</v>
      </c>
      <c r="BP25" s="223" t="e">
        <v>#DIV/0!</v>
      </c>
      <c r="BQ25" s="223" t="e">
        <v>#DIV/0!</v>
      </c>
      <c r="BR25" s="220" t="e">
        <v>#DIV/0!</v>
      </c>
      <c r="BS25" s="234"/>
      <c r="BT25" s="4"/>
      <c r="BU25" s="239"/>
      <c r="BV25" s="240" t="e">
        <v>#DIV/0!</v>
      </c>
      <c r="BW25" s="43"/>
      <c r="BX25" s="243"/>
      <c r="BY25" s="200">
        <v>0</v>
      </c>
      <c r="BZ25" s="200">
        <v>0</v>
      </c>
      <c r="CA25" s="203" t="e">
        <v>#DIV/0!</v>
      </c>
      <c r="CB25" s="203" t="e">
        <v>#DIV/0!</v>
      </c>
      <c r="CC25" s="203" t="e">
        <v>#DIV/0!</v>
      </c>
      <c r="CD25" s="203" t="e">
        <v>#DIV/0!</v>
      </c>
      <c r="CE25" s="203" t="e">
        <v>#DIV/0!</v>
      </c>
      <c r="CF25" s="240" t="e">
        <v>#DIV/0!</v>
      </c>
      <c r="CG25" s="43"/>
      <c r="CI25" s="304"/>
      <c r="CJ25" s="302"/>
      <c r="CK25" s="302"/>
      <c r="CL25" s="316"/>
      <c r="CN25" s="249"/>
    </row>
    <row r="26" spans="1:93" ht="12.6">
      <c r="A26" s="13" t="s">
        <v>8</v>
      </c>
      <c r="B26" s="13"/>
      <c r="C26" s="111"/>
      <c r="D26" s="116"/>
      <c r="E26" s="21"/>
      <c r="F26" s="21"/>
      <c r="G26" s="144"/>
      <c r="H26" s="144"/>
      <c r="I26" s="95"/>
      <c r="J26" s="5"/>
      <c r="K26" s="111"/>
      <c r="L26" s="116"/>
      <c r="M26" s="21"/>
      <c r="N26" s="5"/>
      <c r="O26" s="132"/>
      <c r="P26" s="144"/>
      <c r="Q26" s="95"/>
      <c r="R26" s="5"/>
      <c r="S26" s="41"/>
      <c r="T26" s="8"/>
      <c r="U26" s="22"/>
      <c r="V26" s="5"/>
      <c r="W26" s="160"/>
      <c r="X26" s="156"/>
      <c r="Y26" s="158"/>
      <c r="Z26" s="5"/>
      <c r="AA26" s="43"/>
      <c r="AB26" s="41"/>
      <c r="AC26" s="51"/>
      <c r="AD26" s="5"/>
      <c r="AE26" s="219"/>
      <c r="AF26" s="220" t="e">
        <v>#DIV/0!</v>
      </c>
      <c r="AG26" s="216"/>
      <c r="AH26" s="233"/>
      <c r="AI26" s="222">
        <v>0</v>
      </c>
      <c r="AJ26" s="222">
        <v>0</v>
      </c>
      <c r="AK26" s="223" t="e">
        <v>#DIV/0!</v>
      </c>
      <c r="AL26" s="223" t="e">
        <v>#DIV/0!</v>
      </c>
      <c r="AM26" s="223" t="e">
        <v>#DIV/0!</v>
      </c>
      <c r="AN26" s="223" t="e">
        <v>#DIV/0!</v>
      </c>
      <c r="AO26" s="223" t="e">
        <v>#DIV/0!</v>
      </c>
      <c r="AP26" s="220" t="e">
        <v>#DIV/0!</v>
      </c>
      <c r="AQ26" s="218"/>
      <c r="AR26" s="5"/>
      <c r="AS26" s="239"/>
      <c r="AT26" s="240" t="e">
        <v>#DIV/0!</v>
      </c>
      <c r="AU26" s="41"/>
      <c r="AV26" s="243"/>
      <c r="AW26" s="200">
        <v>0</v>
      </c>
      <c r="AX26" s="200">
        <v>0</v>
      </c>
      <c r="AY26" s="203" t="e">
        <v>#DIV/0!</v>
      </c>
      <c r="AZ26" s="203" t="e">
        <v>#DIV/0!</v>
      </c>
      <c r="BA26" s="203" t="e">
        <v>#DIV/0!</v>
      </c>
      <c r="BB26" s="203" t="e">
        <v>#DIV/0!</v>
      </c>
      <c r="BC26" s="203" t="e">
        <v>#DIV/0!</v>
      </c>
      <c r="BD26" s="240" t="e">
        <v>#DIV/0!</v>
      </c>
      <c r="BE26" s="51"/>
      <c r="BF26" s="5"/>
      <c r="BG26" s="219"/>
      <c r="BH26" s="220" t="e">
        <v>#DIV/0!</v>
      </c>
      <c r="BI26" s="216"/>
      <c r="BJ26" s="233"/>
      <c r="BK26" s="222">
        <v>0</v>
      </c>
      <c r="BL26" s="222">
        <v>0</v>
      </c>
      <c r="BM26" s="223" t="e">
        <v>#DIV/0!</v>
      </c>
      <c r="BN26" s="223" t="e">
        <v>#DIV/0!</v>
      </c>
      <c r="BO26" s="223" t="e">
        <v>#DIV/0!</v>
      </c>
      <c r="BP26" s="223" t="e">
        <v>#DIV/0!</v>
      </c>
      <c r="BQ26" s="223" t="e">
        <v>#DIV/0!</v>
      </c>
      <c r="BR26" s="220" t="e">
        <v>#DIV/0!</v>
      </c>
      <c r="BS26" s="218"/>
      <c r="BT26" s="5"/>
      <c r="BU26" s="239"/>
      <c r="BV26" s="240" t="e">
        <v>#DIV/0!</v>
      </c>
      <c r="BW26" s="41"/>
      <c r="BX26" s="243"/>
      <c r="BY26" s="200">
        <v>0</v>
      </c>
      <c r="BZ26" s="200">
        <v>0</v>
      </c>
      <c r="CA26" s="203" t="e">
        <v>#DIV/0!</v>
      </c>
      <c r="CB26" s="203" t="e">
        <v>#DIV/0!</v>
      </c>
      <c r="CC26" s="203" t="e">
        <v>#DIV/0!</v>
      </c>
      <c r="CD26" s="203" t="e">
        <v>#DIV/0!</v>
      </c>
      <c r="CE26" s="203" t="e">
        <v>#DIV/0!</v>
      </c>
      <c r="CF26" s="240" t="e">
        <v>#DIV/0!</v>
      </c>
      <c r="CG26" s="51"/>
      <c r="CH26" s="51"/>
      <c r="CI26" s="304"/>
      <c r="CJ26" s="302"/>
      <c r="CK26" s="302"/>
      <c r="CL26" s="316"/>
      <c r="CN26" s="249"/>
    </row>
    <row r="27" spans="1:93" ht="15.6">
      <c r="A27" s="4" t="s">
        <v>43</v>
      </c>
      <c r="B27" s="4" t="s">
        <v>73</v>
      </c>
      <c r="C27" s="106">
        <v>79.7024017576272</v>
      </c>
      <c r="D27" s="106">
        <v>0.75188891572056349</v>
      </c>
      <c r="E27" s="141">
        <v>19457</v>
      </c>
      <c r="F27" s="21"/>
      <c r="G27" s="135">
        <v>79.238527182669898</v>
      </c>
      <c r="H27" s="135">
        <v>0.82725310521096418</v>
      </c>
      <c r="I27" s="143">
        <v>16345</v>
      </c>
      <c r="J27" s="4"/>
      <c r="K27" s="106">
        <v>79.966648137854307</v>
      </c>
      <c r="L27" s="106">
        <v>0.77656779855113456</v>
      </c>
      <c r="M27" s="141">
        <v>17365</v>
      </c>
      <c r="N27" s="4"/>
      <c r="O27" s="135">
        <v>78.990669208387601</v>
      </c>
      <c r="P27" s="135">
        <v>1.2821303762625433</v>
      </c>
      <c r="Q27" s="143">
        <v>7700</v>
      </c>
      <c r="R27" s="4"/>
      <c r="S27" s="41">
        <v>79.809257966969</v>
      </c>
      <c r="T27" s="8">
        <v>2.2083590085661982</v>
      </c>
      <c r="U27" s="22">
        <v>4274</v>
      </c>
      <c r="V27" s="4"/>
      <c r="W27" s="156">
        <v>80.14215907841141</v>
      </c>
      <c r="X27" s="156">
        <v>0.9752980434788654</v>
      </c>
      <c r="Y27" s="158">
        <v>9414</v>
      </c>
      <c r="Z27" s="4"/>
      <c r="AA27" s="193">
        <v>81.479562827766784</v>
      </c>
      <c r="AB27" s="41">
        <v>1.2485129049211423</v>
      </c>
      <c r="AC27" s="51">
        <v>5970</v>
      </c>
      <c r="AD27" s="4"/>
      <c r="AE27" s="219">
        <v>81.822336812993626</v>
      </c>
      <c r="AF27" s="220" t="s">
        <v>32</v>
      </c>
      <c r="AG27" s="216">
        <v>1.2062860000149556</v>
      </c>
      <c r="AH27" s="235">
        <v>1.3001191041125417</v>
      </c>
      <c r="AI27" s="222">
        <v>0.81822336812993623</v>
      </c>
      <c r="AJ27" s="222">
        <v>0.38566032720003635</v>
      </c>
      <c r="AK27" s="223">
        <v>4.7338997493430041E-3</v>
      </c>
      <c r="AL27" s="223">
        <v>6.1546335010744125E-3</v>
      </c>
      <c r="AM27" s="223">
        <v>1.2062860000149505E-2</v>
      </c>
      <c r="AN27" s="223">
        <v>0.83028622813008579</v>
      </c>
      <c r="AO27" s="223">
        <v>0.80616050812978668</v>
      </c>
      <c r="AP27" s="220">
        <v>1.2062860000149556E-2</v>
      </c>
      <c r="AQ27" s="218">
        <v>6637</v>
      </c>
      <c r="AR27" s="4"/>
      <c r="AS27" s="239">
        <v>81.046010609041247</v>
      </c>
      <c r="AT27" s="240" t="s">
        <v>91</v>
      </c>
      <c r="AU27" s="41">
        <v>1.1822893459309536</v>
      </c>
      <c r="AV27" s="211">
        <v>1.2850117200602906</v>
      </c>
      <c r="AW27" s="200">
        <v>0.81046010609041241</v>
      </c>
      <c r="AX27" s="200">
        <v>0.39193688589660691</v>
      </c>
      <c r="AY27" s="203">
        <v>4.694275739713258E-3</v>
      </c>
      <c r="AZ27" s="203">
        <v>6.032199342726227E-3</v>
      </c>
      <c r="BA27" s="203">
        <v>1.1822893459309588E-2</v>
      </c>
      <c r="BB27" s="203">
        <v>0.82228299954972195</v>
      </c>
      <c r="BC27" s="203">
        <v>0.79863721263110288</v>
      </c>
      <c r="BD27" s="240">
        <v>1.1822893459309536E-2</v>
      </c>
      <c r="BE27" s="51">
        <v>6971</v>
      </c>
      <c r="BF27" s="4"/>
      <c r="BG27" s="219">
        <v>80.371089665853262</v>
      </c>
      <c r="BH27" s="220" t="s">
        <v>91</v>
      </c>
      <c r="BI27" s="216">
        <v>1.338679178322999</v>
      </c>
      <c r="BJ27" s="235">
        <v>1.4094523347958576</v>
      </c>
      <c r="BK27" s="222">
        <v>0.80371089665853257</v>
      </c>
      <c r="BL27" s="222">
        <v>0.39718974212694635</v>
      </c>
      <c r="BM27" s="223">
        <v>4.8459399046237141E-3</v>
      </c>
      <c r="BN27" s="223">
        <v>6.8301213128523098E-3</v>
      </c>
      <c r="BO27" s="223">
        <v>1.3386791783229955E-2</v>
      </c>
      <c r="BP27" s="223">
        <v>0.81709768844176256</v>
      </c>
      <c r="BQ27" s="223">
        <v>0.79032410487530258</v>
      </c>
      <c r="BR27" s="220">
        <v>1.338679178322999E-2</v>
      </c>
      <c r="BS27" s="218">
        <v>6718</v>
      </c>
      <c r="BT27" s="4"/>
      <c r="BU27" s="239">
        <v>79.559543315347554</v>
      </c>
      <c r="BV27" s="240" t="s">
        <v>91</v>
      </c>
      <c r="BW27" s="41">
        <v>1.3190223316663419</v>
      </c>
      <c r="BX27" s="211">
        <v>1.3938494089540108</v>
      </c>
      <c r="BY27" s="200">
        <v>0.79559543315347558</v>
      </c>
      <c r="BZ27" s="200">
        <v>0.40326584271273108</v>
      </c>
      <c r="CA27" s="203">
        <v>4.8282328010264041E-3</v>
      </c>
      <c r="CB27" s="203">
        <v>6.7298294360030216E-3</v>
      </c>
      <c r="CC27" s="203">
        <v>1.3190223316663424E-2</v>
      </c>
      <c r="CD27" s="203">
        <v>0.808785656470139</v>
      </c>
      <c r="CE27" s="203">
        <v>0.78240520983681217</v>
      </c>
      <c r="CF27" s="240">
        <v>1.3190223316663419E-2</v>
      </c>
      <c r="CG27" s="51">
        <v>6976</v>
      </c>
      <c r="CH27" s="51"/>
      <c r="CI27" s="313">
        <v>80.919394203968949</v>
      </c>
      <c r="CJ27" s="313">
        <v>79.399757901289206</v>
      </c>
      <c r="CK27" s="313">
        <v>82.351846652498622</v>
      </c>
      <c r="CL27" s="314">
        <v>6729</v>
      </c>
      <c r="CN27" s="249"/>
      <c r="CO27" s="250"/>
    </row>
    <row r="28" spans="1:93" ht="15.6">
      <c r="A28" s="4" t="s">
        <v>44</v>
      </c>
      <c r="B28" s="4" t="s">
        <v>73</v>
      </c>
      <c r="C28" s="106">
        <v>59.929078014184398</v>
      </c>
      <c r="D28" s="106">
        <v>1.7310461778550348</v>
      </c>
      <c r="E28" s="141">
        <v>5449</v>
      </c>
      <c r="F28" s="21"/>
      <c r="G28" s="135">
        <v>58.797842281017203</v>
      </c>
      <c r="H28" s="135">
        <v>1.8651521900319494</v>
      </c>
      <c r="I28" s="143">
        <v>4735</v>
      </c>
      <c r="J28" s="4"/>
      <c r="K28" s="106">
        <v>60.798969072164901</v>
      </c>
      <c r="L28" s="106">
        <v>1.7871519111249832</v>
      </c>
      <c r="M28" s="141">
        <v>4878</v>
      </c>
      <c r="N28" s="4"/>
      <c r="O28" s="135">
        <v>61.0887996430165</v>
      </c>
      <c r="P28" s="135">
        <v>3.4101901722548682</v>
      </c>
      <c r="Q28" s="143">
        <v>1559</v>
      </c>
      <c r="R28" s="4"/>
      <c r="S28" s="41">
        <v>54.669987546699801</v>
      </c>
      <c r="T28" s="8">
        <v>5.7875612124189111</v>
      </c>
      <c r="U28" s="22">
        <v>957</v>
      </c>
      <c r="V28" s="4"/>
      <c r="W28" s="156">
        <v>59.392374666790438</v>
      </c>
      <c r="X28" s="156">
        <v>2.3434769490644811</v>
      </c>
      <c r="Y28" s="158">
        <v>2471</v>
      </c>
      <c r="Z28" s="4"/>
      <c r="AA28" s="41">
        <v>62.674954136781615</v>
      </c>
      <c r="AB28" s="41">
        <v>2.9658931611812775</v>
      </c>
      <c r="AC28" s="51">
        <v>1640</v>
      </c>
      <c r="AD28" s="4"/>
      <c r="AE28" s="219">
        <v>60.042681041658405</v>
      </c>
      <c r="AF28" s="220" t="s">
        <v>91</v>
      </c>
      <c r="AG28" s="216">
        <v>3.0415040260019066</v>
      </c>
      <c r="AH28" s="235">
        <v>1.3001191041125417</v>
      </c>
      <c r="AI28" s="222">
        <v>0.60042681041658408</v>
      </c>
      <c r="AJ28" s="222">
        <v>0.48981063254032314</v>
      </c>
      <c r="AK28" s="223">
        <v>1.1935954778665842E-2</v>
      </c>
      <c r="AL28" s="223">
        <v>1.5518162833566846E-2</v>
      </c>
      <c r="AM28" s="223">
        <v>3.0415040260019045E-2</v>
      </c>
      <c r="AN28" s="223">
        <v>0.63084185067660314</v>
      </c>
      <c r="AO28" s="223">
        <v>0.57001177015656501</v>
      </c>
      <c r="AP28" s="220">
        <v>3.0415040260019066E-2</v>
      </c>
      <c r="AQ28" s="218">
        <v>1684</v>
      </c>
      <c r="AR28" s="4"/>
      <c r="AS28" s="239">
        <v>60.543541452189189</v>
      </c>
      <c r="AT28" s="240" t="s">
        <v>91</v>
      </c>
      <c r="AU28" s="41">
        <v>2.8854426534087652</v>
      </c>
      <c r="AV28" s="211">
        <v>1.2850117200602906</v>
      </c>
      <c r="AW28" s="200">
        <v>0.60543541452189187</v>
      </c>
      <c r="AX28" s="200">
        <v>0.48875696758675147</v>
      </c>
      <c r="AY28" s="203">
        <v>1.1456640028812045E-2</v>
      </c>
      <c r="AZ28" s="203">
        <v>1.4721916709535343E-2</v>
      </c>
      <c r="BA28" s="203">
        <v>2.8854426534087686E-2</v>
      </c>
      <c r="BB28" s="203">
        <v>0.63428984105597952</v>
      </c>
      <c r="BC28" s="203">
        <v>0.57658098798780422</v>
      </c>
      <c r="BD28" s="240">
        <v>2.8854426534087652E-2</v>
      </c>
      <c r="BE28" s="51">
        <v>1820</v>
      </c>
      <c r="BF28" s="4"/>
      <c r="BG28" s="219">
        <v>62.472358078864033</v>
      </c>
      <c r="BH28" s="220" t="s">
        <v>91</v>
      </c>
      <c r="BI28" s="216">
        <v>3.2431416312891814</v>
      </c>
      <c r="BJ28" s="235">
        <v>1.4094523347958576</v>
      </c>
      <c r="BK28" s="222">
        <v>0.62472358078864032</v>
      </c>
      <c r="BL28" s="222">
        <v>0.4841942052475014</v>
      </c>
      <c r="BM28" s="223">
        <v>1.1739981992622536E-2</v>
      </c>
      <c r="BN28" s="223">
        <v>1.6546945029963157E-2</v>
      </c>
      <c r="BO28" s="223">
        <v>3.2431416312891828E-2</v>
      </c>
      <c r="BP28" s="223">
        <v>0.65715499710153213</v>
      </c>
      <c r="BQ28" s="223">
        <v>0.59229216447574851</v>
      </c>
      <c r="BR28" s="220">
        <v>3.2431416312891814E-2</v>
      </c>
      <c r="BS28" s="218">
        <v>1701</v>
      </c>
      <c r="BT28" s="4"/>
      <c r="BU28" s="239">
        <v>61.156281106657097</v>
      </c>
      <c r="BV28" s="240" t="s">
        <v>91</v>
      </c>
      <c r="BW28" s="41">
        <v>3.2466231864488715</v>
      </c>
      <c r="BX28" s="211">
        <v>1.3938494089540108</v>
      </c>
      <c r="BY28" s="200">
        <v>0.61156281106657095</v>
      </c>
      <c r="BZ28" s="200">
        <v>0.48739484936437788</v>
      </c>
      <c r="CA28" s="203">
        <v>1.188414493451543E-2</v>
      </c>
      <c r="CB28" s="203">
        <v>1.6564708392898132E-2</v>
      </c>
      <c r="CC28" s="203">
        <v>3.2466231864488687E-2</v>
      </c>
      <c r="CD28" s="203">
        <v>0.64402904293105967</v>
      </c>
      <c r="CE28" s="203">
        <v>0.57909657920208224</v>
      </c>
      <c r="CF28" s="240">
        <v>3.2466231864488715E-2</v>
      </c>
      <c r="CG28" s="51">
        <v>1682</v>
      </c>
      <c r="CH28" s="51"/>
      <c r="CI28" s="313">
        <v>61.688503794003338</v>
      </c>
      <c r="CJ28" s="313">
        <v>58.602894771720869</v>
      </c>
      <c r="CK28" s="313">
        <v>64.682726624285351</v>
      </c>
      <c r="CL28" s="314">
        <v>1751</v>
      </c>
      <c r="CN28" s="249"/>
      <c r="CO28" s="250"/>
    </row>
    <row r="29" spans="1:93" ht="15.6">
      <c r="A29" s="4" t="s">
        <v>45</v>
      </c>
      <c r="B29" s="4" t="s">
        <v>73</v>
      </c>
      <c r="C29" s="106">
        <v>77.818696883852695</v>
      </c>
      <c r="D29" s="106">
        <v>1.9127222820134406</v>
      </c>
      <c r="E29" s="141">
        <v>3208</v>
      </c>
      <c r="F29" s="21"/>
      <c r="G29" s="135">
        <v>79.244747302668898</v>
      </c>
      <c r="H29" s="135">
        <v>1.9017923849071323</v>
      </c>
      <c r="I29" s="143">
        <v>3092</v>
      </c>
      <c r="J29" s="4"/>
      <c r="K29" s="106">
        <v>77.974025974025906</v>
      </c>
      <c r="L29" s="106">
        <v>1.7969074580778823</v>
      </c>
      <c r="M29" s="141">
        <v>3477</v>
      </c>
      <c r="N29" s="4"/>
      <c r="O29" s="135">
        <v>75.746767721801106</v>
      </c>
      <c r="P29" s="135">
        <v>3.0666010325704391</v>
      </c>
      <c r="Q29" s="143">
        <v>1490</v>
      </c>
      <c r="R29" s="4"/>
      <c r="S29" s="41">
        <v>74.874371859296403</v>
      </c>
      <c r="T29" s="8">
        <v>5.3009080815045522</v>
      </c>
      <c r="U29" s="22">
        <v>866</v>
      </c>
      <c r="V29" s="4"/>
      <c r="W29" s="156">
        <v>76.016486492384146</v>
      </c>
      <c r="X29" s="156">
        <v>2.153017250377907</v>
      </c>
      <c r="Y29" s="158">
        <v>2213</v>
      </c>
      <c r="Z29" s="4"/>
      <c r="AA29" s="41">
        <v>78.619590122229823</v>
      </c>
      <c r="AB29" s="41">
        <v>2.5687127873364659</v>
      </c>
      <c r="AC29" s="51">
        <v>1571</v>
      </c>
      <c r="AD29" s="4"/>
      <c r="AE29" s="219">
        <v>80.921793602741587</v>
      </c>
      <c r="AF29" s="220" t="s">
        <v>91</v>
      </c>
      <c r="AG29" s="216">
        <v>2.5731779125987786</v>
      </c>
      <c r="AH29" s="235">
        <v>1.3001191041125417</v>
      </c>
      <c r="AI29" s="222">
        <v>0.80921793602741587</v>
      </c>
      <c r="AJ29" s="222">
        <v>0.3929176351844556</v>
      </c>
      <c r="AK29" s="223">
        <v>1.0098074814194436E-2</v>
      </c>
      <c r="AL29" s="223">
        <v>1.3128699980691891E-2</v>
      </c>
      <c r="AM29" s="223">
        <v>2.5731779125987803E-2</v>
      </c>
      <c r="AN29" s="223">
        <v>0.83494971515340366</v>
      </c>
      <c r="AO29" s="223">
        <v>0.78348615690142809</v>
      </c>
      <c r="AP29" s="220">
        <v>2.5731779125987786E-2</v>
      </c>
      <c r="AQ29" s="218">
        <v>1514</v>
      </c>
      <c r="AR29" s="4"/>
      <c r="AS29" s="239">
        <v>79.065435689767966</v>
      </c>
      <c r="AT29" s="240" t="s">
        <v>91</v>
      </c>
      <c r="AU29" s="41">
        <v>2.590968320756093</v>
      </c>
      <c r="AV29" s="211">
        <v>1.2850117200602906</v>
      </c>
      <c r="AW29" s="200">
        <v>0.79065435689767971</v>
      </c>
      <c r="AX29" s="200">
        <v>0.40684154755432272</v>
      </c>
      <c r="AY29" s="203">
        <v>1.0287430714275582E-2</v>
      </c>
      <c r="AZ29" s="203">
        <v>1.3219469037152329E-2</v>
      </c>
      <c r="BA29" s="203">
        <v>2.5909683207560943E-2</v>
      </c>
      <c r="BB29" s="203">
        <v>0.81656404010524064</v>
      </c>
      <c r="BC29" s="203">
        <v>0.76474467369011878</v>
      </c>
      <c r="BD29" s="240">
        <v>2.590968320756093E-2</v>
      </c>
      <c r="BE29" s="51">
        <v>1564</v>
      </c>
      <c r="BF29" s="4"/>
      <c r="BG29" s="219">
        <v>75.987072680159429</v>
      </c>
      <c r="BH29" s="220" t="s">
        <v>91</v>
      </c>
      <c r="BI29" s="216">
        <v>3.1593940130697162</v>
      </c>
      <c r="BJ29" s="235">
        <v>1.4094523347958576</v>
      </c>
      <c r="BK29" s="222">
        <v>0.75987072680159429</v>
      </c>
      <c r="BL29" s="222">
        <v>0.42716180230869327</v>
      </c>
      <c r="BM29" s="223">
        <v>1.1436820539439016E-2</v>
      </c>
      <c r="BN29" s="223">
        <v>1.6119653411953542E-2</v>
      </c>
      <c r="BO29" s="223">
        <v>3.1593940130697135E-2</v>
      </c>
      <c r="BP29" s="223">
        <v>0.79146466693229145</v>
      </c>
      <c r="BQ29" s="223">
        <v>0.72827678667089712</v>
      </c>
      <c r="BR29" s="220">
        <v>3.1593940130697162E-2</v>
      </c>
      <c r="BS29" s="218">
        <v>1395</v>
      </c>
      <c r="BT29" s="4"/>
      <c r="BU29" s="239">
        <v>75.453170450320414</v>
      </c>
      <c r="BV29" s="240" t="s">
        <v>91</v>
      </c>
      <c r="BW29" s="41">
        <v>3.0286129157293451</v>
      </c>
      <c r="BX29" s="211">
        <v>1.3938494089540108</v>
      </c>
      <c r="BY29" s="200">
        <v>0.75453170450320417</v>
      </c>
      <c r="BZ29" s="200">
        <v>0.43036450992466091</v>
      </c>
      <c r="CA29" s="203">
        <v>1.1086126345460228E-2</v>
      </c>
      <c r="CB29" s="203">
        <v>1.5452390654209227E-2</v>
      </c>
      <c r="CC29" s="203">
        <v>3.0286129157293402E-2</v>
      </c>
      <c r="CD29" s="203">
        <v>0.78481783366049762</v>
      </c>
      <c r="CE29" s="203">
        <v>0.72424557534591072</v>
      </c>
      <c r="CF29" s="240">
        <v>3.0286129157293451E-2</v>
      </c>
      <c r="CG29" s="51">
        <v>1507</v>
      </c>
      <c r="CH29" s="51"/>
      <c r="CI29" s="313">
        <v>76.723162764642083</v>
      </c>
      <c r="CJ29" s="313">
        <v>73.893430791302393</v>
      </c>
      <c r="CK29" s="313">
        <v>79.331965155863571</v>
      </c>
      <c r="CL29" s="314">
        <v>1465</v>
      </c>
      <c r="CN29" s="249"/>
      <c r="CO29" s="250"/>
    </row>
    <row r="30" spans="1:93" ht="12.6">
      <c r="A30" s="4"/>
      <c r="B30" s="4"/>
      <c r="C30" s="79"/>
      <c r="D30" s="106"/>
      <c r="E30" s="21"/>
      <c r="F30" s="21"/>
      <c r="G30" s="135"/>
      <c r="H30" s="135"/>
      <c r="I30" s="95"/>
      <c r="J30" s="4"/>
      <c r="K30" s="79"/>
      <c r="L30" s="106"/>
      <c r="M30" s="21"/>
      <c r="N30" s="4"/>
      <c r="O30" s="130"/>
      <c r="P30" s="135"/>
      <c r="Q30" s="95"/>
      <c r="R30" s="4"/>
      <c r="S30" s="41"/>
      <c r="T30" s="8"/>
      <c r="U30" s="22"/>
      <c r="V30" s="4"/>
      <c r="W30" s="160"/>
      <c r="X30" s="160"/>
      <c r="Y30" s="160"/>
      <c r="Z30" s="4"/>
      <c r="AA30" s="43"/>
      <c r="AB30" s="43"/>
      <c r="AC30" s="43"/>
      <c r="AD30" s="4"/>
      <c r="AE30" s="219"/>
      <c r="AF30" s="220" t="e">
        <v>#DIV/0!</v>
      </c>
      <c r="AG30" s="234"/>
      <c r="AH30" s="233"/>
      <c r="AI30" s="222">
        <v>0</v>
      </c>
      <c r="AJ30" s="222">
        <v>0</v>
      </c>
      <c r="AK30" s="223" t="e">
        <v>#DIV/0!</v>
      </c>
      <c r="AL30" s="223" t="e">
        <v>#DIV/0!</v>
      </c>
      <c r="AM30" s="223" t="e">
        <v>#DIV/0!</v>
      </c>
      <c r="AN30" s="223" t="e">
        <v>#DIV/0!</v>
      </c>
      <c r="AO30" s="223" t="e">
        <v>#DIV/0!</v>
      </c>
      <c r="AP30" s="220" t="e">
        <v>#DIV/0!</v>
      </c>
      <c r="AQ30" s="234"/>
      <c r="AR30" s="4"/>
      <c r="AS30" s="239"/>
      <c r="AT30" s="240" t="e">
        <v>#DIV/0!</v>
      </c>
      <c r="AU30" s="43"/>
      <c r="AV30" s="243"/>
      <c r="AW30" s="200">
        <v>0</v>
      </c>
      <c r="AX30" s="200">
        <v>0</v>
      </c>
      <c r="AY30" s="203" t="e">
        <v>#DIV/0!</v>
      </c>
      <c r="AZ30" s="203" t="e">
        <v>#DIV/0!</v>
      </c>
      <c r="BA30" s="203" t="e">
        <v>#DIV/0!</v>
      </c>
      <c r="BB30" s="203" t="e">
        <v>#DIV/0!</v>
      </c>
      <c r="BC30" s="203" t="e">
        <v>#DIV/0!</v>
      </c>
      <c r="BD30" s="240" t="e">
        <v>#DIV/0!</v>
      </c>
      <c r="BE30" s="43"/>
      <c r="BF30" s="4"/>
      <c r="BG30" s="219"/>
      <c r="BH30" s="220" t="e">
        <v>#DIV/0!</v>
      </c>
      <c r="BI30" s="234"/>
      <c r="BJ30" s="233"/>
      <c r="BK30" s="222">
        <v>0</v>
      </c>
      <c r="BL30" s="222">
        <v>0</v>
      </c>
      <c r="BM30" s="223" t="e">
        <v>#DIV/0!</v>
      </c>
      <c r="BN30" s="223" t="e">
        <v>#DIV/0!</v>
      </c>
      <c r="BO30" s="223" t="e">
        <v>#DIV/0!</v>
      </c>
      <c r="BP30" s="223" t="e">
        <v>#DIV/0!</v>
      </c>
      <c r="BQ30" s="223" t="e">
        <v>#DIV/0!</v>
      </c>
      <c r="BR30" s="220" t="e">
        <v>#DIV/0!</v>
      </c>
      <c r="BS30" s="234"/>
      <c r="BT30" s="4"/>
      <c r="BU30" s="239"/>
      <c r="BV30" s="240" t="e">
        <v>#DIV/0!</v>
      </c>
      <c r="BW30" s="43"/>
      <c r="BX30" s="243"/>
      <c r="BY30" s="200">
        <v>0</v>
      </c>
      <c r="BZ30" s="200">
        <v>0</v>
      </c>
      <c r="CA30" s="203" t="e">
        <v>#DIV/0!</v>
      </c>
      <c r="CB30" s="203" t="e">
        <v>#DIV/0!</v>
      </c>
      <c r="CC30" s="203" t="e">
        <v>#DIV/0!</v>
      </c>
      <c r="CD30" s="203" t="e">
        <v>#DIV/0!</v>
      </c>
      <c r="CE30" s="203" t="e">
        <v>#DIV/0!</v>
      </c>
      <c r="CF30" s="240" t="e">
        <v>#DIV/0!</v>
      </c>
      <c r="CG30" s="310"/>
      <c r="CH30" s="310"/>
      <c r="CI30" s="304"/>
      <c r="CJ30" s="302"/>
      <c r="CK30" s="302"/>
      <c r="CL30" s="316"/>
      <c r="CN30" s="249"/>
    </row>
    <row r="31" spans="1:93" ht="12.6">
      <c r="A31" s="13" t="s">
        <v>9</v>
      </c>
      <c r="B31" s="13"/>
      <c r="C31" s="111"/>
      <c r="D31" s="116"/>
      <c r="E31" s="21"/>
      <c r="F31" s="21"/>
      <c r="G31" s="144"/>
      <c r="H31" s="144"/>
      <c r="I31" s="95"/>
      <c r="J31" s="5"/>
      <c r="K31" s="111"/>
      <c r="L31" s="116"/>
      <c r="M31" s="21"/>
      <c r="N31" s="5"/>
      <c r="O31" s="132"/>
      <c r="P31" s="144"/>
      <c r="Q31" s="95"/>
      <c r="R31" s="5"/>
      <c r="S31" s="41"/>
      <c r="T31" s="8"/>
      <c r="U31" s="22"/>
      <c r="V31" s="5"/>
      <c r="W31" s="160"/>
      <c r="X31" s="160"/>
      <c r="Y31" s="160"/>
      <c r="Z31" s="5"/>
      <c r="AA31" s="43"/>
      <c r="AB31" s="43"/>
      <c r="AC31" s="43"/>
      <c r="AD31" s="5"/>
      <c r="AE31" s="219"/>
      <c r="AF31" s="220" t="e">
        <v>#DIV/0!</v>
      </c>
      <c r="AG31" s="234"/>
      <c r="AH31" s="233"/>
      <c r="AI31" s="222">
        <v>0</v>
      </c>
      <c r="AJ31" s="222">
        <v>0</v>
      </c>
      <c r="AK31" s="223" t="e">
        <v>#DIV/0!</v>
      </c>
      <c r="AL31" s="223" t="e">
        <v>#DIV/0!</v>
      </c>
      <c r="AM31" s="223" t="e">
        <v>#DIV/0!</v>
      </c>
      <c r="AN31" s="223" t="e">
        <v>#DIV/0!</v>
      </c>
      <c r="AO31" s="223" t="e">
        <v>#DIV/0!</v>
      </c>
      <c r="AP31" s="220" t="e">
        <v>#DIV/0!</v>
      </c>
      <c r="AQ31" s="234"/>
      <c r="AR31" s="5"/>
      <c r="AS31" s="239"/>
      <c r="AT31" s="240" t="e">
        <v>#DIV/0!</v>
      </c>
      <c r="AU31" s="43"/>
      <c r="AV31" s="243"/>
      <c r="AW31" s="200">
        <v>0</v>
      </c>
      <c r="AX31" s="200">
        <v>0</v>
      </c>
      <c r="AY31" s="203" t="e">
        <v>#DIV/0!</v>
      </c>
      <c r="AZ31" s="203" t="e">
        <v>#DIV/0!</v>
      </c>
      <c r="BA31" s="203" t="e">
        <v>#DIV/0!</v>
      </c>
      <c r="BB31" s="203" t="e">
        <v>#DIV/0!</v>
      </c>
      <c r="BC31" s="203" t="e">
        <v>#DIV/0!</v>
      </c>
      <c r="BD31" s="240" t="e">
        <v>#DIV/0!</v>
      </c>
      <c r="BE31" s="43"/>
      <c r="BF31" s="5"/>
      <c r="BG31" s="219"/>
      <c r="BH31" s="220" t="e">
        <v>#DIV/0!</v>
      </c>
      <c r="BI31" s="234"/>
      <c r="BJ31" s="233"/>
      <c r="BK31" s="222">
        <v>0</v>
      </c>
      <c r="BL31" s="222">
        <v>0</v>
      </c>
      <c r="BM31" s="223" t="e">
        <v>#DIV/0!</v>
      </c>
      <c r="BN31" s="223" t="e">
        <v>#DIV/0!</v>
      </c>
      <c r="BO31" s="223" t="e">
        <v>#DIV/0!</v>
      </c>
      <c r="BP31" s="223" t="e">
        <v>#DIV/0!</v>
      </c>
      <c r="BQ31" s="223" t="e">
        <v>#DIV/0!</v>
      </c>
      <c r="BR31" s="220" t="e">
        <v>#DIV/0!</v>
      </c>
      <c r="BS31" s="234"/>
      <c r="BT31" s="5"/>
      <c r="BU31" s="239"/>
      <c r="BV31" s="240" t="e">
        <v>#DIV/0!</v>
      </c>
      <c r="BW31" s="43"/>
      <c r="BX31" s="243"/>
      <c r="BY31" s="200">
        <v>0</v>
      </c>
      <c r="BZ31" s="200">
        <v>0</v>
      </c>
      <c r="CA31" s="203" t="e">
        <v>#DIV/0!</v>
      </c>
      <c r="CB31" s="203" t="e">
        <v>#DIV/0!</v>
      </c>
      <c r="CC31" s="203" t="e">
        <v>#DIV/0!</v>
      </c>
      <c r="CD31" s="203" t="e">
        <v>#DIV/0!</v>
      </c>
      <c r="CE31" s="203" t="e">
        <v>#DIV/0!</v>
      </c>
      <c r="CF31" s="240" t="e">
        <v>#DIV/0!</v>
      </c>
      <c r="CG31" s="43"/>
      <c r="CI31" s="304"/>
      <c r="CJ31" s="302"/>
      <c r="CK31" s="302"/>
      <c r="CL31" s="316"/>
      <c r="CN31" s="249"/>
    </row>
    <row r="32" spans="1:93" ht="15.6">
      <c r="A32" s="4" t="s">
        <v>46</v>
      </c>
      <c r="B32" s="4" t="s">
        <v>78</v>
      </c>
      <c r="C32" s="106">
        <v>76.970872249485495</v>
      </c>
      <c r="D32" s="106">
        <v>0.70808659829418019</v>
      </c>
      <c r="E32" s="141">
        <v>24038</v>
      </c>
      <c r="F32" s="21"/>
      <c r="G32" s="135">
        <v>76.795808630911296</v>
      </c>
      <c r="H32" s="135">
        <v>0.75391524813775135</v>
      </c>
      <c r="I32" s="143">
        <v>21317</v>
      </c>
      <c r="J32" s="4"/>
      <c r="K32" s="106">
        <v>77.411408815903201</v>
      </c>
      <c r="L32" s="106">
        <v>0.70814517828659973</v>
      </c>
      <c r="M32" s="141">
        <v>22794</v>
      </c>
      <c r="N32" s="4"/>
      <c r="O32" s="135">
        <v>76.622078720787201</v>
      </c>
      <c r="P32" s="135">
        <v>1.1033143928764417</v>
      </c>
      <c r="Q32" s="143">
        <v>12979</v>
      </c>
      <c r="R32" s="4"/>
      <c r="S32" s="41">
        <v>76.993123954655204</v>
      </c>
      <c r="T32" s="8">
        <v>2.0181863275025123</v>
      </c>
      <c r="U32" s="22">
        <v>5455</v>
      </c>
      <c r="V32" s="4"/>
      <c r="W32" s="156">
        <v>77.380686010959295</v>
      </c>
      <c r="X32" s="156">
        <v>0.92333996470708257</v>
      </c>
      <c r="Y32" s="158">
        <v>12617</v>
      </c>
      <c r="Z32" s="4"/>
      <c r="AA32" s="193">
        <v>79.127106373318938</v>
      </c>
      <c r="AB32" s="41">
        <v>1.114195441797996</v>
      </c>
      <c r="AC32" s="194">
        <v>8301</v>
      </c>
      <c r="AD32" s="4"/>
      <c r="AE32" s="219">
        <v>79.453175648800396</v>
      </c>
      <c r="AF32" s="220" t="s">
        <v>32</v>
      </c>
      <c r="AG32" s="216">
        <v>1.0687934012854394</v>
      </c>
      <c r="AH32" s="232">
        <v>1.2842155777151854</v>
      </c>
      <c r="AI32" s="222">
        <v>0.794531756488004</v>
      </c>
      <c r="AJ32" s="222">
        <v>0.4040433694791824</v>
      </c>
      <c r="AK32" s="223">
        <v>4.2462713073322155E-3</v>
      </c>
      <c r="AL32" s="223">
        <v>5.4531277600810566E-3</v>
      </c>
      <c r="AM32" s="223">
        <v>1.0687934012854445E-2</v>
      </c>
      <c r="AN32" s="223">
        <v>0.8052196905008584</v>
      </c>
      <c r="AO32" s="223">
        <v>0.78384382247514961</v>
      </c>
      <c r="AP32" s="220">
        <v>1.0687934012854394E-2</v>
      </c>
      <c r="AQ32" s="236">
        <v>9054</v>
      </c>
      <c r="AR32" s="4"/>
      <c r="AS32" s="239">
        <v>78.464575941577209</v>
      </c>
      <c r="AT32" s="240" t="s">
        <v>32</v>
      </c>
      <c r="AU32" s="41">
        <v>1.0658191701806041</v>
      </c>
      <c r="AV32" s="242">
        <v>1.2924384587439244</v>
      </c>
      <c r="AW32" s="200">
        <v>0.78464575941577208</v>
      </c>
      <c r="AX32" s="200">
        <v>0.4110678674460197</v>
      </c>
      <c r="AY32" s="203">
        <v>4.207513940763608E-3</v>
      </c>
      <c r="AZ32" s="203">
        <v>5.4379528327440935E-3</v>
      </c>
      <c r="BA32" s="203">
        <v>1.0658191701805986E-2</v>
      </c>
      <c r="BB32" s="203">
        <v>0.79530395111757812</v>
      </c>
      <c r="BC32" s="203">
        <v>0.77398756771396604</v>
      </c>
      <c r="BD32" s="240">
        <v>1.0658191701806041E-2</v>
      </c>
      <c r="BE32" s="194">
        <v>9545</v>
      </c>
      <c r="BF32" s="4"/>
      <c r="BG32" s="219">
        <v>77.895617462547037</v>
      </c>
      <c r="BH32" s="220" t="s">
        <v>91</v>
      </c>
      <c r="BI32" s="216">
        <v>1.1979409547551834</v>
      </c>
      <c r="BJ32" s="246">
        <v>1.4012509021382844</v>
      </c>
      <c r="BK32" s="222">
        <v>0.7789561746254704</v>
      </c>
      <c r="BL32" s="222">
        <v>0.41494993991844858</v>
      </c>
      <c r="BM32" s="223">
        <v>4.36185692929491E-3</v>
      </c>
      <c r="BN32" s="223">
        <v>6.1120559571726197E-3</v>
      </c>
      <c r="BO32" s="223">
        <v>1.197940954755182E-2</v>
      </c>
      <c r="BP32" s="223">
        <v>0.79093558417302223</v>
      </c>
      <c r="BQ32" s="223">
        <v>0.76697676507791857</v>
      </c>
      <c r="BR32" s="220">
        <v>1.1979409547551834E-2</v>
      </c>
      <c r="BS32" s="236">
        <v>9050</v>
      </c>
      <c r="BT32" s="4"/>
      <c r="BU32" s="239">
        <v>77.572289760767063</v>
      </c>
      <c r="BV32" s="240" t="s">
        <v>91</v>
      </c>
      <c r="BW32" s="41">
        <v>1.1688138587078956</v>
      </c>
      <c r="BX32" s="245">
        <v>1.3796628532744195</v>
      </c>
      <c r="BY32" s="200">
        <v>0.77572289760767066</v>
      </c>
      <c r="BZ32" s="200">
        <v>0.4171053628698988</v>
      </c>
      <c r="CA32" s="203">
        <v>4.3223933871776371E-3</v>
      </c>
      <c r="CB32" s="203">
        <v>5.9634455935279815E-3</v>
      </c>
      <c r="CC32" s="203">
        <v>1.1688138587078928E-2</v>
      </c>
      <c r="CD32" s="203">
        <v>0.78741103619474961</v>
      </c>
      <c r="CE32" s="203">
        <v>0.7640347590205917</v>
      </c>
      <c r="CF32" s="240">
        <v>1.1688138587078956E-2</v>
      </c>
      <c r="CG32" s="194">
        <v>9312</v>
      </c>
      <c r="CH32" s="194"/>
      <c r="CI32" s="319">
        <v>78.425088985142693</v>
      </c>
      <c r="CJ32" s="320">
        <v>77.128992521112011</v>
      </c>
      <c r="CK32" s="320">
        <v>79.66709879135378</v>
      </c>
      <c r="CL32" s="314">
        <v>9079</v>
      </c>
      <c r="CN32" s="249"/>
      <c r="CO32" s="250"/>
    </row>
    <row r="33" spans="1:95" ht="15.6">
      <c r="A33" s="4" t="s">
        <v>47</v>
      </c>
      <c r="B33" s="4" t="s">
        <v>78</v>
      </c>
      <c r="C33" s="106">
        <v>69.906069364161795</v>
      </c>
      <c r="D33" s="106">
        <v>1.8800261453977285</v>
      </c>
      <c r="E33" s="141">
        <v>4047</v>
      </c>
      <c r="F33" s="21"/>
      <c r="G33" s="135">
        <v>68.092243186582806</v>
      </c>
      <c r="H33" s="135">
        <v>2.2851466450465736</v>
      </c>
      <c r="I33" s="143">
        <v>2829</v>
      </c>
      <c r="J33" s="4"/>
      <c r="K33" s="106">
        <v>71.152328334648701</v>
      </c>
      <c r="L33" s="106">
        <v>2.1584361865670161</v>
      </c>
      <c r="M33" s="141">
        <v>2880</v>
      </c>
      <c r="N33" s="4"/>
      <c r="O33" s="135">
        <v>67.438596491227997</v>
      </c>
      <c r="P33" s="135">
        <v>3.2143188099697682</v>
      </c>
      <c r="Q33" s="143">
        <v>1451</v>
      </c>
      <c r="R33" s="4"/>
      <c r="S33" s="41">
        <v>65.815602836879407</v>
      </c>
      <c r="T33" s="8">
        <v>6.984061959672843</v>
      </c>
      <c r="U33" s="22">
        <v>630</v>
      </c>
      <c r="V33" s="4"/>
      <c r="W33" s="156">
        <v>66.894374344973642</v>
      </c>
      <c r="X33" s="156">
        <v>3.0045184567044636</v>
      </c>
      <c r="Y33" s="158">
        <v>1457</v>
      </c>
      <c r="Z33" s="4"/>
      <c r="AA33" s="41">
        <v>70.452824240359604</v>
      </c>
      <c r="AB33" s="41">
        <v>4.5493470982861268</v>
      </c>
      <c r="AC33" s="194">
        <v>871</v>
      </c>
      <c r="AD33" s="4"/>
      <c r="AE33" s="219">
        <v>70.362361662151059</v>
      </c>
      <c r="AF33" s="220" t="s">
        <v>91</v>
      </c>
      <c r="AG33" s="216">
        <v>5.2132756347226366</v>
      </c>
      <c r="AH33" s="232">
        <v>1.6215167778655684</v>
      </c>
      <c r="AI33" s="222">
        <v>0.70362361662151063</v>
      </c>
      <c r="AJ33" s="222">
        <v>0.45665897861968735</v>
      </c>
      <c r="AK33" s="223">
        <v>1.6403674755645498E-2</v>
      </c>
      <c r="AL33" s="223">
        <v>2.6598833834929052E-2</v>
      </c>
      <c r="AM33" s="223">
        <v>5.213275634722634E-2</v>
      </c>
      <c r="AN33" s="223">
        <v>0.75575637296873699</v>
      </c>
      <c r="AO33" s="223">
        <v>0.65149086027428427</v>
      </c>
      <c r="AP33" s="220">
        <v>5.2132756347226361E-2</v>
      </c>
      <c r="AQ33" s="236">
        <v>775</v>
      </c>
      <c r="AR33" s="4"/>
      <c r="AS33" s="239">
        <v>70.372880084077167</v>
      </c>
      <c r="AT33" s="240" t="s">
        <v>91</v>
      </c>
      <c r="AU33" s="41">
        <v>5.3632237177925983</v>
      </c>
      <c r="AV33" s="242">
        <v>1.6929022707714141</v>
      </c>
      <c r="AW33" s="200">
        <v>0.70372880084077172</v>
      </c>
      <c r="AX33" s="200">
        <v>0.45661206259578946</v>
      </c>
      <c r="AY33" s="203">
        <v>1.6163891800253495E-2</v>
      </c>
      <c r="AZ33" s="203">
        <v>2.7363889133152582E-2</v>
      </c>
      <c r="BA33" s="203">
        <v>5.3632237177926007E-2</v>
      </c>
      <c r="BB33" s="203">
        <v>0.7573610380186977</v>
      </c>
      <c r="BC33" s="203">
        <v>0.65009656366284574</v>
      </c>
      <c r="BD33" s="240">
        <v>5.3632237177925979E-2</v>
      </c>
      <c r="BE33" s="194">
        <v>798</v>
      </c>
      <c r="BF33" s="4"/>
      <c r="BG33" s="219">
        <v>68.22952408812364</v>
      </c>
      <c r="BH33" s="220" t="s">
        <v>91</v>
      </c>
      <c r="BI33" s="216">
        <v>5.8964925032947146</v>
      </c>
      <c r="BJ33" s="246">
        <v>1.7778518508830754</v>
      </c>
      <c r="BK33" s="222">
        <v>0.68229524088123639</v>
      </c>
      <c r="BL33" s="222">
        <v>0.46558398292043079</v>
      </c>
      <c r="BM33" s="223">
        <v>1.6921937687563619E-2</v>
      </c>
      <c r="BN33" s="223">
        <v>3.0084698238363048E-2</v>
      </c>
      <c r="BO33" s="223">
        <v>5.8964925032947174E-2</v>
      </c>
      <c r="BP33" s="223">
        <v>0.74126016591418353</v>
      </c>
      <c r="BQ33" s="223">
        <v>0.62333031584828924</v>
      </c>
      <c r="BR33" s="220">
        <v>5.8964925032947146E-2</v>
      </c>
      <c r="BS33" s="236">
        <v>757</v>
      </c>
      <c r="BT33" s="4"/>
      <c r="BU33" s="239">
        <v>65.532089261358024</v>
      </c>
      <c r="BV33" s="240" t="s">
        <v>91</v>
      </c>
      <c r="BW33" s="41">
        <v>5.1129153523102655</v>
      </c>
      <c r="BX33" s="245">
        <v>1.6002781951562666</v>
      </c>
      <c r="BY33" s="200">
        <v>0.65532089261358029</v>
      </c>
      <c r="BZ33" s="200">
        <v>0.47526352723275606</v>
      </c>
      <c r="CA33" s="203">
        <v>1.6301404498051175E-2</v>
      </c>
      <c r="CB33" s="203">
        <v>2.608678216865358E-2</v>
      </c>
      <c r="CC33" s="203">
        <v>5.112915352310269E-2</v>
      </c>
      <c r="CD33" s="203">
        <v>0.70645004613668294</v>
      </c>
      <c r="CE33" s="203">
        <v>0.60419173909047763</v>
      </c>
      <c r="CF33" s="240">
        <v>5.1129153523102655E-2</v>
      </c>
      <c r="CG33" s="194">
        <v>850</v>
      </c>
      <c r="CH33" s="194"/>
      <c r="CI33" s="320">
        <v>66.819262116918637</v>
      </c>
      <c r="CJ33" s="320">
        <v>61.905150907558635</v>
      </c>
      <c r="CK33" s="320">
        <v>71.392408702244708</v>
      </c>
      <c r="CL33" s="314">
        <v>855</v>
      </c>
      <c r="CN33" s="249"/>
      <c r="CO33" s="250"/>
    </row>
    <row r="34" spans="1:95" ht="12.6">
      <c r="A34" s="4"/>
      <c r="B34" s="4"/>
      <c r="C34" s="79"/>
      <c r="D34" s="106"/>
      <c r="E34" s="21"/>
      <c r="F34" s="21"/>
      <c r="G34" s="135"/>
      <c r="H34" s="135"/>
      <c r="I34" s="95"/>
      <c r="J34" s="4"/>
      <c r="K34" s="79"/>
      <c r="L34" s="106"/>
      <c r="M34" s="21"/>
      <c r="N34" s="4"/>
      <c r="O34" s="130"/>
      <c r="P34" s="135"/>
      <c r="Q34" s="95"/>
      <c r="R34" s="4"/>
      <c r="S34" s="41"/>
      <c r="T34" s="8"/>
      <c r="U34" s="22"/>
      <c r="V34" s="4"/>
      <c r="W34" s="156"/>
      <c r="X34" s="160"/>
      <c r="Y34" s="160"/>
      <c r="Z34" s="4"/>
      <c r="AA34" s="41"/>
      <c r="AB34" s="43"/>
      <c r="AC34" s="43"/>
      <c r="AD34" s="4"/>
      <c r="AE34" s="219"/>
      <c r="AF34" s="220" t="e">
        <v>#DIV/0!</v>
      </c>
      <c r="AG34" s="234"/>
      <c r="AH34" s="233"/>
      <c r="AI34" s="222">
        <v>0</v>
      </c>
      <c r="AJ34" s="222">
        <v>0</v>
      </c>
      <c r="AK34" s="223" t="e">
        <v>#DIV/0!</v>
      </c>
      <c r="AL34" s="223" t="e">
        <v>#DIV/0!</v>
      </c>
      <c r="AM34" s="223" t="e">
        <v>#DIV/0!</v>
      </c>
      <c r="AN34" s="223" t="e">
        <v>#DIV/0!</v>
      </c>
      <c r="AO34" s="223" t="e">
        <v>#DIV/0!</v>
      </c>
      <c r="AP34" s="220" t="e">
        <v>#DIV/0!</v>
      </c>
      <c r="AQ34" s="234"/>
      <c r="AR34" s="4"/>
      <c r="AS34" s="239"/>
      <c r="AT34" s="240" t="e">
        <v>#DIV/0!</v>
      </c>
      <c r="AU34" s="43"/>
      <c r="AV34" s="243"/>
      <c r="AW34" s="200">
        <v>0</v>
      </c>
      <c r="AX34" s="200">
        <v>0</v>
      </c>
      <c r="AY34" s="203" t="e">
        <v>#DIV/0!</v>
      </c>
      <c r="AZ34" s="203" t="e">
        <v>#DIV/0!</v>
      </c>
      <c r="BA34" s="203" t="e">
        <v>#DIV/0!</v>
      </c>
      <c r="BB34" s="203" t="e">
        <v>#DIV/0!</v>
      </c>
      <c r="BC34" s="203" t="e">
        <v>#DIV/0!</v>
      </c>
      <c r="BD34" s="240" t="e">
        <v>#DIV/0!</v>
      </c>
      <c r="BE34" s="43"/>
      <c r="BF34" s="4"/>
      <c r="BG34" s="219"/>
      <c r="BH34" s="220" t="e">
        <v>#DIV/0!</v>
      </c>
      <c r="BI34" s="234"/>
      <c r="BJ34" s="233"/>
      <c r="BK34" s="222">
        <v>0</v>
      </c>
      <c r="BL34" s="222">
        <v>0</v>
      </c>
      <c r="BM34" s="223" t="e">
        <v>#DIV/0!</v>
      </c>
      <c r="BN34" s="223" t="e">
        <v>#DIV/0!</v>
      </c>
      <c r="BO34" s="223" t="e">
        <v>#DIV/0!</v>
      </c>
      <c r="BP34" s="223" t="e">
        <v>#DIV/0!</v>
      </c>
      <c r="BQ34" s="223" t="e">
        <v>#DIV/0!</v>
      </c>
      <c r="BR34" s="220" t="e">
        <v>#DIV/0!</v>
      </c>
      <c r="BS34" s="234"/>
      <c r="BT34" s="4"/>
      <c r="BU34" s="239"/>
      <c r="BV34" s="240" t="e">
        <v>#DIV/0!</v>
      </c>
      <c r="BW34" s="43"/>
      <c r="BX34" s="243"/>
      <c r="BY34" s="200">
        <v>0</v>
      </c>
      <c r="BZ34" s="200">
        <v>0</v>
      </c>
      <c r="CA34" s="203" t="e">
        <v>#DIV/0!</v>
      </c>
      <c r="CB34" s="203" t="e">
        <v>#DIV/0!</v>
      </c>
      <c r="CC34" s="203" t="e">
        <v>#DIV/0!</v>
      </c>
      <c r="CD34" s="203" t="e">
        <v>#DIV/0!</v>
      </c>
      <c r="CE34" s="203" t="e">
        <v>#DIV/0!</v>
      </c>
      <c r="CF34" s="240" t="e">
        <v>#DIV/0!</v>
      </c>
      <c r="CG34" s="43"/>
      <c r="CI34" s="304"/>
      <c r="CJ34" s="302"/>
      <c r="CK34" s="302"/>
      <c r="CL34" s="316"/>
      <c r="CN34" s="249"/>
    </row>
    <row r="35" spans="1:95" ht="12.6">
      <c r="A35" s="13" t="s">
        <v>10</v>
      </c>
      <c r="B35" s="13"/>
      <c r="C35" s="111"/>
      <c r="D35" s="116"/>
      <c r="E35" s="21"/>
      <c r="F35" s="21"/>
      <c r="G35" s="144"/>
      <c r="H35" s="144"/>
      <c r="I35" s="95"/>
      <c r="J35" s="5"/>
      <c r="K35" s="111"/>
      <c r="L35" s="116"/>
      <c r="M35" s="21"/>
      <c r="N35" s="5"/>
      <c r="O35" s="132"/>
      <c r="P35" s="144"/>
      <c r="Q35" s="95"/>
      <c r="R35" s="5"/>
      <c r="S35" s="41"/>
      <c r="T35" s="8"/>
      <c r="U35" s="22"/>
      <c r="V35" s="5"/>
      <c r="W35" s="156"/>
      <c r="X35" s="160"/>
      <c r="Y35" s="158"/>
      <c r="Z35" s="5"/>
      <c r="AA35" s="41"/>
      <c r="AB35" s="43"/>
      <c r="AC35" s="51"/>
      <c r="AD35" s="5"/>
      <c r="AE35" s="219"/>
      <c r="AF35" s="220" t="e">
        <v>#DIV/0!</v>
      </c>
      <c r="AG35" s="234"/>
      <c r="AH35" s="233"/>
      <c r="AI35" s="222">
        <v>0</v>
      </c>
      <c r="AJ35" s="222">
        <v>0</v>
      </c>
      <c r="AK35" s="223" t="e">
        <v>#DIV/0!</v>
      </c>
      <c r="AL35" s="223" t="e">
        <v>#DIV/0!</v>
      </c>
      <c r="AM35" s="223" t="e">
        <v>#DIV/0!</v>
      </c>
      <c r="AN35" s="223" t="e">
        <v>#DIV/0!</v>
      </c>
      <c r="AO35" s="223" t="e">
        <v>#DIV/0!</v>
      </c>
      <c r="AP35" s="220" t="e">
        <v>#DIV/0!</v>
      </c>
      <c r="AQ35" s="218"/>
      <c r="AR35" s="5"/>
      <c r="AS35" s="239"/>
      <c r="AT35" s="240" t="e">
        <v>#DIV/0!</v>
      </c>
      <c r="AU35" s="43"/>
      <c r="AV35" s="243"/>
      <c r="AW35" s="200">
        <v>0</v>
      </c>
      <c r="AX35" s="200">
        <v>0</v>
      </c>
      <c r="AY35" s="203" t="e">
        <v>#DIV/0!</v>
      </c>
      <c r="AZ35" s="203" t="e">
        <v>#DIV/0!</v>
      </c>
      <c r="BA35" s="203" t="e">
        <v>#DIV/0!</v>
      </c>
      <c r="BB35" s="203" t="e">
        <v>#DIV/0!</v>
      </c>
      <c r="BC35" s="203" t="e">
        <v>#DIV/0!</v>
      </c>
      <c r="BD35" s="240" t="e">
        <v>#DIV/0!</v>
      </c>
      <c r="BE35" s="51"/>
      <c r="BF35" s="5"/>
      <c r="BG35" s="219"/>
      <c r="BH35" s="220" t="e">
        <v>#DIV/0!</v>
      </c>
      <c r="BI35" s="234"/>
      <c r="BJ35" s="233"/>
      <c r="BK35" s="222">
        <v>0</v>
      </c>
      <c r="BL35" s="222">
        <v>0</v>
      </c>
      <c r="BM35" s="223" t="e">
        <v>#DIV/0!</v>
      </c>
      <c r="BN35" s="223" t="e">
        <v>#DIV/0!</v>
      </c>
      <c r="BO35" s="223" t="e">
        <v>#DIV/0!</v>
      </c>
      <c r="BP35" s="223" t="e">
        <v>#DIV/0!</v>
      </c>
      <c r="BQ35" s="223" t="e">
        <v>#DIV/0!</v>
      </c>
      <c r="BR35" s="220" t="e">
        <v>#DIV/0!</v>
      </c>
      <c r="BS35" s="218"/>
      <c r="BT35" s="5"/>
      <c r="BU35" s="239"/>
      <c r="BV35" s="240" t="e">
        <v>#DIV/0!</v>
      </c>
      <c r="BW35" s="43"/>
      <c r="BX35" s="243"/>
      <c r="BY35" s="200">
        <v>0</v>
      </c>
      <c r="BZ35" s="200">
        <v>0</v>
      </c>
      <c r="CA35" s="203" t="e">
        <v>#DIV/0!</v>
      </c>
      <c r="CB35" s="203" t="e">
        <v>#DIV/0!</v>
      </c>
      <c r="CC35" s="203" t="e">
        <v>#DIV/0!</v>
      </c>
      <c r="CD35" s="203" t="e">
        <v>#DIV/0!</v>
      </c>
      <c r="CE35" s="203" t="e">
        <v>#DIV/0!</v>
      </c>
      <c r="CF35" s="240" t="e">
        <v>#DIV/0!</v>
      </c>
      <c r="CG35" s="51"/>
      <c r="CH35" s="51"/>
      <c r="CI35" s="304"/>
      <c r="CJ35" s="302"/>
      <c r="CK35" s="302"/>
      <c r="CL35" s="316"/>
      <c r="CN35" s="249"/>
    </row>
    <row r="36" spans="1:95" ht="15.6">
      <c r="A36" s="4" t="s">
        <v>48</v>
      </c>
      <c r="B36" s="4" t="s">
        <v>73</v>
      </c>
      <c r="C36" s="106">
        <v>77.889869693148299</v>
      </c>
      <c r="D36" s="106">
        <v>1.6511561528440453</v>
      </c>
      <c r="E36" s="141">
        <v>4295</v>
      </c>
      <c r="F36" s="21"/>
      <c r="G36" s="135">
        <v>78.247096092925005</v>
      </c>
      <c r="H36" s="135">
        <v>1.4813451640827253</v>
      </c>
      <c r="I36" s="143">
        <v>5274</v>
      </c>
      <c r="J36" s="4"/>
      <c r="K36" s="106">
        <v>79.162090067472107</v>
      </c>
      <c r="L36" s="106">
        <v>1.352819489204542</v>
      </c>
      <c r="M36" s="141">
        <v>5892</v>
      </c>
      <c r="N36" s="4"/>
      <c r="O36" s="135">
        <v>77.369281045751606</v>
      </c>
      <c r="P36" s="135">
        <v>1.9845091580358201</v>
      </c>
      <c r="Q36" s="143">
        <v>3391</v>
      </c>
      <c r="R36" s="4"/>
      <c r="S36" s="41">
        <v>80.012730744748495</v>
      </c>
      <c r="T36" s="8">
        <v>3.8275695338706441</v>
      </c>
      <c r="U36" s="22">
        <v>1412</v>
      </c>
      <c r="V36" s="4"/>
      <c r="W36" s="156">
        <v>77.777714985158823</v>
      </c>
      <c r="X36" s="156">
        <v>1.6392891795337192</v>
      </c>
      <c r="Y36" s="158">
        <v>3619</v>
      </c>
      <c r="Z36" s="4"/>
      <c r="AA36" s="193">
        <v>80.660656543915692</v>
      </c>
      <c r="AB36" s="41">
        <v>2.0477893117128687</v>
      </c>
      <c r="AC36" s="51">
        <v>2294</v>
      </c>
      <c r="AD36" s="4"/>
      <c r="AE36" s="219">
        <v>79.377799862115239</v>
      </c>
      <c r="AF36" s="220" t="s">
        <v>91</v>
      </c>
      <c r="AG36" s="216">
        <v>1.925459604825952</v>
      </c>
      <c r="AH36" s="235">
        <v>1.3001191041125417</v>
      </c>
      <c r="AI36" s="222">
        <v>0.79377799862115239</v>
      </c>
      <c r="AJ36" s="222">
        <v>0.40459175414997051</v>
      </c>
      <c r="AK36" s="223">
        <v>7.5561954134779731E-3</v>
      </c>
      <c r="AL36" s="223">
        <v>9.8239540114702789E-3</v>
      </c>
      <c r="AM36" s="223">
        <v>1.9254596048259531E-2</v>
      </c>
      <c r="AN36" s="223">
        <v>0.81303259466941191</v>
      </c>
      <c r="AO36" s="223">
        <v>0.77452340257289287</v>
      </c>
      <c r="AP36" s="220">
        <v>1.925459604825952E-2</v>
      </c>
      <c r="AQ36" s="218">
        <v>2867</v>
      </c>
      <c r="AR36" s="4"/>
      <c r="AS36" s="239">
        <v>79.68263220844122</v>
      </c>
      <c r="AT36" s="240" t="s">
        <v>91</v>
      </c>
      <c r="AU36" s="41">
        <v>1.8418935473734743</v>
      </c>
      <c r="AV36" s="211">
        <v>1.2850117200602906</v>
      </c>
      <c r="AW36" s="200">
        <v>0.79682632208441218</v>
      </c>
      <c r="AX36" s="200">
        <v>0.40236070200485635</v>
      </c>
      <c r="AY36" s="203">
        <v>7.3132319294997783E-3</v>
      </c>
      <c r="AZ36" s="203">
        <v>9.3975887409263482E-3</v>
      </c>
      <c r="BA36" s="203">
        <v>1.841893547373475E-2</v>
      </c>
      <c r="BB36" s="203">
        <v>0.81524525755814692</v>
      </c>
      <c r="BC36" s="203">
        <v>0.77840738661067743</v>
      </c>
      <c r="BD36" s="240">
        <v>1.8418935473734743E-2</v>
      </c>
      <c r="BE36" s="51">
        <v>3027</v>
      </c>
      <c r="BF36" s="4"/>
      <c r="BG36" s="219">
        <v>79.682810295615781</v>
      </c>
      <c r="BH36" s="220" t="s">
        <v>91</v>
      </c>
      <c r="BI36" s="216">
        <v>2.030342249979511</v>
      </c>
      <c r="BJ36" s="235">
        <v>1.4094523347958576</v>
      </c>
      <c r="BK36" s="222">
        <v>0.7968281029561578</v>
      </c>
      <c r="BL36" s="222">
        <v>0.40235938822829592</v>
      </c>
      <c r="BM36" s="223">
        <v>7.3497195508372155E-3</v>
      </c>
      <c r="BN36" s="223">
        <v>1.0359079381022275E-2</v>
      </c>
      <c r="BO36" s="223">
        <v>2.030342249979513E-2</v>
      </c>
      <c r="BP36" s="223">
        <v>0.81713152545595291</v>
      </c>
      <c r="BQ36" s="223">
        <v>0.77652468045636269</v>
      </c>
      <c r="BR36" s="220">
        <v>2.030342249979511E-2</v>
      </c>
      <c r="BS36" s="218">
        <v>2997</v>
      </c>
      <c r="BT36" s="4"/>
      <c r="BU36" s="239">
        <v>78.603836663727023</v>
      </c>
      <c r="BV36" s="240" t="s">
        <v>91</v>
      </c>
      <c r="BW36" s="41">
        <v>1.968254557561655</v>
      </c>
      <c r="BX36" s="211">
        <v>1.3938494089540108</v>
      </c>
      <c r="BY36" s="200">
        <v>0.78603836663727022</v>
      </c>
      <c r="BZ36" s="200">
        <v>0.41010005219639095</v>
      </c>
      <c r="CA36" s="203">
        <v>7.2047235194140748E-3</v>
      </c>
      <c r="CB36" s="203">
        <v>1.0042299619212368E-2</v>
      </c>
      <c r="CC36" s="203">
        <v>1.9682545575616536E-2</v>
      </c>
      <c r="CD36" s="203">
        <v>0.80572091221288678</v>
      </c>
      <c r="CE36" s="203">
        <v>0.76635582106165367</v>
      </c>
      <c r="CF36" s="240">
        <v>1.968254557561655E-2</v>
      </c>
      <c r="CG36" s="51">
        <v>3240</v>
      </c>
      <c r="CH36" s="51"/>
      <c r="CI36" s="320">
        <v>79.939945278379795</v>
      </c>
      <c r="CJ36" s="320">
        <v>77.829738853417211</v>
      </c>
      <c r="CK36" s="320">
        <v>81.896018867754293</v>
      </c>
      <c r="CL36" s="314">
        <v>3297</v>
      </c>
      <c r="CN36" s="249"/>
      <c r="CO36" s="250"/>
    </row>
    <row r="37" spans="1:95" ht="15.6">
      <c r="A37" s="4" t="s">
        <v>49</v>
      </c>
      <c r="B37" s="4" t="s">
        <v>73</v>
      </c>
      <c r="C37" s="106">
        <v>76.338620035244602</v>
      </c>
      <c r="D37" s="106">
        <v>0.90102122381720307</v>
      </c>
      <c r="E37" s="141">
        <v>15128</v>
      </c>
      <c r="F37" s="21"/>
      <c r="G37" s="135">
        <v>75.842421271902893</v>
      </c>
      <c r="H37" s="135">
        <v>0.86407866602262118</v>
      </c>
      <c r="I37" s="143">
        <v>16685</v>
      </c>
      <c r="J37" s="4"/>
      <c r="K37" s="106">
        <v>76.482259570494804</v>
      </c>
      <c r="L37" s="106">
        <v>0.82024322020842533</v>
      </c>
      <c r="M37" s="141">
        <v>17476</v>
      </c>
      <c r="N37" s="4"/>
      <c r="O37" s="135">
        <v>75.870360690015602</v>
      </c>
      <c r="P37" s="135">
        <v>1.1884604465323747</v>
      </c>
      <c r="Q37" s="143">
        <v>9886</v>
      </c>
      <c r="R37" s="4"/>
      <c r="S37" s="41">
        <v>75.244544770504106</v>
      </c>
      <c r="T37" s="8">
        <v>2.4017339105811857</v>
      </c>
      <c r="U37" s="22">
        <v>4177</v>
      </c>
      <c r="V37" s="4"/>
      <c r="W37" s="156">
        <v>76.335940941468493</v>
      </c>
      <c r="X37" s="156">
        <v>1.0479700170580628</v>
      </c>
      <c r="Y37" s="158">
        <v>9255</v>
      </c>
      <c r="Z37" s="4"/>
      <c r="AA37" s="193">
        <v>77.952445707617159</v>
      </c>
      <c r="AB37" s="41">
        <v>1.3139429396241269</v>
      </c>
      <c r="AC37" s="51">
        <v>6139</v>
      </c>
      <c r="AD37" s="4"/>
      <c r="AE37" s="219">
        <v>79.267903136288325</v>
      </c>
      <c r="AF37" s="220" t="s">
        <v>32</v>
      </c>
      <c r="AG37" s="216">
        <v>1.2850441643223798</v>
      </c>
      <c r="AH37" s="235">
        <v>1.3001191041125417</v>
      </c>
      <c r="AI37" s="222">
        <v>0.7926790313628832</v>
      </c>
      <c r="AJ37" s="222">
        <v>0.40538744997901011</v>
      </c>
      <c r="AK37" s="223">
        <v>5.0429750882502429E-3</v>
      </c>
      <c r="AL37" s="223">
        <v>6.5564682537977721E-3</v>
      </c>
      <c r="AM37" s="223">
        <v>1.2850441643223848E-2</v>
      </c>
      <c r="AN37" s="223">
        <v>0.805529473006107</v>
      </c>
      <c r="AO37" s="223">
        <v>0.7798285897196594</v>
      </c>
      <c r="AP37" s="220">
        <v>1.2850441643223798E-2</v>
      </c>
      <c r="AQ37" s="218">
        <v>6462</v>
      </c>
      <c r="AR37" s="4"/>
      <c r="AS37" s="239">
        <v>77.337385064471889</v>
      </c>
      <c r="AT37" s="240" t="s">
        <v>91</v>
      </c>
      <c r="AU37" s="41">
        <v>1.2815710085121057</v>
      </c>
      <c r="AV37" s="211">
        <v>1.2850117200602906</v>
      </c>
      <c r="AW37" s="200">
        <v>0.77337385064471886</v>
      </c>
      <c r="AX37" s="200">
        <v>0.41864870450495717</v>
      </c>
      <c r="AY37" s="203">
        <v>5.0884732360005304E-3</v>
      </c>
      <c r="AZ37" s="203">
        <v>6.5387477454737948E-3</v>
      </c>
      <c r="BA37" s="203">
        <v>1.2815710085121111E-2</v>
      </c>
      <c r="BB37" s="203">
        <v>0.78618956072983992</v>
      </c>
      <c r="BC37" s="203">
        <v>0.76055814055959781</v>
      </c>
      <c r="BD37" s="240">
        <v>1.2815710085121057E-2</v>
      </c>
      <c r="BE37" s="51">
        <v>6769</v>
      </c>
      <c r="BF37" s="4"/>
      <c r="BG37" s="219">
        <v>76.253761116292637</v>
      </c>
      <c r="BH37" s="220" t="s">
        <v>91</v>
      </c>
      <c r="BI37" s="216">
        <v>1.4781911736529429</v>
      </c>
      <c r="BJ37" s="235">
        <v>1.4094523347958576</v>
      </c>
      <c r="BK37" s="222">
        <v>0.7625376111629264</v>
      </c>
      <c r="BL37" s="222">
        <v>0.4255279106296837</v>
      </c>
      <c r="BM37" s="223">
        <v>5.3509651237281346E-3</v>
      </c>
      <c r="BN37" s="223">
        <v>7.5419302870498245E-3</v>
      </c>
      <c r="BO37" s="223">
        <v>1.4781911736529485E-2</v>
      </c>
      <c r="BP37" s="223">
        <v>0.77731952289945583</v>
      </c>
      <c r="BQ37" s="223">
        <v>0.74775569942639697</v>
      </c>
      <c r="BR37" s="220">
        <v>1.4781911736529429E-2</v>
      </c>
      <c r="BS37" s="218">
        <v>6324</v>
      </c>
      <c r="BT37" s="4"/>
      <c r="BU37" s="239">
        <v>76.712364483460235</v>
      </c>
      <c r="BV37" s="240" t="s">
        <v>91</v>
      </c>
      <c r="BW37" s="41">
        <v>1.4437935618356823</v>
      </c>
      <c r="BX37" s="211">
        <v>1.3938494089540108</v>
      </c>
      <c r="BY37" s="200">
        <v>0.76712364483460238</v>
      </c>
      <c r="BZ37" s="200">
        <v>0.42266412004128906</v>
      </c>
      <c r="CA37" s="203">
        <v>5.2849533065594465E-3</v>
      </c>
      <c r="CB37" s="203">
        <v>7.3664290426974297E-3</v>
      </c>
      <c r="CC37" s="203">
        <v>1.4437935618356827E-2</v>
      </c>
      <c r="CD37" s="203">
        <v>0.7815615804529592</v>
      </c>
      <c r="CE37" s="203">
        <v>0.75268570921624556</v>
      </c>
      <c r="CF37" s="240">
        <v>1.4437935618356823E-2</v>
      </c>
      <c r="CG37" s="51">
        <v>6396</v>
      </c>
      <c r="CH37" s="51"/>
      <c r="CI37" s="320">
        <v>77.396925798647956</v>
      </c>
      <c r="CJ37" s="320">
        <v>75.912270346644618</v>
      </c>
      <c r="CK37" s="320">
        <v>78.815610391901501</v>
      </c>
      <c r="CL37" s="314">
        <v>6001</v>
      </c>
      <c r="CN37" s="249"/>
      <c r="CO37" s="250"/>
    </row>
    <row r="38" spans="1:95" ht="15.6">
      <c r="A38" s="4" t="s">
        <v>50</v>
      </c>
      <c r="B38" s="4" t="s">
        <v>73</v>
      </c>
      <c r="C38" s="106">
        <v>67.712634186622594</v>
      </c>
      <c r="D38" s="106">
        <v>3.0152676955096496</v>
      </c>
      <c r="E38" s="141">
        <v>1635</v>
      </c>
      <c r="F38" s="21"/>
      <c r="G38" s="135">
        <v>65.060240963855406</v>
      </c>
      <c r="H38" s="135">
        <v>3.1197955124964487</v>
      </c>
      <c r="I38" s="143">
        <v>1588</v>
      </c>
      <c r="J38" s="4"/>
      <c r="K38" s="106">
        <v>66.092715231788006</v>
      </c>
      <c r="L38" s="106">
        <v>2.9337901218762887</v>
      </c>
      <c r="M38" s="141">
        <v>1702</v>
      </c>
      <c r="N38" s="4"/>
      <c r="O38" s="135">
        <v>63.763066202090499</v>
      </c>
      <c r="P38" s="135">
        <v>4.5804085938335071</v>
      </c>
      <c r="Q38" s="143">
        <v>840</v>
      </c>
      <c r="R38" s="4"/>
      <c r="S38" s="41">
        <v>59.125964010282701</v>
      </c>
      <c r="T38" s="8">
        <v>9.2544498479731558</v>
      </c>
      <c r="U38" s="22">
        <v>365</v>
      </c>
      <c r="V38" s="4"/>
      <c r="W38" s="156">
        <v>63.820868789985539</v>
      </c>
      <c r="X38" s="156">
        <v>3.9374615930986323</v>
      </c>
      <c r="Y38" s="158">
        <v>838</v>
      </c>
      <c r="Z38" s="4"/>
      <c r="AA38" s="41">
        <v>66.827531420464339</v>
      </c>
      <c r="AB38" s="41">
        <v>5.1875821611358823</v>
      </c>
      <c r="AC38" s="51">
        <v>508</v>
      </c>
      <c r="AD38" s="4"/>
      <c r="AE38" s="219">
        <v>65.329913898439941</v>
      </c>
      <c r="AF38" s="220" t="s">
        <v>91</v>
      </c>
      <c r="AG38" s="216">
        <v>5.8146035012959345</v>
      </c>
      <c r="AH38" s="235">
        <v>1.3001191041125417</v>
      </c>
      <c r="AI38" s="222">
        <v>0.6532991389843994</v>
      </c>
      <c r="AJ38" s="222">
        <v>0.47591950368380764</v>
      </c>
      <c r="AK38" s="223">
        <v>2.2818593647752385E-2</v>
      </c>
      <c r="AL38" s="223">
        <v>2.9666889530423967E-2</v>
      </c>
      <c r="AM38" s="223">
        <v>5.8146035012959361E-2</v>
      </c>
      <c r="AN38" s="223">
        <v>0.71144517399735874</v>
      </c>
      <c r="AO38" s="223">
        <v>0.59515310397144006</v>
      </c>
      <c r="AP38" s="220">
        <v>5.8146035012959341E-2</v>
      </c>
      <c r="AQ38" s="218">
        <v>435</v>
      </c>
      <c r="AR38" s="4"/>
      <c r="AS38" s="239">
        <v>67.824046737863767</v>
      </c>
      <c r="AT38" s="240" t="s">
        <v>91</v>
      </c>
      <c r="AU38" s="41">
        <v>5.4098119613912754</v>
      </c>
      <c r="AV38" s="211">
        <v>1.2850117200602906</v>
      </c>
      <c r="AW38" s="200">
        <v>0.67824046737863763</v>
      </c>
      <c r="AX38" s="200">
        <v>0.4671512986053285</v>
      </c>
      <c r="AY38" s="203">
        <v>2.1479639594293217E-2</v>
      </c>
      <c r="AZ38" s="203">
        <v>2.7601588621337849E-2</v>
      </c>
      <c r="BA38" s="203">
        <v>5.4098119613912733E-2</v>
      </c>
      <c r="BB38" s="203">
        <v>0.73233858699255039</v>
      </c>
      <c r="BC38" s="203">
        <v>0.62414234776472488</v>
      </c>
      <c r="BD38" s="240">
        <v>5.4098119613912754E-2</v>
      </c>
      <c r="BE38" s="51">
        <v>473</v>
      </c>
      <c r="BF38" s="4"/>
      <c r="BG38" s="219">
        <v>66.315194099307476</v>
      </c>
      <c r="BH38" s="220" t="s">
        <v>91</v>
      </c>
      <c r="BI38" s="216">
        <v>6.2890260910035911</v>
      </c>
      <c r="BJ38" s="235">
        <v>1.4094523347958576</v>
      </c>
      <c r="BK38" s="222">
        <v>0.66315194099307473</v>
      </c>
      <c r="BL38" s="222">
        <v>0.47263246201482212</v>
      </c>
      <c r="BM38" s="223">
        <v>2.2765904623834154E-2</v>
      </c>
      <c r="BN38" s="223">
        <v>3.2087457425802858E-2</v>
      </c>
      <c r="BO38" s="223">
        <v>6.2890260910035897E-2</v>
      </c>
      <c r="BP38" s="223">
        <v>0.72604220190311064</v>
      </c>
      <c r="BQ38" s="223">
        <v>0.60026168008303882</v>
      </c>
      <c r="BR38" s="220">
        <v>6.2890260910035911E-2</v>
      </c>
      <c r="BS38" s="218">
        <v>431</v>
      </c>
      <c r="BT38" s="4"/>
      <c r="BU38" s="239">
        <v>58.915139411701233</v>
      </c>
      <c r="BV38" s="240" t="s">
        <v>32</v>
      </c>
      <c r="BW38" s="41">
        <v>6.1475824433360078</v>
      </c>
      <c r="BX38" s="211">
        <v>1.3938494089540108</v>
      </c>
      <c r="BY38" s="200">
        <v>0.58915139411701234</v>
      </c>
      <c r="BZ38" s="200">
        <v>0.49198783412498437</v>
      </c>
      <c r="CA38" s="203">
        <v>2.2502999750149216E-2</v>
      </c>
      <c r="CB38" s="203">
        <v>3.136579290143774E-2</v>
      </c>
      <c r="CC38" s="203">
        <v>6.1475824433360041E-2</v>
      </c>
      <c r="CD38" s="203">
        <v>0.65062721855037242</v>
      </c>
      <c r="CE38" s="203">
        <v>0.52767556968365226</v>
      </c>
      <c r="CF38" s="240">
        <v>6.1475824433360082E-2</v>
      </c>
      <c r="CG38" s="51">
        <v>478</v>
      </c>
      <c r="CH38" s="51"/>
      <c r="CI38" s="319">
        <v>61.850278089495156</v>
      </c>
      <c r="CJ38" s="320">
        <v>55.705699634692216</v>
      </c>
      <c r="CK38" s="320">
        <v>67.637665816072911</v>
      </c>
      <c r="CL38" s="314">
        <v>585</v>
      </c>
      <c r="CN38" s="249"/>
      <c r="CO38" s="250"/>
    </row>
    <row r="39" spans="1:95" ht="12.6">
      <c r="A39" s="4"/>
      <c r="B39" s="4"/>
      <c r="C39" s="79"/>
      <c r="D39" s="106"/>
      <c r="E39" s="21"/>
      <c r="F39" s="21"/>
      <c r="G39" s="135"/>
      <c r="H39" s="135"/>
      <c r="I39" s="95"/>
      <c r="J39" s="4"/>
      <c r="K39" s="79"/>
      <c r="L39" s="106"/>
      <c r="M39" s="21"/>
      <c r="N39" s="4"/>
      <c r="O39" s="130"/>
      <c r="P39" s="135"/>
      <c r="Q39" s="95"/>
      <c r="R39" s="4"/>
      <c r="S39" s="41"/>
      <c r="T39" s="8"/>
      <c r="U39" s="22"/>
      <c r="V39" s="4"/>
      <c r="W39" s="156"/>
      <c r="X39" s="156"/>
      <c r="Y39" s="158"/>
      <c r="Z39" s="4"/>
      <c r="AA39" s="41"/>
      <c r="AB39" s="41"/>
      <c r="AC39" s="51"/>
      <c r="AD39" s="4"/>
      <c r="AE39" s="219"/>
      <c r="AF39" s="220" t="e">
        <v>#DIV/0!</v>
      </c>
      <c r="AG39" s="216"/>
      <c r="AH39" s="233"/>
      <c r="AI39" s="222">
        <v>0</v>
      </c>
      <c r="AJ39" s="222">
        <v>0</v>
      </c>
      <c r="AK39" s="223" t="e">
        <v>#DIV/0!</v>
      </c>
      <c r="AL39" s="223" t="e">
        <v>#DIV/0!</v>
      </c>
      <c r="AM39" s="223" t="e">
        <v>#DIV/0!</v>
      </c>
      <c r="AN39" s="223" t="e">
        <v>#DIV/0!</v>
      </c>
      <c r="AO39" s="223" t="e">
        <v>#DIV/0!</v>
      </c>
      <c r="AP39" s="220" t="e">
        <v>#DIV/0!</v>
      </c>
      <c r="AQ39" s="218"/>
      <c r="AR39" s="4"/>
      <c r="AS39" s="239"/>
      <c r="AT39" s="240" t="e">
        <v>#DIV/0!</v>
      </c>
      <c r="AU39" s="41"/>
      <c r="AV39" s="243"/>
      <c r="AW39" s="200">
        <v>0</v>
      </c>
      <c r="AX39" s="200">
        <v>0</v>
      </c>
      <c r="AY39" s="203" t="e">
        <v>#DIV/0!</v>
      </c>
      <c r="AZ39" s="203" t="e">
        <v>#DIV/0!</v>
      </c>
      <c r="BA39" s="203" t="e">
        <v>#DIV/0!</v>
      </c>
      <c r="BB39" s="203" t="e">
        <v>#DIV/0!</v>
      </c>
      <c r="BC39" s="203" t="e">
        <v>#DIV/0!</v>
      </c>
      <c r="BD39" s="240" t="e">
        <v>#DIV/0!</v>
      </c>
      <c r="BE39" s="51"/>
      <c r="BF39" s="4"/>
      <c r="BG39" s="219"/>
      <c r="BH39" s="220" t="e">
        <v>#DIV/0!</v>
      </c>
      <c r="BI39" s="216"/>
      <c r="BJ39" s="233"/>
      <c r="BK39" s="222">
        <v>0</v>
      </c>
      <c r="BL39" s="222">
        <v>0</v>
      </c>
      <c r="BM39" s="223" t="e">
        <v>#DIV/0!</v>
      </c>
      <c r="BN39" s="223" t="e">
        <v>#DIV/0!</v>
      </c>
      <c r="BO39" s="223" t="e">
        <v>#DIV/0!</v>
      </c>
      <c r="BP39" s="223" t="e">
        <v>#DIV/0!</v>
      </c>
      <c r="BQ39" s="223" t="e">
        <v>#DIV/0!</v>
      </c>
      <c r="BR39" s="220" t="e">
        <v>#DIV/0!</v>
      </c>
      <c r="BS39" s="218"/>
      <c r="BT39" s="4"/>
      <c r="BU39" s="239"/>
      <c r="BV39" s="240" t="e">
        <v>#DIV/0!</v>
      </c>
      <c r="BW39" s="41"/>
      <c r="BX39" s="243"/>
      <c r="BY39" s="200">
        <v>0</v>
      </c>
      <c r="BZ39" s="200">
        <v>0</v>
      </c>
      <c r="CA39" s="203" t="e">
        <v>#DIV/0!</v>
      </c>
      <c r="CB39" s="203" t="e">
        <v>#DIV/0!</v>
      </c>
      <c r="CC39" s="203" t="e">
        <v>#DIV/0!</v>
      </c>
      <c r="CD39" s="203" t="e">
        <v>#DIV/0!</v>
      </c>
      <c r="CE39" s="203" t="e">
        <v>#DIV/0!</v>
      </c>
      <c r="CF39" s="240" t="e">
        <v>#DIV/0!</v>
      </c>
      <c r="CG39" s="51"/>
      <c r="CH39" s="51"/>
      <c r="CI39" s="304"/>
      <c r="CJ39" s="302"/>
      <c r="CK39" s="302"/>
      <c r="CL39" s="316"/>
      <c r="CN39" s="249"/>
    </row>
    <row r="40" spans="1:95" ht="24.9">
      <c r="A40" s="13" t="s">
        <v>51</v>
      </c>
      <c r="B40" s="13"/>
      <c r="C40" s="111"/>
      <c r="D40" s="116"/>
      <c r="E40" s="21"/>
      <c r="F40" s="21"/>
      <c r="G40" s="144"/>
      <c r="H40" s="144"/>
      <c r="I40" s="95"/>
      <c r="J40" s="5"/>
      <c r="K40" s="111"/>
      <c r="L40" s="116"/>
      <c r="M40" s="21"/>
      <c r="N40" s="5"/>
      <c r="O40" s="132"/>
      <c r="P40" s="144"/>
      <c r="Q40" s="95"/>
      <c r="R40" s="5"/>
      <c r="S40" s="41"/>
      <c r="T40" s="8"/>
      <c r="U40" s="22"/>
      <c r="V40" s="5"/>
      <c r="W40" s="160"/>
      <c r="X40" s="156"/>
      <c r="Y40" s="158"/>
      <c r="Z40" s="5"/>
      <c r="AA40" s="43"/>
      <c r="AB40" s="41"/>
      <c r="AC40" s="51"/>
      <c r="AD40" s="5"/>
      <c r="AE40" s="219"/>
      <c r="AF40" s="220" t="e">
        <v>#DIV/0!</v>
      </c>
      <c r="AG40" s="216"/>
      <c r="AH40" s="233"/>
      <c r="AI40" s="222">
        <v>0</v>
      </c>
      <c r="AJ40" s="222">
        <v>0</v>
      </c>
      <c r="AK40" s="223" t="e">
        <v>#DIV/0!</v>
      </c>
      <c r="AL40" s="223" t="e">
        <v>#DIV/0!</v>
      </c>
      <c r="AM40" s="223" t="e">
        <v>#DIV/0!</v>
      </c>
      <c r="AN40" s="223" t="e">
        <v>#DIV/0!</v>
      </c>
      <c r="AO40" s="223" t="e">
        <v>#DIV/0!</v>
      </c>
      <c r="AP40" s="220" t="e">
        <v>#DIV/0!</v>
      </c>
      <c r="AQ40" s="218"/>
      <c r="AR40" s="5"/>
      <c r="AS40" s="239"/>
      <c r="AT40" s="240" t="e">
        <v>#DIV/0!</v>
      </c>
      <c r="AU40" s="41"/>
      <c r="AV40" s="243"/>
      <c r="AW40" s="200">
        <v>0</v>
      </c>
      <c r="AX40" s="200">
        <v>0</v>
      </c>
      <c r="AY40" s="203" t="e">
        <v>#DIV/0!</v>
      </c>
      <c r="AZ40" s="203" t="e">
        <v>#DIV/0!</v>
      </c>
      <c r="BA40" s="203" t="e">
        <v>#DIV/0!</v>
      </c>
      <c r="BB40" s="203" t="e">
        <v>#DIV/0!</v>
      </c>
      <c r="BC40" s="203" t="e">
        <v>#DIV/0!</v>
      </c>
      <c r="BD40" s="240" t="e">
        <v>#DIV/0!</v>
      </c>
      <c r="BE40" s="51"/>
      <c r="BF40" s="5"/>
      <c r="BG40" s="219"/>
      <c r="BH40" s="220" t="e">
        <v>#DIV/0!</v>
      </c>
      <c r="BI40" s="216"/>
      <c r="BJ40" s="233"/>
      <c r="BK40" s="222">
        <v>0</v>
      </c>
      <c r="BL40" s="222">
        <v>0</v>
      </c>
      <c r="BM40" s="223" t="e">
        <v>#DIV/0!</v>
      </c>
      <c r="BN40" s="223" t="e">
        <v>#DIV/0!</v>
      </c>
      <c r="BO40" s="223" t="e">
        <v>#DIV/0!</v>
      </c>
      <c r="BP40" s="223" t="e">
        <v>#DIV/0!</v>
      </c>
      <c r="BQ40" s="223" t="e">
        <v>#DIV/0!</v>
      </c>
      <c r="BR40" s="220" t="e">
        <v>#DIV/0!</v>
      </c>
      <c r="BS40" s="218"/>
      <c r="BT40" s="5"/>
      <c r="BU40" s="239"/>
      <c r="BV40" s="240" t="e">
        <v>#DIV/0!</v>
      </c>
      <c r="BW40" s="41"/>
      <c r="BX40" s="243"/>
      <c r="BY40" s="200">
        <v>0</v>
      </c>
      <c r="BZ40" s="200">
        <v>0</v>
      </c>
      <c r="CA40" s="203" t="e">
        <v>#DIV/0!</v>
      </c>
      <c r="CB40" s="203" t="e">
        <v>#DIV/0!</v>
      </c>
      <c r="CC40" s="203" t="e">
        <v>#DIV/0!</v>
      </c>
      <c r="CD40" s="203" t="e">
        <v>#DIV/0!</v>
      </c>
      <c r="CE40" s="203" t="e">
        <v>#DIV/0!</v>
      </c>
      <c r="CF40" s="240" t="e">
        <v>#DIV/0!</v>
      </c>
      <c r="CG40" s="51"/>
      <c r="CH40" s="51"/>
      <c r="CI40" s="304"/>
      <c r="CJ40" s="302"/>
      <c r="CK40" s="302"/>
      <c r="CL40" s="316"/>
      <c r="CN40" s="249"/>
    </row>
    <row r="41" spans="1:95" ht="15.6">
      <c r="A41" s="4" t="s">
        <v>53</v>
      </c>
      <c r="B41" s="4" t="s">
        <v>79</v>
      </c>
      <c r="C41" s="106">
        <v>78.958469341636103</v>
      </c>
      <c r="D41" s="106">
        <v>0.76798583924691144</v>
      </c>
      <c r="E41" s="141">
        <v>19153</v>
      </c>
      <c r="F41" s="21"/>
      <c r="G41" s="135">
        <v>78.461717477309705</v>
      </c>
      <c r="H41" s="135">
        <v>0.83561435504959292</v>
      </c>
      <c r="I41" s="143">
        <v>16456</v>
      </c>
      <c r="J41" s="4"/>
      <c r="K41" s="106">
        <v>79.488422186321998</v>
      </c>
      <c r="L41" s="106">
        <v>0.78064664905969039</v>
      </c>
      <c r="M41" s="141">
        <v>17489</v>
      </c>
      <c r="N41" s="4"/>
      <c r="O41" s="135">
        <v>78.232468780019204</v>
      </c>
      <c r="P41" s="135">
        <v>0.97089741745254798</v>
      </c>
      <c r="Q41" s="143">
        <v>9902</v>
      </c>
      <c r="R41" s="4"/>
      <c r="S41" s="41">
        <v>78.280340349305803</v>
      </c>
      <c r="T41" s="8">
        <v>2.2666208242231107</v>
      </c>
      <c r="U41" s="22">
        <v>4234</v>
      </c>
      <c r="V41" s="4"/>
      <c r="W41" s="156">
        <v>78.854778704830409</v>
      </c>
      <c r="X41" s="156">
        <v>1.0769008157041071</v>
      </c>
      <c r="Y41" s="158">
        <v>9532</v>
      </c>
      <c r="Z41" s="4"/>
      <c r="AA41" s="193">
        <v>80.724639412755494</v>
      </c>
      <c r="AB41" s="41">
        <v>1.3203433486227851</v>
      </c>
      <c r="AC41" s="51">
        <v>6173</v>
      </c>
      <c r="AD41" s="4"/>
      <c r="AE41" s="219">
        <v>80.722204050486184</v>
      </c>
      <c r="AF41" s="220" t="s">
        <v>32</v>
      </c>
      <c r="AG41" s="216">
        <v>1.3518263586559165</v>
      </c>
      <c r="AH41" s="232">
        <v>1.3772681900358408</v>
      </c>
      <c r="AI41" s="222">
        <v>0.80722204050486179</v>
      </c>
      <c r="AJ41" s="222">
        <v>0.39448018686371189</v>
      </c>
      <c r="AK41" s="223">
        <v>5.0078844817707732E-3</v>
      </c>
      <c r="AL41" s="223">
        <v>6.8971999961170071E-3</v>
      </c>
      <c r="AM41" s="223">
        <v>1.3518263586559132E-2</v>
      </c>
      <c r="AN41" s="223">
        <v>0.82074030409142096</v>
      </c>
      <c r="AO41" s="223">
        <v>0.79370377691830263</v>
      </c>
      <c r="AP41" s="220">
        <v>1.3518263586559165E-2</v>
      </c>
      <c r="AQ41" s="218">
        <v>6205</v>
      </c>
      <c r="AR41" s="4"/>
      <c r="AS41" s="239">
        <v>79.737600627413769</v>
      </c>
      <c r="AT41" s="240" t="s">
        <v>91</v>
      </c>
      <c r="AU41" s="41">
        <v>1.3466849883825183</v>
      </c>
      <c r="AV41" s="242">
        <v>1.3788953728116866</v>
      </c>
      <c r="AW41" s="200">
        <v>0.79737600627413774</v>
      </c>
      <c r="AX41" s="200">
        <v>0.40195461297569907</v>
      </c>
      <c r="AY41" s="203">
        <v>4.9829509682821774E-3</v>
      </c>
      <c r="AZ41" s="203">
        <v>6.8709680331118074E-3</v>
      </c>
      <c r="BA41" s="203">
        <v>1.3466849883825153E-2</v>
      </c>
      <c r="BB41" s="203">
        <v>0.81084285615796292</v>
      </c>
      <c r="BC41" s="203">
        <v>0.78390915639031256</v>
      </c>
      <c r="BD41" s="240">
        <v>1.3466849883825183E-2</v>
      </c>
      <c r="BE41" s="51">
        <v>6507</v>
      </c>
      <c r="BF41" s="4"/>
      <c r="BG41" s="219">
        <v>78.388344215857771</v>
      </c>
      <c r="BH41" s="220" t="s">
        <v>91</v>
      </c>
      <c r="BI41" s="216">
        <v>1.5411328922638523</v>
      </c>
      <c r="BJ41" s="246">
        <v>1.5002347003523002</v>
      </c>
      <c r="BK41" s="222">
        <v>0.78388344215857775</v>
      </c>
      <c r="BL41" s="222">
        <v>0.41159469295436435</v>
      </c>
      <c r="BM41" s="223">
        <v>5.2412248587343337E-3</v>
      </c>
      <c r="BN41" s="223">
        <v>7.8630674054223307E-3</v>
      </c>
      <c r="BO41" s="223">
        <v>1.5411328922638572E-2</v>
      </c>
      <c r="BP41" s="223">
        <v>0.79929477108121627</v>
      </c>
      <c r="BQ41" s="223">
        <v>0.76847211323593922</v>
      </c>
      <c r="BR41" s="220">
        <v>1.5411328922638523E-2</v>
      </c>
      <c r="BS41" s="218">
        <v>6167</v>
      </c>
      <c r="BT41" s="4"/>
      <c r="BU41" s="239">
        <v>77.499226386513286</v>
      </c>
      <c r="BV41" s="240" t="s">
        <v>91</v>
      </c>
      <c r="BW41" s="41">
        <v>1.5308296914304353</v>
      </c>
      <c r="BX41" s="245">
        <v>1.496776786046059</v>
      </c>
      <c r="BY41" s="200">
        <v>0.77499226386513287</v>
      </c>
      <c r="BZ41" s="200">
        <v>0.41758742176259228</v>
      </c>
      <c r="CA41" s="203">
        <v>5.2182123353935253E-3</v>
      </c>
      <c r="CB41" s="203">
        <v>7.8104990882762208E-3</v>
      </c>
      <c r="CC41" s="203">
        <v>1.5308296914304317E-2</v>
      </c>
      <c r="CD41" s="203">
        <v>0.79030056077943722</v>
      </c>
      <c r="CE41" s="203">
        <v>0.75968396695082852</v>
      </c>
      <c r="CF41" s="240">
        <v>1.5308296914304353E-2</v>
      </c>
      <c r="CG41" s="51">
        <v>6404</v>
      </c>
      <c r="CH41" s="51"/>
      <c r="CI41" s="320">
        <v>78.563048736899248</v>
      </c>
      <c r="CJ41" s="320">
        <v>76.96352461901715</v>
      </c>
      <c r="CK41" s="320">
        <v>80.080255973895603</v>
      </c>
      <c r="CL41" s="314">
        <v>6322</v>
      </c>
      <c r="CN41" s="253"/>
      <c r="CO41" s="253"/>
      <c r="CP41" s="253"/>
      <c r="CQ41" s="254"/>
    </row>
    <row r="42" spans="1:95" ht="15.6">
      <c r="A42" s="4" t="s">
        <v>52</v>
      </c>
      <c r="B42" s="4" t="s">
        <v>79</v>
      </c>
      <c r="C42" s="106">
        <v>69.751943724546393</v>
      </c>
      <c r="D42" s="106">
        <v>1.2693106070101763</v>
      </c>
      <c r="E42" s="141">
        <v>8904</v>
      </c>
      <c r="F42" s="21"/>
      <c r="G42" s="135">
        <v>69.589713955504195</v>
      </c>
      <c r="H42" s="135">
        <v>1.371109503177081</v>
      </c>
      <c r="I42" s="143">
        <v>7654</v>
      </c>
      <c r="J42" s="4"/>
      <c r="K42" s="106">
        <v>69.580567716424198</v>
      </c>
      <c r="L42" s="106">
        <v>1.3024661455282356</v>
      </c>
      <c r="M42" s="141">
        <v>8156</v>
      </c>
      <c r="N42" s="4"/>
      <c r="O42" s="135">
        <v>69.213539074166206</v>
      </c>
      <c r="P42" s="135">
        <v>1.8179982856491463</v>
      </c>
      <c r="Q42" s="143">
        <v>4520</v>
      </c>
      <c r="R42" s="4"/>
      <c r="S42" s="41">
        <v>68.573185731857293</v>
      </c>
      <c r="T42" s="8">
        <v>2.6772762911220624</v>
      </c>
      <c r="U42" s="22">
        <v>1855</v>
      </c>
      <c r="V42" s="4"/>
      <c r="W42" s="156">
        <v>69.70857563890921</v>
      </c>
      <c r="X42" s="156">
        <v>1.4875421967154381</v>
      </c>
      <c r="Y42" s="158">
        <v>4527</v>
      </c>
      <c r="Z42" s="4"/>
      <c r="AA42" s="41">
        <v>71.801088350587534</v>
      </c>
      <c r="AB42" s="41">
        <v>1.7556033223456424</v>
      </c>
      <c r="AC42" s="51">
        <v>2994</v>
      </c>
      <c r="AD42" s="4"/>
      <c r="AE42" s="219">
        <v>73.383592194219759</v>
      </c>
      <c r="AF42" s="220" t="s">
        <v>32</v>
      </c>
      <c r="AG42" s="216">
        <v>1.5297119029639594</v>
      </c>
      <c r="AH42" s="232">
        <v>1.0595918296568847</v>
      </c>
      <c r="AI42" s="222">
        <v>0.7338359219421976</v>
      </c>
      <c r="AJ42" s="222">
        <v>0.44195108508684811</v>
      </c>
      <c r="AK42" s="223">
        <v>7.365851418114135E-3</v>
      </c>
      <c r="AL42" s="223">
        <v>7.8047959811003154E-3</v>
      </c>
      <c r="AM42" s="223">
        <v>1.5297119029639572E-2</v>
      </c>
      <c r="AN42" s="223">
        <v>0.74913304097183719</v>
      </c>
      <c r="AO42" s="223">
        <v>0.71853880291255801</v>
      </c>
      <c r="AP42" s="220">
        <v>1.5297119029639594E-2</v>
      </c>
      <c r="AQ42" s="218">
        <v>3600</v>
      </c>
      <c r="AR42" s="4"/>
      <c r="AS42" s="239">
        <v>72.742798361175815</v>
      </c>
      <c r="AT42" s="240" t="s">
        <v>32</v>
      </c>
      <c r="AU42" s="41">
        <v>1.4646343199638645</v>
      </c>
      <c r="AV42" s="242">
        <v>1.0372349963500025</v>
      </c>
      <c r="AW42" s="200">
        <v>0.7274279836117582</v>
      </c>
      <c r="AX42" s="200">
        <v>0.44528250838124084</v>
      </c>
      <c r="AY42" s="203">
        <v>7.204501797074863E-3</v>
      </c>
      <c r="AZ42" s="203">
        <v>7.472761395192532E-3</v>
      </c>
      <c r="BA42" s="203">
        <v>1.4646343199638645E-2</v>
      </c>
      <c r="BB42" s="203">
        <v>0.74207432681139684</v>
      </c>
      <c r="BC42" s="203">
        <v>0.71278164041211955</v>
      </c>
      <c r="BD42" s="240">
        <v>1.4646343199638645E-2</v>
      </c>
      <c r="BE42" s="51">
        <v>3820</v>
      </c>
      <c r="BF42" s="4"/>
      <c r="BG42" s="219">
        <v>73.174208337649247</v>
      </c>
      <c r="BH42" s="220" t="s">
        <v>32</v>
      </c>
      <c r="BI42" s="216">
        <v>1.7133299474321406</v>
      </c>
      <c r="BJ42" s="246">
        <v>1.1892422336916531</v>
      </c>
      <c r="BK42" s="222">
        <v>0.73174208337649249</v>
      </c>
      <c r="BL42" s="222">
        <v>0.44305260048026218</v>
      </c>
      <c r="BM42" s="223">
        <v>7.3505966283950478E-3</v>
      </c>
      <c r="BN42" s="223">
        <v>8.7416399533188603E-3</v>
      </c>
      <c r="BO42" s="223">
        <v>1.7133299474321361E-2</v>
      </c>
      <c r="BP42" s="223">
        <v>0.7488753828508139</v>
      </c>
      <c r="BQ42" s="223">
        <v>0.71460878390217109</v>
      </c>
      <c r="BR42" s="220">
        <v>1.7133299474321406E-2</v>
      </c>
      <c r="BS42" s="218">
        <v>3633</v>
      </c>
      <c r="BT42" s="4"/>
      <c r="BU42" s="239">
        <v>72.886049453027411</v>
      </c>
      <c r="BV42" s="240" t="s">
        <v>32</v>
      </c>
      <c r="BW42" s="41">
        <v>1.6486002485546769</v>
      </c>
      <c r="BX42" s="245">
        <v>1.1574455140481645</v>
      </c>
      <c r="BY42" s="200">
        <v>0.72886049453027413</v>
      </c>
      <c r="BZ42" s="200">
        <v>0.44454794346994608</v>
      </c>
      <c r="CA42" s="203">
        <v>7.267193329559391E-3</v>
      </c>
      <c r="CB42" s="203">
        <v>8.4113803190192619E-3</v>
      </c>
      <c r="CC42" s="203">
        <v>1.6486002485546779E-2</v>
      </c>
      <c r="CD42" s="203">
        <v>0.7453464970158209</v>
      </c>
      <c r="CE42" s="203">
        <v>0.71237449204472736</v>
      </c>
      <c r="CF42" s="240">
        <v>1.6486002485546769E-2</v>
      </c>
      <c r="CG42" s="51">
        <v>3742</v>
      </c>
      <c r="CH42" s="51"/>
      <c r="CI42" s="319">
        <v>73.189510127468878</v>
      </c>
      <c r="CJ42" s="320">
        <v>71.161779468259382</v>
      </c>
      <c r="CK42" s="320">
        <v>75.124502818417042</v>
      </c>
      <c r="CL42" s="314">
        <v>3580</v>
      </c>
      <c r="CN42" s="253"/>
      <c r="CO42" s="253"/>
      <c r="CP42" s="253"/>
      <c r="CQ42" s="254"/>
    </row>
    <row r="43" spans="1:95" ht="12.6">
      <c r="E43" s="126"/>
      <c r="F43" s="31"/>
      <c r="G43" s="145"/>
      <c r="H43" s="145"/>
      <c r="I43" s="146"/>
      <c r="M43" s="126"/>
      <c r="O43" s="145"/>
      <c r="P43" s="145"/>
      <c r="Q43" s="147"/>
      <c r="S43" s="8"/>
      <c r="T43" s="8"/>
      <c r="U43" s="22"/>
      <c r="W43" s="156"/>
      <c r="X43" s="156"/>
      <c r="Y43" s="158"/>
      <c r="AA43" s="41"/>
      <c r="AB43" s="41"/>
      <c r="AC43" s="51"/>
      <c r="AE43" s="219"/>
      <c r="AF43" s="220" t="e">
        <v>#DIV/0!</v>
      </c>
      <c r="AG43" s="216"/>
      <c r="AH43" s="233"/>
      <c r="AI43" s="222">
        <v>0</v>
      </c>
      <c r="AJ43" s="222">
        <v>0</v>
      </c>
      <c r="AK43" s="223" t="e">
        <v>#DIV/0!</v>
      </c>
      <c r="AL43" s="223" t="e">
        <v>#DIV/0!</v>
      </c>
      <c r="AM43" s="223" t="e">
        <v>#DIV/0!</v>
      </c>
      <c r="AN43" s="223" t="e">
        <v>#DIV/0!</v>
      </c>
      <c r="AO43" s="223" t="e">
        <v>#DIV/0!</v>
      </c>
      <c r="AP43" s="220" t="e">
        <v>#DIV/0!</v>
      </c>
      <c r="AQ43" s="218"/>
      <c r="AS43" s="239"/>
      <c r="AT43" s="240" t="e">
        <v>#DIV/0!</v>
      </c>
      <c r="AU43" s="41"/>
      <c r="AV43" s="243"/>
      <c r="AW43" s="200">
        <v>0</v>
      </c>
      <c r="AX43" s="200">
        <v>0</v>
      </c>
      <c r="AY43" s="203" t="e">
        <v>#DIV/0!</v>
      </c>
      <c r="AZ43" s="203" t="e">
        <v>#DIV/0!</v>
      </c>
      <c r="BA43" s="203" t="e">
        <v>#DIV/0!</v>
      </c>
      <c r="BB43" s="203" t="e">
        <v>#DIV/0!</v>
      </c>
      <c r="BC43" s="203" t="e">
        <v>#DIV/0!</v>
      </c>
      <c r="BD43" s="240" t="e">
        <v>#DIV/0!</v>
      </c>
      <c r="BE43" s="51"/>
      <c r="BG43" s="219"/>
      <c r="BH43" s="220" t="e">
        <v>#DIV/0!</v>
      </c>
      <c r="BI43" s="216"/>
      <c r="BJ43" s="233"/>
      <c r="BK43" s="222">
        <v>0</v>
      </c>
      <c r="BL43" s="222">
        <v>0</v>
      </c>
      <c r="BM43" s="223" t="e">
        <v>#DIV/0!</v>
      </c>
      <c r="BN43" s="223" t="e">
        <v>#DIV/0!</v>
      </c>
      <c r="BO43" s="223" t="e">
        <v>#DIV/0!</v>
      </c>
      <c r="BP43" s="223" t="e">
        <v>#DIV/0!</v>
      </c>
      <c r="BQ43" s="223" t="e">
        <v>#DIV/0!</v>
      </c>
      <c r="BR43" s="220" t="e">
        <v>#DIV/0!</v>
      </c>
      <c r="BS43" s="218"/>
      <c r="BU43" s="239"/>
      <c r="BV43" s="240" t="e">
        <v>#DIV/0!</v>
      </c>
      <c r="BW43" s="41"/>
      <c r="BX43" s="243"/>
      <c r="BY43" s="200">
        <v>0</v>
      </c>
      <c r="BZ43" s="200">
        <v>0</v>
      </c>
      <c r="CA43" s="203" t="e">
        <v>#DIV/0!</v>
      </c>
      <c r="CB43" s="203" t="e">
        <v>#DIV/0!</v>
      </c>
      <c r="CC43" s="203" t="e">
        <v>#DIV/0!</v>
      </c>
      <c r="CD43" s="203" t="e">
        <v>#DIV/0!</v>
      </c>
      <c r="CE43" s="203" t="e">
        <v>#DIV/0!</v>
      </c>
      <c r="CF43" s="240" t="e">
        <v>#DIV/0!</v>
      </c>
      <c r="CG43" s="51"/>
      <c r="CH43" s="51"/>
      <c r="CI43" s="320"/>
      <c r="CJ43" s="320"/>
      <c r="CK43" s="320"/>
      <c r="CL43" s="314"/>
      <c r="CN43" s="253"/>
      <c r="CO43" s="253"/>
      <c r="CP43" s="253"/>
      <c r="CQ43" s="252"/>
    </row>
    <row r="44" spans="1:95" s="284" customFormat="1" ht="15.6">
      <c r="A44" s="259" t="s">
        <v>31</v>
      </c>
      <c r="B44" s="259" t="s">
        <v>73</v>
      </c>
      <c r="C44" s="260">
        <v>76.285820508198555</v>
      </c>
      <c r="D44" s="261">
        <v>0.6888746083877777</v>
      </c>
      <c r="E44" s="262">
        <v>28117</v>
      </c>
      <c r="F44" s="262"/>
      <c r="G44" s="263">
        <v>75.949212220530171</v>
      </c>
      <c r="H44" s="264">
        <v>0.7167795769651093</v>
      </c>
      <c r="I44" s="265">
        <v>24174</v>
      </c>
      <c r="J44" s="259"/>
      <c r="K44" s="260">
        <v>76.777527576127369</v>
      </c>
      <c r="L44" s="261">
        <v>0.67316468316323608</v>
      </c>
      <c r="M44" s="262">
        <v>25720</v>
      </c>
      <c r="N44" s="259"/>
      <c r="O44" s="264">
        <v>75.714440471881488</v>
      </c>
      <c r="P44" s="264">
        <v>0.9851060475374922</v>
      </c>
      <c r="Q44" s="266">
        <v>14452</v>
      </c>
      <c r="R44" s="259"/>
      <c r="S44" s="267">
        <v>75.70914481586027</v>
      </c>
      <c r="T44" s="268">
        <v>2</v>
      </c>
      <c r="U44" s="269">
        <v>6097</v>
      </c>
      <c r="V44" s="259"/>
      <c r="W44" s="270">
        <v>76.240804037107296</v>
      </c>
      <c r="X44" s="271">
        <v>0.85015314467815273</v>
      </c>
      <c r="Y44" s="272">
        <v>14102</v>
      </c>
      <c r="Z44" s="259"/>
      <c r="AA44" s="273">
        <v>78.154000716767243</v>
      </c>
      <c r="AB44" s="274">
        <v>1.0704867859316991</v>
      </c>
      <c r="AC44" s="275">
        <v>9188</v>
      </c>
      <c r="AD44" s="259"/>
      <c r="AE44" s="276">
        <v>78.439022342454706</v>
      </c>
      <c r="AF44" s="220" t="s">
        <v>32</v>
      </c>
      <c r="AG44" s="277">
        <v>1.0565209972006606</v>
      </c>
      <c r="AH44" s="278">
        <v>1.3001191041125417</v>
      </c>
      <c r="AI44" s="222">
        <v>0.78439022342454701</v>
      </c>
      <c r="AJ44" s="222">
        <v>0.41124469701205413</v>
      </c>
      <c r="AK44" s="223">
        <v>4.1461680594501145E-3</v>
      </c>
      <c r="AL44" s="223">
        <v>5.3905123029523187E-3</v>
      </c>
      <c r="AM44" s="223">
        <v>1.0565209972006608E-2</v>
      </c>
      <c r="AN44" s="223">
        <v>0.79495543339655361</v>
      </c>
      <c r="AO44" s="223">
        <v>0.7738250134525404</v>
      </c>
      <c r="AP44" s="220">
        <v>1.0565209972006606E-2</v>
      </c>
      <c r="AQ44" s="279">
        <v>9838</v>
      </c>
      <c r="AR44" s="259"/>
      <c r="AS44" s="280">
        <v>77.522959717706868</v>
      </c>
      <c r="AT44" s="240" t="s">
        <v>32</v>
      </c>
      <c r="AU44" s="274">
        <v>1.033153526956565</v>
      </c>
      <c r="AV44" s="281">
        <v>1.2850117200602906</v>
      </c>
      <c r="AW44" s="200">
        <v>0.77522959717706863</v>
      </c>
      <c r="AX44" s="200">
        <v>0.41743103482820793</v>
      </c>
      <c r="AY44" s="203">
        <v>4.1021324887034949E-3</v>
      </c>
      <c r="AZ44" s="203">
        <v>5.2712883252240784E-3</v>
      </c>
      <c r="BA44" s="203">
        <v>1.033153526956565E-2</v>
      </c>
      <c r="BB44" s="203">
        <v>0.78556113244663428</v>
      </c>
      <c r="BC44" s="203">
        <v>0.76489806190750298</v>
      </c>
      <c r="BD44" s="240">
        <v>1.033153526956565E-2</v>
      </c>
      <c r="BE44" s="275">
        <v>10355</v>
      </c>
      <c r="BF44" s="259"/>
      <c r="BG44" s="276">
        <v>76.812879878540471</v>
      </c>
      <c r="BH44" s="220" t="s">
        <v>91</v>
      </c>
      <c r="BI44" s="277">
        <v>1.1766560140014204</v>
      </c>
      <c r="BJ44" s="282">
        <v>1.4094523347958576</v>
      </c>
      <c r="BK44" s="222">
        <v>0.76812879878540474</v>
      </c>
      <c r="BL44" s="222">
        <v>0.42202718782312582</v>
      </c>
      <c r="BM44" s="223">
        <v>4.2594255775368489E-3</v>
      </c>
      <c r="BN44" s="223">
        <v>6.0034573251485064E-3</v>
      </c>
      <c r="BO44" s="223">
        <v>1.1766560140014239E-2</v>
      </c>
      <c r="BP44" s="223">
        <v>0.77989535892541895</v>
      </c>
      <c r="BQ44" s="223">
        <v>0.75636223864539054</v>
      </c>
      <c r="BR44" s="220">
        <v>1.1766560140014204E-2</v>
      </c>
      <c r="BS44" s="279">
        <v>9817</v>
      </c>
      <c r="BT44" s="259"/>
      <c r="BU44" s="280">
        <v>76.100137947091326</v>
      </c>
      <c r="BV44" s="240" t="s">
        <v>91</v>
      </c>
      <c r="BW44" s="274">
        <v>1.1552408522766844</v>
      </c>
      <c r="BX44" s="281">
        <v>1.3938494089540108</v>
      </c>
      <c r="BY44" s="200">
        <v>0.76100137947091329</v>
      </c>
      <c r="BZ44" s="200">
        <v>0.42647189815306741</v>
      </c>
      <c r="CA44" s="203">
        <v>4.228716710960828E-3</v>
      </c>
      <c r="CB44" s="203">
        <v>5.8941942882066983E-3</v>
      </c>
      <c r="CC44" s="203">
        <v>1.1552408522766825E-2</v>
      </c>
      <c r="CD44" s="203">
        <v>0.77255378799368013</v>
      </c>
      <c r="CE44" s="203">
        <v>0.74944897094814644</v>
      </c>
      <c r="CF44" s="240">
        <v>1.1552408522766844E-2</v>
      </c>
      <c r="CG44" s="275">
        <v>10171</v>
      </c>
      <c r="CH44" s="275"/>
      <c r="CI44" s="302">
        <v>77.02653416767906</v>
      </c>
      <c r="CJ44" s="302">
        <v>75.978169486890877</v>
      </c>
      <c r="CK44" s="302">
        <v>78.042368497948303</v>
      </c>
      <c r="CL44" s="321">
        <v>9947</v>
      </c>
      <c r="CM44" s="283"/>
      <c r="CN44" s="283"/>
      <c r="CO44" s="283"/>
    </row>
    <row r="45" spans="1:95" s="10" customFormat="1" ht="12.6">
      <c r="A45" s="15"/>
      <c r="B45" s="15"/>
      <c r="C45" s="109"/>
      <c r="D45" s="113"/>
      <c r="E45" s="45"/>
      <c r="F45" s="45"/>
      <c r="G45" s="99"/>
      <c r="H45" s="100"/>
      <c r="I45" s="101"/>
      <c r="J45" s="15"/>
      <c r="K45" s="109"/>
      <c r="L45" s="113"/>
      <c r="M45" s="45"/>
      <c r="N45" s="15"/>
      <c r="O45" s="138"/>
      <c r="P45" s="100"/>
      <c r="Q45" s="148"/>
      <c r="R45" s="15"/>
      <c r="S45" s="47"/>
      <c r="T45" s="16"/>
      <c r="U45" s="128"/>
      <c r="V45" s="15"/>
      <c r="W45" s="162"/>
      <c r="X45" s="163"/>
      <c r="Y45" s="164"/>
      <c r="Z45" s="15"/>
      <c r="AA45" s="190"/>
      <c r="AB45" s="88"/>
      <c r="AC45" s="71"/>
      <c r="AD45" s="15"/>
      <c r="AE45" s="229"/>
      <c r="AF45" s="220"/>
      <c r="AG45" s="230"/>
      <c r="AH45" s="234"/>
      <c r="AI45" s="234"/>
      <c r="AJ45" s="234"/>
      <c r="AK45" s="234"/>
      <c r="AL45" s="234"/>
      <c r="AM45" s="234"/>
      <c r="AN45" s="234"/>
      <c r="AO45" s="234"/>
      <c r="AP45" s="234"/>
      <c r="AQ45" s="231"/>
      <c r="AR45" s="15"/>
      <c r="AS45" s="190"/>
      <c r="AT45" s="240"/>
      <c r="AU45" s="88"/>
      <c r="AV45" s="43"/>
      <c r="AW45" s="43"/>
      <c r="AX45" s="43"/>
      <c r="AY45" s="43"/>
      <c r="AZ45" s="43"/>
      <c r="BA45" s="43"/>
      <c r="BB45" s="43"/>
      <c r="BC45" s="43"/>
      <c r="BD45" s="43"/>
      <c r="BE45" s="71"/>
      <c r="BF45" s="15"/>
      <c r="BG45" s="229"/>
      <c r="BH45" s="220"/>
      <c r="BI45" s="230"/>
      <c r="BJ45" s="234"/>
      <c r="BK45" s="234"/>
      <c r="BL45" s="234"/>
      <c r="BM45" s="234"/>
      <c r="BN45" s="234"/>
      <c r="BO45" s="234"/>
      <c r="BP45" s="234"/>
      <c r="BQ45" s="234"/>
      <c r="BR45" s="234"/>
      <c r="BS45" s="231"/>
      <c r="BT45" s="15"/>
      <c r="BU45" s="190"/>
      <c r="BV45" s="240"/>
      <c r="BW45" s="88"/>
      <c r="BX45" s="43"/>
      <c r="BY45" s="43"/>
      <c r="BZ45" s="43"/>
      <c r="CA45" s="43"/>
      <c r="CB45" s="43"/>
      <c r="CC45" s="43"/>
      <c r="CD45" s="43"/>
      <c r="CE45" s="43"/>
      <c r="CF45" s="43"/>
      <c r="CG45" s="71"/>
      <c r="CH45" s="71"/>
      <c r="CI45" s="322"/>
      <c r="CJ45" s="323"/>
      <c r="CK45" s="323"/>
      <c r="CL45" s="323"/>
      <c r="CM45" s="251"/>
      <c r="CN45" s="251"/>
      <c r="CO45" s="251"/>
    </row>
    <row r="46" spans="1:95" hidden="1"/>
    <row r="47" spans="1:95" hidden="1"/>
    <row r="48" spans="1:95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spans="1:87" hidden="1"/>
    <row r="82" spans="1:87" hidden="1"/>
    <row r="83" spans="1:87" hidden="1"/>
    <row r="84" spans="1:87" hidden="1"/>
    <row r="85" spans="1:87" hidden="1"/>
    <row r="86" spans="1:87" hidden="1"/>
    <row r="87" spans="1:87" hidden="1"/>
    <row r="88" spans="1:87" hidden="1"/>
    <row r="89" spans="1:87" hidden="1"/>
    <row r="90" spans="1:87" hidden="1"/>
    <row r="91" spans="1:87" hidden="1"/>
    <row r="93" spans="1:87">
      <c r="A93" s="76" t="s">
        <v>63</v>
      </c>
      <c r="B93" s="76"/>
      <c r="C93" s="57"/>
      <c r="D93" s="57"/>
      <c r="E93" s="58"/>
      <c r="F93" s="43"/>
      <c r="G93" s="57"/>
    </row>
    <row r="94" spans="1:87" s="43" customFormat="1">
      <c r="A94" s="19" t="s">
        <v>64</v>
      </c>
      <c r="B94" s="19"/>
      <c r="C94" s="139"/>
      <c r="D94" s="139"/>
      <c r="E94" s="72"/>
      <c r="F94" s="76"/>
      <c r="G94" s="139"/>
      <c r="H94" s="57"/>
      <c r="I94" s="58"/>
      <c r="K94" s="57"/>
      <c r="L94" s="57"/>
      <c r="M94" s="58"/>
      <c r="O94" s="57"/>
      <c r="P94" s="57"/>
      <c r="Q94" s="58"/>
      <c r="S94" s="57"/>
      <c r="T94" s="57"/>
      <c r="U94" s="58"/>
      <c r="AF94" s="1"/>
      <c r="AH94" s="1"/>
      <c r="AI94" s="1"/>
      <c r="AJ94" s="1"/>
      <c r="AK94" s="1"/>
      <c r="AL94" s="1"/>
      <c r="AM94" s="1"/>
      <c r="AN94" s="1"/>
      <c r="AO94" s="1"/>
      <c r="AP94" s="1"/>
      <c r="AT94" s="1"/>
      <c r="AV94" s="1"/>
      <c r="AW94" s="1"/>
      <c r="AX94" s="1"/>
      <c r="AY94" s="1"/>
      <c r="AZ94" s="1"/>
      <c r="BA94" s="1"/>
      <c r="BB94" s="1"/>
      <c r="BC94" s="1"/>
      <c r="BD94" s="1"/>
      <c r="BH94" s="1"/>
      <c r="BJ94" s="1"/>
      <c r="BK94" s="1"/>
      <c r="BL94" s="1"/>
      <c r="BM94" s="1"/>
      <c r="BN94" s="1"/>
      <c r="BO94" s="1"/>
      <c r="BP94" s="1"/>
      <c r="BQ94" s="1"/>
      <c r="BR94" s="1"/>
      <c r="BV94" s="1"/>
      <c r="BX94" s="1"/>
      <c r="BY94" s="1"/>
      <c r="BZ94" s="1"/>
      <c r="CA94" s="1"/>
      <c r="CB94" s="1"/>
      <c r="CC94" s="1"/>
      <c r="CD94" s="1"/>
      <c r="CE94" s="1"/>
      <c r="CF94" s="1"/>
      <c r="CI94" s="248"/>
    </row>
  </sheetData>
  <mergeCells count="12">
    <mergeCell ref="CI4:CL4"/>
    <mergeCell ref="W4:Y4"/>
    <mergeCell ref="C4:E4"/>
    <mergeCell ref="S4:U4"/>
    <mergeCell ref="O4:Q4"/>
    <mergeCell ref="K4:M4"/>
    <mergeCell ref="G4:I4"/>
    <mergeCell ref="BU4:CG4"/>
    <mergeCell ref="BG4:BS4"/>
    <mergeCell ref="AS4:BE4"/>
    <mergeCell ref="AE4:AQ4"/>
    <mergeCell ref="AA4:AC4"/>
  </mergeCells>
  <phoneticPr fontId="16" type="noConversion"/>
  <conditionalFormatting sqref="AE8">
    <cfRule type="expression" dxfId="13" priority="14" stopIfTrue="1">
      <formula>AF8="*"</formula>
    </cfRule>
  </conditionalFormatting>
  <conditionalFormatting sqref="AE9:AE44">
    <cfRule type="expression" dxfId="12" priority="13" stopIfTrue="1">
      <formula>AF9="*"</formula>
    </cfRule>
  </conditionalFormatting>
  <conditionalFormatting sqref="AS8:AS12">
    <cfRule type="expression" dxfId="11" priority="12" stopIfTrue="1">
      <formula>AT8="*"</formula>
    </cfRule>
  </conditionalFormatting>
  <conditionalFormatting sqref="AS13:AS44">
    <cfRule type="expression" dxfId="10" priority="11" stopIfTrue="1">
      <formula>AT13="*"</formula>
    </cfRule>
  </conditionalFormatting>
  <conditionalFormatting sqref="AS36:AS44">
    <cfRule type="expression" dxfId="9" priority="10" stopIfTrue="1">
      <formula>AT36="*"</formula>
    </cfRule>
  </conditionalFormatting>
  <conditionalFormatting sqref="AS32:AS33">
    <cfRule type="expression" dxfId="8" priority="9" stopIfTrue="1">
      <formula>AT32="*"</formula>
    </cfRule>
  </conditionalFormatting>
  <conditionalFormatting sqref="BG8:BG12">
    <cfRule type="expression" dxfId="7" priority="8" stopIfTrue="1">
      <formula>BH8="*"</formula>
    </cfRule>
  </conditionalFormatting>
  <conditionalFormatting sqref="BG13:BG44">
    <cfRule type="expression" dxfId="6" priority="7" stopIfTrue="1">
      <formula>BH13="*"</formula>
    </cfRule>
  </conditionalFormatting>
  <conditionalFormatting sqref="BG36:BG44">
    <cfRule type="expression" dxfId="5" priority="6" stopIfTrue="1">
      <formula>BH36="*"</formula>
    </cfRule>
  </conditionalFormatting>
  <conditionalFormatting sqref="BG32:BG33">
    <cfRule type="expression" dxfId="4" priority="5" stopIfTrue="1">
      <formula>BH32="*"</formula>
    </cfRule>
  </conditionalFormatting>
  <conditionalFormatting sqref="BU8:BU12">
    <cfRule type="expression" dxfId="3" priority="4" stopIfTrue="1">
      <formula>BV8="*"</formula>
    </cfRule>
  </conditionalFormatting>
  <conditionalFormatting sqref="BU13:BU44">
    <cfRule type="expression" dxfId="2" priority="3" stopIfTrue="1">
      <formula>BV13="*"</formula>
    </cfRule>
  </conditionalFormatting>
  <conditionalFormatting sqref="BU36:BU44">
    <cfRule type="expression" dxfId="1" priority="2" stopIfTrue="1">
      <formula>BV36="*"</formula>
    </cfRule>
  </conditionalFormatting>
  <conditionalFormatting sqref="BU32:BU33">
    <cfRule type="expression" dxfId="0" priority="1" stopIfTrue="1">
      <formula>BV32="*"</formula>
    </cfRule>
  </conditionalFormatting>
  <hyperlinks>
    <hyperlink ref="A1" r:id="rId1" display="These data tables support the Taking Part 2015/16 Quarter 4 Report: https://www.gov.uk/government/statistics/taking-part-201516-quarter-4-statistical-release"/>
  </hyperlinks>
  <pageMargins left="0.70866141732283472" right="0.27559055118110237" top="0.74803149606299213" bottom="0.74803149606299213" header="0.31496062992125984" footer="0.31496062992125984"/>
  <pageSetup paperSize="9" scale="70" orientation="portrait"/>
  <headerFooter>
    <oddHeader xml:space="preserve">&amp;C&amp;"Calibri,Bold"&amp;KFF0000RESTRICTED UNTIL 9.30AM 25th JUNE 2015 - STATISTICS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Overview</vt:lpstr>
      <vt:lpstr>Area-level variables</vt:lpstr>
      <vt:lpstr>Demographics</vt:lpstr>
      <vt:lpstr>'Area-level variables'!Print_Area</vt:lpstr>
      <vt:lpstr>Overview!Print_Area</vt:lpstr>
    </vt:vector>
  </TitlesOfParts>
  <Company>Department for Culture Media and Sport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McKee</dc:creator>
  <cp:lastModifiedBy>Wilmah Deda</cp:lastModifiedBy>
  <cp:lastPrinted>2015-05-12T11:11:01Z</cp:lastPrinted>
  <dcterms:created xsi:type="dcterms:W3CDTF">2010-06-28T11:01:44Z</dcterms:created>
  <dcterms:modified xsi:type="dcterms:W3CDTF">2017-02-14T10:14:29Z</dcterms:modified>
</cp:coreProperties>
</file>