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0" windowWidth="17060" windowHeight="941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variables'!$A$1:$AQ$46</definedName>
    <definedName name="_xlnm.Print_Area" localSheetId="0">'Overview'!$A$1:$AQ$19</definedName>
  </definedNames>
  <calcPr fullCalcOnLoad="1"/>
</workbook>
</file>

<file path=xl/sharedStrings.xml><?xml version="1.0" encoding="utf-8"?>
<sst xmlns="http://schemas.openxmlformats.org/spreadsheetml/2006/main" count="734" uniqueCount="106">
  <si>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</si>
  <si>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</si>
  <si>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</si>
  <si>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</si>
  <si>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</si>
  <si>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</si>
  <si>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</si>
  <si>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</si>
  <si>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</si>
  <si>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</si>
  <si>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</si>
  <si>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</si>
  <si>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</si>
  <si>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</si>
  <si>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</si>
  <si>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</si>
  <si>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</si>
  <si>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</si>
  <si>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</si>
  <si>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</si>
  <si>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</si>
  <si>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</si>
  <si>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</si>
  <si>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</si>
  <si>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</si>
  <si>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</si>
  <si>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</si>
  <si>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</si>
  <si>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</si>
  <si>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</si>
  <si>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</si>
  <si>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</si>
  <si>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</si>
  <si>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</si>
  <si>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</si>
  <si>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</si>
  <si>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</si>
  <si>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</si>
  <si>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</si>
  <si>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</si>
  <si>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</si>
  <si>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</si>
  <si>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</si>
  <si>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</si>
  <si>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</si>
  <si>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</si>
  <si>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</si>
  <si>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</si>
  <si>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</si>
  <si>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</si>
  <si>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</si>
  <si>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</si>
  <si>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</si>
  <si>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</si>
  <si>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</si>
  <si>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</si>
  <si>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</si>
  <si>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</si>
  <si>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</si>
  <si>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</si>
  <si>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</si>
  <si>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</si>
  <si>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</si>
  <si>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</si>
  <si>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</si>
  <si>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</si>
  <si>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</si>
  <si>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</si>
  <si>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</si>
  <si>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</si>
  <si>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</si>
  <si>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</si>
  <si>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</si>
  <si>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</si>
  <si>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</si>
  <si>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</si>
  <si>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</si>
  <si>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</si>
  <si>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</si>
  <si>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</si>
  <si>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</si>
  <si>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DESIGN FACTOR TO USE
HIDE</t>
  </si>
  <si>
    <t>ARTPSA2</t>
  </si>
  <si>
    <t>OVERALL AVERAGE</t>
  </si>
  <si>
    <t>ARTPSA2 - SEX</t>
  </si>
  <si>
    <t>ARTPSA2 - AGE</t>
  </si>
  <si>
    <t>ARTPSA2 - NSSEC</t>
  </si>
  <si>
    <t>ARTPSA2 - ETHNICITY</t>
  </si>
  <si>
    <t>ARTPSA2 -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</si>
  <si>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</si>
  <si>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</si>
  <si>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</si>
  <si>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</si>
  <si>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</si>
  <si>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</si>
  <si>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</si>
  <si>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</si>
  <si>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</si>
  <si>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</si>
  <si>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</si>
  <si>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</si>
  <si>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</si>
  <si>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2014/15</t>
  </si>
  <si>
    <t>2014/2015</t>
  </si>
  <si>
    <t>October 2014-September 2015</t>
  </si>
  <si>
    <t>The accompanying statistical release is available here: https://www.gov.uk/government/statistics/taking-part-201516-quarter-2-statistical-release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</si>
</sst>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56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Verdana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Verdana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2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2" applyNumberFormat="1" applyFont="1" applyFill="1" applyAlignment="1">
      <alignment wrapText="1"/>
      <protection/>
    </xf>
    <xf numFmtId="164" fontId="6" fillId="0" borderId="0" xfId="61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1" applyNumberFormat="1" applyFont="1" applyFill="1" applyAlignment="1">
      <alignment wrapText="1"/>
      <protection/>
    </xf>
    <xf numFmtId="164" fontId="2" fillId="0" borderId="0" xfId="61" applyNumberFormat="1" applyFont="1" applyFill="1" applyAlignment="1">
      <alignment horizontal="left" wrapText="1"/>
      <protection/>
    </xf>
    <xf numFmtId="164" fontId="2" fillId="0" borderId="0" xfId="62" applyNumberFormat="1" applyFont="1" applyFill="1" applyAlignment="1">
      <alignment wrapText="1"/>
      <protection/>
    </xf>
    <xf numFmtId="164" fontId="6" fillId="0" borderId="0" xfId="61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2" applyNumberFormat="1" applyFont="1" applyFill="1" applyBorder="1" applyAlignment="1">
      <alignment wrapText="1"/>
      <protection/>
    </xf>
    <xf numFmtId="3" fontId="6" fillId="0" borderId="0" xfId="61" applyNumberFormat="1" applyFont="1" applyFill="1" applyBorder="1" applyAlignment="1">
      <alignment wrapText="1"/>
      <protection/>
    </xf>
    <xf numFmtId="3" fontId="2" fillId="0" borderId="0" xfId="61" applyNumberFormat="1" applyFont="1" applyFill="1" applyBorder="1" applyAlignment="1">
      <alignment horizontal="left" wrapText="1"/>
      <protection/>
    </xf>
    <xf numFmtId="3" fontId="2" fillId="0" borderId="0" xfId="62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2" applyNumberFormat="1" applyFont="1" applyFill="1" applyBorder="1" applyAlignment="1">
      <alignment wrapText="1"/>
      <protection/>
    </xf>
    <xf numFmtId="3" fontId="8" fillId="0" borderId="0" xfId="61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1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7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1" applyNumberFormat="1" applyFont="1" applyFill="1" applyBorder="1" applyAlignment="1">
      <alignment horizontal="center"/>
      <protection/>
    </xf>
    <xf numFmtId="164" fontId="2" fillId="0" borderId="0" xfId="61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7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7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>
      <alignment horizontal="center" vertical="top"/>
      <protection/>
    </xf>
    <xf numFmtId="164" fontId="6" fillId="0" borderId="0" xfId="61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7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7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8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7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2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1" applyNumberFormat="1" applyFont="1" applyFill="1" applyAlignment="1">
      <alignment horizontal="center" wrapText="1"/>
      <protection/>
    </xf>
    <xf numFmtId="165" fontId="4" fillId="0" borderId="0" xfId="67" applyNumberFormat="1" applyFont="1" applyBorder="1" applyAlignment="1">
      <alignment horizontal="center" vertical="top"/>
      <protection/>
    </xf>
    <xf numFmtId="165" fontId="4" fillId="0" borderId="10" xfId="67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3" applyNumberFormat="1" applyFont="1" applyFill="1" applyBorder="1" applyAlignment="1">
      <alignment horizontal="center" vertical="top"/>
      <protection/>
    </xf>
    <xf numFmtId="166" fontId="4" fillId="0" borderId="0" xfId="63" applyNumberFormat="1" applyFont="1" applyFill="1" applyBorder="1" applyAlignment="1">
      <alignment horizontal="center" vertical="top"/>
      <protection/>
    </xf>
    <xf numFmtId="165" fontId="4" fillId="0" borderId="0" xfId="63" applyNumberFormat="1" applyFont="1" applyFill="1" applyBorder="1" applyAlignment="1">
      <alignment horizontal="center" vertical="top"/>
      <protection/>
    </xf>
    <xf numFmtId="165" fontId="4" fillId="0" borderId="0" xfId="63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4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5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3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2" applyNumberFormat="1" applyFont="1" applyFill="1" applyAlignment="1">
      <alignment horizontal="center" wrapText="1"/>
      <protection/>
    </xf>
    <xf numFmtId="3" fontId="5" fillId="32" borderId="0" xfId="64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1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6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6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65" fontId="4" fillId="33" borderId="10" xfId="67" applyNumberFormat="1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7" applyNumberFormat="1" applyFont="1" applyFill="1" applyBorder="1" applyAlignment="1">
      <alignment horizontal="center"/>
      <protection/>
    </xf>
    <xf numFmtId="165" fontId="4" fillId="29" borderId="10" xfId="67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3" applyNumberFormat="1" applyFont="1" applyFill="1" applyBorder="1" applyAlignment="1">
      <alignment horizontal="center" vertical="top"/>
      <protection/>
    </xf>
    <xf numFmtId="166" fontId="4" fillId="29" borderId="0" xfId="63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3" applyNumberFormat="1" applyFont="1" applyFill="1" applyBorder="1" applyAlignment="1">
      <alignment horizontal="center" vertical="top"/>
      <protection/>
    </xf>
    <xf numFmtId="165" fontId="3" fillId="29" borderId="0" xfId="63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3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0" xfId="64" applyNumberFormat="1" applyFont="1" applyFill="1" applyBorder="1" applyAlignment="1">
      <alignment vertical="top"/>
      <protection/>
    </xf>
    <xf numFmtId="164" fontId="4" fillId="33" borderId="0" xfId="0" applyNumberFormat="1" applyFont="1" applyFill="1" applyBorder="1" applyAlignment="1">
      <alignment horizontal="center"/>
    </xf>
    <xf numFmtId="165" fontId="4" fillId="29" borderId="0" xfId="67" applyNumberFormat="1" applyFont="1" applyFill="1" applyBorder="1" applyAlignment="1">
      <alignment horizontal="center" vertical="top"/>
      <protection/>
    </xf>
    <xf numFmtId="165" fontId="3" fillId="29" borderId="0" xfId="67" applyNumberFormat="1" applyFont="1" applyFill="1" applyBorder="1" applyAlignment="1">
      <alignment horizontal="center" vertical="top"/>
      <protection/>
    </xf>
    <xf numFmtId="165" fontId="4" fillId="29" borderId="10" xfId="67" applyNumberFormat="1" applyFont="1" applyFill="1" applyBorder="1" applyAlignment="1">
      <alignment horizontal="center" vertical="top"/>
      <protection/>
    </xf>
    <xf numFmtId="165" fontId="4" fillId="33" borderId="10" xfId="67" applyNumberFormat="1" applyFont="1" applyFill="1" applyBorder="1" applyAlignment="1">
      <alignment horizontal="center" vertical="top"/>
      <protection/>
    </xf>
    <xf numFmtId="3" fontId="5" fillId="33" borderId="0" xfId="65" applyNumberFormat="1" applyFont="1" applyFill="1" applyBorder="1" applyAlignment="1">
      <alignment vertical="top"/>
      <protection/>
    </xf>
    <xf numFmtId="3" fontId="5" fillId="33" borderId="0" xfId="63" applyNumberFormat="1" applyFont="1" applyFill="1" applyBorder="1" applyAlignment="1">
      <alignment vertical="top"/>
      <protection/>
    </xf>
    <xf numFmtId="3" fontId="5" fillId="29" borderId="0" xfId="65" applyNumberFormat="1" applyFont="1" applyFill="1" applyBorder="1" applyAlignment="1">
      <alignment vertical="top"/>
      <protection/>
    </xf>
    <xf numFmtId="3" fontId="5" fillId="29" borderId="0" xfId="63" applyNumberFormat="1" applyFont="1" applyFill="1" applyBorder="1" applyAlignment="1">
      <alignment vertical="top"/>
      <protection/>
    </xf>
    <xf numFmtId="3" fontId="5" fillId="29" borderId="0" xfId="64" applyNumberFormat="1" applyFont="1" applyFill="1" applyBorder="1" applyAlignment="1">
      <alignment vertical="top"/>
      <protection/>
    </xf>
    <xf numFmtId="164" fontId="3" fillId="0" borderId="0" xfId="63" applyNumberFormat="1" applyFont="1" applyFill="1" applyBorder="1" applyAlignment="1">
      <alignment horizontal="center" vertical="top"/>
      <protection/>
    </xf>
    <xf numFmtId="3" fontId="5" fillId="0" borderId="0" xfId="65" applyNumberFormat="1" applyFont="1" applyFill="1" applyBorder="1" applyAlignment="1">
      <alignment vertical="top"/>
      <protection/>
    </xf>
    <xf numFmtId="164" fontId="4" fillId="0" borderId="0" xfId="63" applyNumberFormat="1" applyFont="1" applyFill="1" applyBorder="1" applyAlignment="1">
      <alignment horizontal="center" vertical="top"/>
      <protection/>
    </xf>
    <xf numFmtId="166" fontId="4" fillId="0" borderId="0" xfId="63" applyNumberFormat="1" applyFont="1" applyFill="1" applyBorder="1" applyAlignment="1">
      <alignment horizontal="center" vertical="top"/>
      <protection/>
    </xf>
    <xf numFmtId="3" fontId="5" fillId="0" borderId="0" xfId="63" applyNumberFormat="1" applyFont="1" applyFill="1" applyBorder="1" applyAlignment="1">
      <alignment vertical="top"/>
      <protection/>
    </xf>
    <xf numFmtId="3" fontId="5" fillId="0" borderId="0" xfId="64" applyNumberFormat="1" applyFont="1" applyFill="1" applyBorder="1" applyAlignment="1">
      <alignment vertical="top"/>
      <protection/>
    </xf>
    <xf numFmtId="165" fontId="4" fillId="0" borderId="0" xfId="63" applyNumberFormat="1" applyFont="1" applyFill="1" applyBorder="1" applyAlignment="1">
      <alignment horizontal="center" vertical="top"/>
      <protection/>
    </xf>
    <xf numFmtId="164" fontId="4" fillId="0" borderId="0" xfId="63" applyNumberFormat="1" applyFont="1" applyFill="1" applyBorder="1" applyAlignment="1">
      <alignment horizontal="center"/>
      <protection/>
    </xf>
    <xf numFmtId="164" fontId="3" fillId="0" borderId="0" xfId="63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4" applyNumberFormat="1" applyFont="1" applyFill="1" applyBorder="1" applyAlignment="1">
      <alignment horizontal="right" vertical="top"/>
      <protection/>
    </xf>
    <xf numFmtId="165" fontId="3" fillId="0" borderId="0" xfId="67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>
      <alignment horizontal="center"/>
      <protection/>
    </xf>
    <xf numFmtId="165" fontId="3" fillId="0" borderId="0" xfId="67" applyNumberFormat="1" applyFont="1" applyFill="1" applyBorder="1" applyAlignment="1">
      <alignment horizontal="center" vertical="top"/>
      <protection/>
    </xf>
    <xf numFmtId="165" fontId="4" fillId="0" borderId="0" xfId="67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5" fillId="0" borderId="10" xfId="0" applyNumberFormat="1" applyFont="1" applyBorder="1" applyAlignment="1">
      <alignment/>
    </xf>
    <xf numFmtId="168" fontId="0" fillId="0" borderId="0" xfId="0" applyNumberFormat="1" applyBorder="1" applyAlignment="1">
      <alignment horizontal="right"/>
    </xf>
    <xf numFmtId="168" fontId="15" fillId="0" borderId="0" xfId="0" applyNumberFormat="1" applyFont="1" applyFill="1" applyAlignment="1">
      <alignment/>
    </xf>
    <xf numFmtId="168" fontId="15" fillId="0" borderId="0" xfId="0" applyNumberFormat="1" applyFont="1" applyAlignment="1">
      <alignment/>
    </xf>
    <xf numFmtId="169" fontId="15" fillId="0" borderId="0" xfId="0" applyNumberFormat="1" applyFont="1" applyBorder="1" applyAlignment="1" applyProtection="1">
      <alignment/>
      <protection/>
    </xf>
    <xf numFmtId="169" fontId="15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15" fillId="0" borderId="10" xfId="0" applyNumberFormat="1" applyFont="1" applyFill="1" applyBorder="1" applyAlignment="1">
      <alignment/>
    </xf>
    <xf numFmtId="168" fontId="15" fillId="0" borderId="10" xfId="0" applyNumberFormat="1" applyFont="1" applyBorder="1" applyAlignment="1">
      <alignment/>
    </xf>
    <xf numFmtId="169" fontId="15" fillId="0" borderId="10" xfId="0" applyNumberFormat="1" applyFont="1" applyBorder="1" applyAlignment="1" applyProtection="1">
      <alignment/>
      <protection/>
    </xf>
    <xf numFmtId="169" fontId="15" fillId="0" borderId="1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168" fontId="15" fillId="35" borderId="0" xfId="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5" fontId="4" fillId="33" borderId="0" xfId="69" applyNumberFormat="1" applyFont="1" applyFill="1" applyBorder="1" applyAlignment="1">
      <alignment horizontal="center"/>
      <protection/>
    </xf>
    <xf numFmtId="164" fontId="4" fillId="36" borderId="11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3" fontId="5" fillId="36" borderId="11" xfId="0" applyNumberFormat="1" applyFont="1" applyFill="1" applyBorder="1" applyAlignment="1">
      <alignment/>
    </xf>
    <xf numFmtId="164" fontId="4" fillId="36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165" fontId="4" fillId="36" borderId="0" xfId="69" applyNumberFormat="1" applyFont="1" applyFill="1" applyBorder="1" applyAlignment="1">
      <alignment horizontal="center"/>
      <protection/>
    </xf>
    <xf numFmtId="164" fontId="15" fillId="36" borderId="0" xfId="0" applyNumberFormat="1" applyFont="1" applyFill="1" applyAlignment="1">
      <alignment/>
    </xf>
    <xf numFmtId="168" fontId="0" fillId="36" borderId="0" xfId="0" applyNumberFormat="1" applyFill="1" applyBorder="1" applyAlignment="1">
      <alignment horizontal="right"/>
    </xf>
    <xf numFmtId="168" fontId="15" fillId="36" borderId="0" xfId="0" applyNumberFormat="1" applyFont="1" applyFill="1" applyAlignment="1">
      <alignment/>
    </xf>
    <xf numFmtId="169" fontId="15" fillId="36" borderId="0" xfId="0" applyNumberFormat="1" applyFont="1" applyFill="1" applyBorder="1" applyAlignment="1" applyProtection="1">
      <alignment/>
      <protection/>
    </xf>
    <xf numFmtId="3" fontId="5" fillId="36" borderId="0" xfId="65" applyNumberFormat="1" applyFont="1" applyFill="1" applyBorder="1" applyAlignment="1">
      <alignment vertical="top"/>
      <protection/>
    </xf>
    <xf numFmtId="168" fontId="0" fillId="36" borderId="0" xfId="0" applyNumberFormat="1" applyFill="1" applyBorder="1" applyAlignment="1">
      <alignment horizontal="center"/>
    </xf>
    <xf numFmtId="3" fontId="5" fillId="36" borderId="0" xfId="0" applyNumberFormat="1" applyFont="1" applyFill="1" applyBorder="1" applyAlignment="1">
      <alignment/>
    </xf>
    <xf numFmtId="3" fontId="5" fillId="36" borderId="0" xfId="63" applyNumberFormat="1" applyFont="1" applyFill="1" applyBorder="1" applyAlignment="1">
      <alignment vertical="top"/>
      <protection/>
    </xf>
    <xf numFmtId="3" fontId="5" fillId="36" borderId="0" xfId="64" applyNumberFormat="1" applyFont="1" applyFill="1" applyBorder="1" applyAlignment="1">
      <alignment vertical="top"/>
      <protection/>
    </xf>
    <xf numFmtId="165" fontId="4" fillId="36" borderId="10" xfId="67" applyNumberFormat="1" applyFont="1" applyFill="1" applyBorder="1" applyAlignment="1">
      <alignment horizontal="center"/>
      <protection/>
    </xf>
    <xf numFmtId="164" fontId="4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/>
    </xf>
    <xf numFmtId="168" fontId="0" fillId="36" borderId="0" xfId="0" applyNumberFormat="1" applyFill="1" applyAlignment="1">
      <alignment/>
    </xf>
    <xf numFmtId="168" fontId="15" fillId="36" borderId="0" xfId="0" applyNumberFormat="1" applyFont="1" applyFill="1" applyBorder="1" applyAlignment="1" applyProtection="1">
      <alignment/>
      <protection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1" fontId="5" fillId="36" borderId="0" xfId="0" applyNumberFormat="1" applyFont="1" applyFill="1" applyAlignment="1">
      <alignment/>
    </xf>
    <xf numFmtId="164" fontId="4" fillId="36" borderId="0" xfId="0" applyNumberFormat="1" applyFont="1" applyFill="1" applyBorder="1" applyAlignment="1">
      <alignment horizontal="center"/>
    </xf>
    <xf numFmtId="165" fontId="4" fillId="36" borderId="10" xfId="67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wrapText="1"/>
    </xf>
    <xf numFmtId="165" fontId="4" fillId="0" borderId="0" xfId="69" applyNumberFormat="1" applyFont="1" applyFill="1" applyBorder="1" applyAlignment="1">
      <alignment horizontal="center"/>
      <protection/>
    </xf>
    <xf numFmtId="164" fontId="15" fillId="0" borderId="0" xfId="0" applyNumberFormat="1" applyFont="1" applyFill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Alignment="1">
      <alignment/>
    </xf>
    <xf numFmtId="168" fontId="15" fillId="0" borderId="0" xfId="0" applyNumberFormat="1" applyFont="1" applyFill="1" applyBorder="1" applyAlignment="1" applyProtection="1">
      <alignment/>
      <protection/>
    </xf>
    <xf numFmtId="168" fontId="51" fillId="0" borderId="0" xfId="59" applyNumberFormat="1" applyFill="1">
      <alignment/>
      <protection/>
    </xf>
    <xf numFmtId="168" fontId="16" fillId="0" borderId="0" xfId="59" applyNumberFormat="1" applyFont="1" applyFill="1">
      <alignment/>
      <protection/>
    </xf>
    <xf numFmtId="168" fontId="51" fillId="36" borderId="0" xfId="59" applyNumberFormat="1" applyFill="1">
      <alignment/>
      <protection/>
    </xf>
    <xf numFmtId="168" fontId="16" fillId="36" borderId="0" xfId="59" applyNumberFormat="1" applyFont="1" applyFill="1">
      <alignment/>
      <protection/>
    </xf>
    <xf numFmtId="0" fontId="47" fillId="0" borderId="0" xfId="53" applyAlignment="1" applyProtection="1">
      <alignment/>
      <protection/>
    </xf>
    <xf numFmtId="0" fontId="4" fillId="0" borderId="0" xfId="59" applyFont="1">
      <alignment/>
      <protection/>
    </xf>
    <xf numFmtId="164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3" fontId="5" fillId="0" borderId="0" xfId="59" applyNumberFormat="1" applyFont="1" applyAlignment="1">
      <alignment/>
      <protection/>
    </xf>
    <xf numFmtId="3" fontId="5" fillId="0" borderId="0" xfId="59" applyNumberFormat="1" applyFont="1" applyFill="1" applyAlignment="1">
      <alignment/>
      <protection/>
    </xf>
    <xf numFmtId="164" fontId="4" fillId="0" borderId="0" xfId="59" applyNumberFormat="1" applyFont="1" applyFill="1" applyAlignment="1">
      <alignment horizontal="center"/>
      <protection/>
    </xf>
    <xf numFmtId="0" fontId="4" fillId="0" borderId="0" xfId="59" applyFont="1" applyFill="1" applyAlignment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nnual" xfId="61"/>
    <cellStyle name="Normal_Annual_1" xfId="62"/>
    <cellStyle name="Normal_Area-level variables" xfId="63"/>
    <cellStyle name="Normal_Area-level variables_1" xfId="64"/>
    <cellStyle name="Normal_Area-level variables_2" xfId="65"/>
    <cellStyle name="Normal_Demographics" xfId="66"/>
    <cellStyle name="Normal_Overview" xfId="67"/>
    <cellStyle name="Normal_Overview_1" xfId="68"/>
    <cellStyle name="Normal_Sheet4" xfId="69"/>
    <cellStyle name="Note" xfId="70"/>
    <cellStyle name="Output" xfId="71"/>
    <cellStyle name="Percent" xfId="72"/>
    <cellStyle name="Percent 2" xfId="73"/>
    <cellStyle name="Percent 2 2" xfId="74"/>
    <cellStyle name="Title" xfId="75"/>
    <cellStyle name="Total" xfId="76"/>
    <cellStyle name="Warning Text" xfId="77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4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37.75390625" style="54" customWidth="1"/>
    <col min="2" max="2" width="22.00390625" style="54" hidden="1" customWidth="1"/>
    <col min="3" max="3" width="8.625" style="80" customWidth="1"/>
    <col min="4" max="4" width="8.625" style="87" customWidth="1"/>
    <col min="5" max="5" width="10.625" style="55" customWidth="1"/>
    <col min="6" max="6" width="1.625" style="54" customWidth="1"/>
    <col min="7" max="7" width="8.625" style="80" customWidth="1"/>
    <col min="8" max="8" width="8.625" style="87" customWidth="1"/>
    <col min="9" max="9" width="10.625" style="55" customWidth="1"/>
    <col min="10" max="10" width="1.625" style="54" customWidth="1"/>
    <col min="11" max="11" width="8.625" style="80" customWidth="1"/>
    <col min="12" max="12" width="8.625" style="87" customWidth="1"/>
    <col min="13" max="13" width="10.625" style="55" customWidth="1"/>
    <col min="14" max="14" width="1.625" style="54" customWidth="1"/>
    <col min="15" max="15" width="8.625" style="80" customWidth="1"/>
    <col min="16" max="16" width="8.625" style="87" customWidth="1"/>
    <col min="17" max="17" width="10.625" style="55" customWidth="1"/>
    <col min="18" max="18" width="1.625" style="54" customWidth="1"/>
    <col min="19" max="19" width="8.625" style="56" customWidth="1"/>
    <col min="20" max="20" width="8.625" style="73" customWidth="1"/>
    <col min="21" max="21" width="10.625" style="52" customWidth="1"/>
    <col min="22" max="22" width="1.625" style="54" customWidth="1"/>
    <col min="23" max="24" width="8.50390625" style="59" customWidth="1"/>
    <col min="25" max="25" width="10.625" style="59" customWidth="1"/>
    <col min="26" max="26" width="1.12109375" style="59" customWidth="1"/>
    <col min="27" max="28" width="8.50390625" style="59" customWidth="1"/>
    <col min="29" max="29" width="10.625" style="59" customWidth="1"/>
    <col min="30" max="30" width="1.12109375" style="59" customWidth="1"/>
    <col min="31" max="31" width="8.50390625" style="59" customWidth="1"/>
    <col min="32" max="32" width="8.625" style="1" hidden="1" customWidth="1"/>
    <col min="33" max="33" width="8.50390625" style="59" customWidth="1"/>
    <col min="34" max="42" width="8.625" style="1" hidden="1" customWidth="1"/>
    <col min="43" max="43" width="10.625" style="59" customWidth="1"/>
    <col min="44" max="44" width="1.12109375" style="59" customWidth="1"/>
    <col min="45" max="45" width="8.50390625" style="59" customWidth="1"/>
    <col min="46" max="46" width="8.625" style="1" hidden="1" customWidth="1"/>
    <col min="47" max="47" width="8.50390625" style="59" customWidth="1"/>
    <col min="48" max="56" width="8.625" style="1" hidden="1" customWidth="1"/>
    <col min="57" max="57" width="10.625" style="59" customWidth="1"/>
    <col min="58" max="58" width="1.12109375" style="59" customWidth="1"/>
    <col min="59" max="59" width="8.50390625" style="59" customWidth="1"/>
    <col min="60" max="60" width="8.625" style="1" hidden="1" customWidth="1"/>
    <col min="61" max="61" width="8.50390625" style="59" customWidth="1"/>
    <col min="62" max="70" width="8.625" style="1" hidden="1" customWidth="1"/>
    <col min="71" max="71" width="10.625" style="59" customWidth="1"/>
    <col min="72" max="72" width="1.12109375" style="59" customWidth="1"/>
    <col min="73" max="73" width="8.50390625" style="59" customWidth="1"/>
    <col min="74" max="74" width="8.625" style="1" hidden="1" customWidth="1"/>
    <col min="75" max="75" width="8.50390625" style="59" customWidth="1"/>
    <col min="76" max="84" width="8.625" style="1" hidden="1" customWidth="1"/>
    <col min="85" max="85" width="10.625" style="59" customWidth="1"/>
    <col min="86" max="16384" width="9.00390625" style="59" customWidth="1"/>
  </cols>
  <sheetData>
    <row r="1" spans="1:84" s="274" customFormat="1" ht="15">
      <c r="A1" s="273" t="s">
        <v>105</v>
      </c>
      <c r="C1" s="275"/>
      <c r="D1" s="276"/>
      <c r="E1" s="277"/>
      <c r="F1" s="277"/>
      <c r="G1" s="275"/>
      <c r="H1" s="276"/>
      <c r="I1" s="277"/>
      <c r="J1" s="277"/>
      <c r="K1" s="275"/>
      <c r="L1" s="276"/>
      <c r="M1" s="277"/>
      <c r="N1" s="275"/>
      <c r="O1" s="276"/>
      <c r="P1" s="277"/>
      <c r="Q1" s="277"/>
      <c r="R1" s="275"/>
      <c r="S1" s="276"/>
      <c r="T1" s="277"/>
      <c r="U1" s="278"/>
      <c r="V1" s="275"/>
      <c r="W1" s="276"/>
      <c r="X1" s="277"/>
      <c r="Y1" s="277"/>
      <c r="Z1" s="275"/>
      <c r="AA1" s="276"/>
      <c r="AB1" s="277"/>
      <c r="AC1" s="277"/>
      <c r="AD1" s="275"/>
      <c r="AE1" s="1"/>
      <c r="AF1" s="276"/>
      <c r="AG1" s="1"/>
      <c r="AH1" s="1"/>
      <c r="AI1" s="1"/>
      <c r="AJ1" s="1"/>
      <c r="AK1" s="1"/>
      <c r="AL1" s="1"/>
      <c r="AM1" s="1"/>
      <c r="AN1" s="1"/>
      <c r="AO1" s="1"/>
      <c r="AP1" s="277"/>
      <c r="AQ1" s="277"/>
      <c r="AR1" s="275"/>
      <c r="AS1" s="1"/>
      <c r="AT1" s="276"/>
      <c r="AU1" s="1"/>
      <c r="AV1" s="1"/>
      <c r="AW1" s="1"/>
      <c r="AX1" s="1"/>
      <c r="AY1" s="1"/>
      <c r="AZ1" s="1"/>
      <c r="BA1" s="1"/>
      <c r="BB1" s="1"/>
      <c r="BC1" s="1"/>
      <c r="BD1" s="277"/>
      <c r="BE1" s="277"/>
      <c r="BF1" s="279"/>
      <c r="BG1" s="43"/>
      <c r="BH1" s="280"/>
      <c r="BI1" s="43"/>
      <c r="BJ1" s="43"/>
      <c r="BK1" s="43"/>
      <c r="BL1" s="43"/>
      <c r="BM1" s="43"/>
      <c r="BN1" s="43"/>
      <c r="BO1" s="43"/>
      <c r="BP1" s="43"/>
      <c r="BQ1" s="43"/>
      <c r="BR1" s="278"/>
      <c r="BS1" s="277"/>
      <c r="BT1" s="275"/>
      <c r="BU1" s="1"/>
      <c r="BV1" s="276"/>
      <c r="BW1" s="1"/>
      <c r="BX1" s="1"/>
      <c r="BY1" s="1"/>
      <c r="BZ1" s="1"/>
      <c r="CA1" s="1"/>
      <c r="CB1" s="1"/>
      <c r="CC1" s="1"/>
      <c r="CD1" s="1"/>
      <c r="CE1" s="1"/>
      <c r="CF1" s="277"/>
    </row>
    <row r="2" spans="1:22" ht="12.75">
      <c r="A2" s="60" t="s">
        <v>69</v>
      </c>
      <c r="B2" s="60"/>
      <c r="C2" s="81"/>
      <c r="D2" s="88"/>
      <c r="E2" s="62"/>
      <c r="F2" s="61"/>
      <c r="G2" s="81"/>
      <c r="H2" s="88"/>
      <c r="I2" s="62"/>
      <c r="J2" s="61"/>
      <c r="K2" s="81"/>
      <c r="L2" s="88"/>
      <c r="M2" s="62"/>
      <c r="N2" s="61"/>
      <c r="O2" s="81"/>
      <c r="P2" s="88"/>
      <c r="Q2" s="62"/>
      <c r="R2" s="61"/>
      <c r="T2" s="57"/>
      <c r="U2" s="51"/>
      <c r="V2" s="61"/>
    </row>
    <row r="3" spans="1:21" ht="12.75">
      <c r="A3" s="53"/>
      <c r="B3" s="53"/>
      <c r="T3" s="57"/>
      <c r="U3" s="51"/>
    </row>
    <row r="4" spans="1:85" ht="12.75" customHeight="1">
      <c r="A4" s="63"/>
      <c r="B4" s="63"/>
      <c r="C4" s="283" t="s">
        <v>58</v>
      </c>
      <c r="D4" s="283"/>
      <c r="E4" s="283"/>
      <c r="F4" s="64"/>
      <c r="G4" s="284" t="s">
        <v>59</v>
      </c>
      <c r="H4" s="284"/>
      <c r="I4" s="284"/>
      <c r="J4" s="64"/>
      <c r="K4" s="283" t="s">
        <v>60</v>
      </c>
      <c r="L4" s="283"/>
      <c r="M4" s="283"/>
      <c r="N4" s="64"/>
      <c r="O4" s="284" t="s">
        <v>61</v>
      </c>
      <c r="P4" s="284"/>
      <c r="Q4" s="284"/>
      <c r="R4" s="64"/>
      <c r="S4" s="283" t="s">
        <v>62</v>
      </c>
      <c r="T4" s="283"/>
      <c r="U4" s="283"/>
      <c r="V4" s="64"/>
      <c r="W4" s="284" t="s">
        <v>74</v>
      </c>
      <c r="X4" s="284"/>
      <c r="Y4" s="284"/>
      <c r="AA4" s="283" t="s">
        <v>80</v>
      </c>
      <c r="AB4" s="283"/>
      <c r="AC4" s="283"/>
      <c r="AE4" s="282" t="s">
        <v>99</v>
      </c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S4" s="283" t="s">
        <v>101</v>
      </c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G4" s="282" t="s">
        <v>102</v>
      </c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U4" s="281" t="s">
        <v>104</v>
      </c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</row>
    <row r="5" spans="1:85" ht="37.5">
      <c r="A5" s="63"/>
      <c r="B5" s="217" t="s">
        <v>81</v>
      </c>
      <c r="C5" s="65" t="s">
        <v>2</v>
      </c>
      <c r="D5" s="66" t="s">
        <v>57</v>
      </c>
      <c r="E5" s="92" t="s">
        <v>3</v>
      </c>
      <c r="F5" s="67"/>
      <c r="G5" s="93" t="s">
        <v>2</v>
      </c>
      <c r="H5" s="94" t="s">
        <v>57</v>
      </c>
      <c r="I5" s="95" t="s">
        <v>3</v>
      </c>
      <c r="J5" s="67"/>
      <c r="K5" s="65" t="s">
        <v>2</v>
      </c>
      <c r="L5" s="66" t="s">
        <v>57</v>
      </c>
      <c r="M5" s="92" t="s">
        <v>3</v>
      </c>
      <c r="N5" s="67"/>
      <c r="O5" s="93" t="s">
        <v>2</v>
      </c>
      <c r="P5" s="94" t="s">
        <v>57</v>
      </c>
      <c r="Q5" s="95" t="s">
        <v>3</v>
      </c>
      <c r="R5" s="67"/>
      <c r="S5" s="106" t="s">
        <v>2</v>
      </c>
      <c r="T5" s="66" t="s">
        <v>57</v>
      </c>
      <c r="U5" s="92" t="s">
        <v>3</v>
      </c>
      <c r="V5" s="67"/>
      <c r="W5" s="166" t="s">
        <v>68</v>
      </c>
      <c r="X5" s="167" t="s">
        <v>57</v>
      </c>
      <c r="Y5" s="168" t="s">
        <v>3</v>
      </c>
      <c r="AA5" s="106" t="s">
        <v>68</v>
      </c>
      <c r="AB5" s="66" t="s">
        <v>57</v>
      </c>
      <c r="AC5" s="92" t="s">
        <v>3</v>
      </c>
      <c r="AE5" s="236" t="s">
        <v>68</v>
      </c>
      <c r="AF5" s="237" t="s">
        <v>89</v>
      </c>
      <c r="AG5" s="238" t="s">
        <v>57</v>
      </c>
      <c r="AH5" s="237" t="s">
        <v>90</v>
      </c>
      <c r="AI5" s="237" t="s">
        <v>91</v>
      </c>
      <c r="AJ5" s="237" t="s">
        <v>92</v>
      </c>
      <c r="AK5" s="237" t="s">
        <v>93</v>
      </c>
      <c r="AL5" s="237" t="s">
        <v>94</v>
      </c>
      <c r="AM5" s="237" t="s">
        <v>95</v>
      </c>
      <c r="AN5" s="237" t="s">
        <v>96</v>
      </c>
      <c r="AO5" s="237" t="s">
        <v>97</v>
      </c>
      <c r="AP5" s="237" t="s">
        <v>98</v>
      </c>
      <c r="AQ5" s="239" t="s">
        <v>3</v>
      </c>
      <c r="AS5" s="106" t="s">
        <v>68</v>
      </c>
      <c r="AT5" s="263" t="s">
        <v>89</v>
      </c>
      <c r="AU5" s="66" t="s">
        <v>57</v>
      </c>
      <c r="AV5" s="263" t="s">
        <v>90</v>
      </c>
      <c r="AW5" s="263" t="s">
        <v>91</v>
      </c>
      <c r="AX5" s="263" t="s">
        <v>92</v>
      </c>
      <c r="AY5" s="263" t="s">
        <v>93</v>
      </c>
      <c r="AZ5" s="263" t="s">
        <v>94</v>
      </c>
      <c r="BA5" s="263" t="s">
        <v>95</v>
      </c>
      <c r="BB5" s="263" t="s">
        <v>96</v>
      </c>
      <c r="BC5" s="263" t="s">
        <v>97</v>
      </c>
      <c r="BD5" s="263" t="s">
        <v>98</v>
      </c>
      <c r="BE5" s="92" t="s">
        <v>3</v>
      </c>
      <c r="BG5" s="236" t="s">
        <v>68</v>
      </c>
      <c r="BH5" s="237" t="s">
        <v>89</v>
      </c>
      <c r="BI5" s="238" t="s">
        <v>57</v>
      </c>
      <c r="BJ5" s="237" t="s">
        <v>90</v>
      </c>
      <c r="BK5" s="237" t="s">
        <v>91</v>
      </c>
      <c r="BL5" s="237" t="s">
        <v>92</v>
      </c>
      <c r="BM5" s="237" t="s">
        <v>93</v>
      </c>
      <c r="BN5" s="237" t="s">
        <v>94</v>
      </c>
      <c r="BO5" s="237" t="s">
        <v>95</v>
      </c>
      <c r="BP5" s="237" t="s">
        <v>96</v>
      </c>
      <c r="BQ5" s="237" t="s">
        <v>97</v>
      </c>
      <c r="BR5" s="237" t="s">
        <v>98</v>
      </c>
      <c r="BS5" s="239" t="s">
        <v>3</v>
      </c>
      <c r="BU5" s="155" t="s">
        <v>68</v>
      </c>
      <c r="BV5" s="218" t="s">
        <v>89</v>
      </c>
      <c r="BW5" s="156" t="s">
        <v>57</v>
      </c>
      <c r="BX5" s="218" t="s">
        <v>90</v>
      </c>
      <c r="BY5" s="218" t="s">
        <v>91</v>
      </c>
      <c r="BZ5" s="218" t="s">
        <v>92</v>
      </c>
      <c r="CA5" s="218" t="s">
        <v>93</v>
      </c>
      <c r="CB5" s="218" t="s">
        <v>94</v>
      </c>
      <c r="CC5" s="218" t="s">
        <v>95</v>
      </c>
      <c r="CD5" s="218" t="s">
        <v>96</v>
      </c>
      <c r="CE5" s="218" t="s">
        <v>97</v>
      </c>
      <c r="CF5" s="218" t="s">
        <v>98</v>
      </c>
      <c r="CG5" s="157" t="s">
        <v>3</v>
      </c>
    </row>
    <row r="6" spans="1:85" ht="12.75">
      <c r="A6" s="53"/>
      <c r="B6" s="53"/>
      <c r="G6" s="96"/>
      <c r="H6" s="97"/>
      <c r="I6" s="98"/>
      <c r="O6" s="96"/>
      <c r="P6" s="97"/>
      <c r="Q6" s="98"/>
      <c r="T6" s="57"/>
      <c r="U6" s="51"/>
      <c r="W6" s="184"/>
      <c r="X6" s="170"/>
      <c r="Y6" s="171"/>
      <c r="AA6" s="56"/>
      <c r="AB6" s="57"/>
      <c r="AC6" s="51"/>
      <c r="AE6" s="26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S6" s="56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1"/>
      <c r="BG6" s="26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2"/>
      <c r="BU6" s="18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60"/>
    </row>
    <row r="7" spans="1:85" ht="15">
      <c r="A7" s="53" t="s">
        <v>78</v>
      </c>
      <c r="B7" s="53" t="s">
        <v>82</v>
      </c>
      <c r="C7" s="82">
        <v>76.28582050819855</v>
      </c>
      <c r="D7" s="80">
        <v>0.6888746083877777</v>
      </c>
      <c r="E7" s="55">
        <v>28117</v>
      </c>
      <c r="G7" s="99">
        <v>75.94921222053017</v>
      </c>
      <c r="H7" s="96">
        <v>0.7167795769651093</v>
      </c>
      <c r="I7" s="98">
        <v>24174</v>
      </c>
      <c r="K7" s="82">
        <v>76.77752757612737</v>
      </c>
      <c r="L7" s="80">
        <v>0.6731646831632361</v>
      </c>
      <c r="M7" s="55">
        <v>25720</v>
      </c>
      <c r="O7" s="105">
        <v>75.71444047188149</v>
      </c>
      <c r="P7" s="96">
        <v>0.9851060475374922</v>
      </c>
      <c r="Q7" s="98">
        <v>14452</v>
      </c>
      <c r="S7" s="84">
        <v>75.70914481586027</v>
      </c>
      <c r="T7" s="41">
        <v>1.9752480185435175</v>
      </c>
      <c r="U7" s="51">
        <v>6097</v>
      </c>
      <c r="W7" s="174">
        <v>76.2408040371073</v>
      </c>
      <c r="X7" s="169">
        <v>0.8501531446781527</v>
      </c>
      <c r="Y7" s="171">
        <v>14102</v>
      </c>
      <c r="AA7" s="210">
        <v>78.15400071676724</v>
      </c>
      <c r="AB7" s="41">
        <v>1.070486785931699</v>
      </c>
      <c r="AC7" s="51">
        <v>9188</v>
      </c>
      <c r="AE7" s="243">
        <v>78.4390223424547</v>
      </c>
      <c r="AF7" s="244" t="s">
        <v>34</v>
      </c>
      <c r="AG7" s="240">
        <v>1.0565209972006606</v>
      </c>
      <c r="AH7" s="245">
        <v>1.3001191041125417</v>
      </c>
      <c r="AI7" s="246">
        <v>0.784390223424547</v>
      </c>
      <c r="AJ7" s="246">
        <v>0.41124469701205413</v>
      </c>
      <c r="AK7" s="247">
        <v>0.0041461680594501145</v>
      </c>
      <c r="AL7" s="247">
        <v>0.005390512302952319</v>
      </c>
      <c r="AM7" s="247">
        <v>0.010565209972006608</v>
      </c>
      <c r="AN7" s="247">
        <v>0.7949554333965536</v>
      </c>
      <c r="AO7" s="247">
        <v>0.7738250134525404</v>
      </c>
      <c r="AP7" s="244">
        <v>0.010565209972006606</v>
      </c>
      <c r="AQ7" s="242">
        <v>9838</v>
      </c>
      <c r="AS7" s="264">
        <v>77.52295971770687</v>
      </c>
      <c r="AT7" s="265" t="s">
        <v>34</v>
      </c>
      <c r="AU7" s="41">
        <v>1.033153526956565</v>
      </c>
      <c r="AV7" s="231">
        <v>1.2850117200602906</v>
      </c>
      <c r="AW7" s="221">
        <v>0.7752295971770686</v>
      </c>
      <c r="AX7" s="221">
        <v>0.4174310348282079</v>
      </c>
      <c r="AY7" s="224">
        <v>0.004102132488703495</v>
      </c>
      <c r="AZ7" s="224">
        <v>0.005271288325224078</v>
      </c>
      <c r="BA7" s="224">
        <v>0.01033153526956565</v>
      </c>
      <c r="BB7" s="224">
        <v>0.7855611324466343</v>
      </c>
      <c r="BC7" s="224">
        <v>0.764898061907503</v>
      </c>
      <c r="BD7" s="265">
        <v>0.01033153526956565</v>
      </c>
      <c r="BE7" s="51">
        <v>10355</v>
      </c>
      <c r="BG7" s="243">
        <v>76.81287987854047</v>
      </c>
      <c r="BH7" s="244" t="s">
        <v>100</v>
      </c>
      <c r="BI7" s="240">
        <v>1.1766560140014204</v>
      </c>
      <c r="BJ7" s="245">
        <v>1.4094523347958576</v>
      </c>
      <c r="BK7" s="246">
        <v>0.7681287987854047</v>
      </c>
      <c r="BL7" s="246">
        <v>0.4220271878231258</v>
      </c>
      <c r="BM7" s="247">
        <v>0.004259425577536849</v>
      </c>
      <c r="BN7" s="247">
        <v>0.0060034573251485064</v>
      </c>
      <c r="BO7" s="247">
        <v>0.011766560140014239</v>
      </c>
      <c r="BP7" s="247">
        <v>0.779895358925419</v>
      </c>
      <c r="BQ7" s="247">
        <v>0.7563622386453905</v>
      </c>
      <c r="BR7" s="244">
        <v>0.011766560140014204</v>
      </c>
      <c r="BS7" s="242">
        <v>9817</v>
      </c>
      <c r="BU7" s="235">
        <v>76.11750462229752</v>
      </c>
      <c r="BV7" s="216" t="s">
        <v>100</v>
      </c>
      <c r="BW7" s="158">
        <v>1.1513706448687433</v>
      </c>
      <c r="BX7" s="220">
        <v>1.3910282541374697</v>
      </c>
      <c r="BY7" s="221">
        <v>0.7611750462229752</v>
      </c>
      <c r="BZ7" s="222">
        <v>0.42636556524938407</v>
      </c>
      <c r="CA7" s="223">
        <v>0.004223097519211115</v>
      </c>
      <c r="CB7" s="223">
        <v>0.005874447969200517</v>
      </c>
      <c r="CC7" s="223">
        <v>0.011513706448687471</v>
      </c>
      <c r="CD7" s="224">
        <v>0.7726887526716626</v>
      </c>
      <c r="CE7" s="224">
        <v>0.7496613397742877</v>
      </c>
      <c r="CF7" s="216">
        <v>0.011513706448687433</v>
      </c>
      <c r="CG7" s="160">
        <v>10193</v>
      </c>
    </row>
    <row r="8" spans="1:85" ht="15">
      <c r="A8" s="53"/>
      <c r="B8" s="53"/>
      <c r="G8" s="96"/>
      <c r="H8" s="96"/>
      <c r="I8" s="98"/>
      <c r="O8" s="96"/>
      <c r="P8" s="97"/>
      <c r="Q8" s="98"/>
      <c r="T8" s="41"/>
      <c r="U8" s="51"/>
      <c r="W8" s="184"/>
      <c r="X8" s="169"/>
      <c r="Y8" s="171"/>
      <c r="AA8" s="56"/>
      <c r="AB8" s="41"/>
      <c r="AC8" s="51"/>
      <c r="AE8" s="261"/>
      <c r="AF8" s="244" t="e">
        <v>#DIV/0!</v>
      </c>
      <c r="AG8" s="240"/>
      <c r="AH8" s="249"/>
      <c r="AI8" s="246">
        <v>0</v>
      </c>
      <c r="AJ8" s="246">
        <v>0</v>
      </c>
      <c r="AK8" s="247" t="e">
        <v>#DIV/0!</v>
      </c>
      <c r="AL8" s="247" t="e">
        <v>#DIV/0!</v>
      </c>
      <c r="AM8" s="247" t="e">
        <v>#DIV/0!</v>
      </c>
      <c r="AN8" s="247" t="e">
        <v>#DIV/0!</v>
      </c>
      <c r="AO8" s="247" t="e">
        <v>#DIV/0!</v>
      </c>
      <c r="AP8" s="244" t="e">
        <v>#DIV/0!</v>
      </c>
      <c r="AQ8" s="242"/>
      <c r="AS8" s="56"/>
      <c r="AT8" s="265" t="e">
        <v>#DIV/0!</v>
      </c>
      <c r="AU8" s="41"/>
      <c r="AV8" s="266"/>
      <c r="AW8" s="221">
        <v>0</v>
      </c>
      <c r="AX8" s="221">
        <v>0</v>
      </c>
      <c r="AY8" s="224" t="e">
        <v>#DIV/0!</v>
      </c>
      <c r="AZ8" s="224" t="e">
        <v>#DIV/0!</v>
      </c>
      <c r="BA8" s="224" t="e">
        <v>#DIV/0!</v>
      </c>
      <c r="BB8" s="224" t="e">
        <v>#DIV/0!</v>
      </c>
      <c r="BC8" s="224" t="e">
        <v>#DIV/0!</v>
      </c>
      <c r="BD8" s="265" t="e">
        <v>#DIV/0!</v>
      </c>
      <c r="BE8" s="51"/>
      <c r="BG8" s="261"/>
      <c r="BH8" s="244" t="e">
        <v>#DIV/0!</v>
      </c>
      <c r="BI8" s="240"/>
      <c r="BJ8" s="249"/>
      <c r="BK8" s="246">
        <v>0</v>
      </c>
      <c r="BL8" s="246">
        <v>0</v>
      </c>
      <c r="BM8" s="247" t="e">
        <v>#DIV/0!</v>
      </c>
      <c r="BN8" s="247" t="e">
        <v>#DIV/0!</v>
      </c>
      <c r="BO8" s="247" t="e">
        <v>#DIV/0!</v>
      </c>
      <c r="BP8" s="247" t="e">
        <v>#DIV/0!</v>
      </c>
      <c r="BQ8" s="247" t="e">
        <v>#DIV/0!</v>
      </c>
      <c r="BR8" s="244" t="e">
        <v>#DIV/0!</v>
      </c>
      <c r="BS8" s="242"/>
      <c r="BU8" s="189"/>
      <c r="BV8" s="216" t="e">
        <v>#DIV/0!</v>
      </c>
      <c r="BW8" s="158"/>
      <c r="BX8" s="225"/>
      <c r="BY8" s="221">
        <v>0</v>
      </c>
      <c r="BZ8" s="222">
        <v>0</v>
      </c>
      <c r="CA8" s="223" t="e">
        <v>#DIV/0!</v>
      </c>
      <c r="CB8" s="223" t="e">
        <v>#DIV/0!</v>
      </c>
      <c r="CC8" s="223" t="e">
        <v>#DIV/0!</v>
      </c>
      <c r="CD8" s="224" t="e">
        <v>#DIV/0!</v>
      </c>
      <c r="CE8" s="224" t="e">
        <v>#DIV/0!</v>
      </c>
      <c r="CF8" s="216" t="e">
        <v>#DIV/0!</v>
      </c>
      <c r="CG8" s="160"/>
    </row>
    <row r="9" spans="1:85" ht="15">
      <c r="A9" s="75" t="s">
        <v>77</v>
      </c>
      <c r="B9" s="75"/>
      <c r="C9" s="83"/>
      <c r="D9" s="89"/>
      <c r="F9" s="68"/>
      <c r="G9" s="100"/>
      <c r="H9" s="101"/>
      <c r="I9" s="98"/>
      <c r="J9" s="68"/>
      <c r="K9" s="83"/>
      <c r="L9" s="89"/>
      <c r="N9" s="68"/>
      <c r="O9" s="100"/>
      <c r="P9" s="101"/>
      <c r="Q9" s="98"/>
      <c r="R9" s="68"/>
      <c r="T9" s="41"/>
      <c r="U9" s="51"/>
      <c r="V9" s="68"/>
      <c r="W9" s="184"/>
      <c r="X9" s="169"/>
      <c r="Y9" s="171"/>
      <c r="AA9" s="56"/>
      <c r="AB9" s="41"/>
      <c r="AC9" s="51"/>
      <c r="AE9" s="261"/>
      <c r="AF9" s="244" t="e">
        <v>#DIV/0!</v>
      </c>
      <c r="AG9" s="240"/>
      <c r="AH9" s="249"/>
      <c r="AI9" s="246">
        <v>0</v>
      </c>
      <c r="AJ9" s="246">
        <v>0</v>
      </c>
      <c r="AK9" s="247" t="e">
        <v>#DIV/0!</v>
      </c>
      <c r="AL9" s="247" t="e">
        <v>#DIV/0!</v>
      </c>
      <c r="AM9" s="247" t="e">
        <v>#DIV/0!</v>
      </c>
      <c r="AN9" s="247" t="e">
        <v>#DIV/0!</v>
      </c>
      <c r="AO9" s="247" t="e">
        <v>#DIV/0!</v>
      </c>
      <c r="AP9" s="244" t="e">
        <v>#DIV/0!</v>
      </c>
      <c r="AQ9" s="242"/>
      <c r="AS9" s="56"/>
      <c r="AT9" s="265" t="e">
        <v>#DIV/0!</v>
      </c>
      <c r="AU9" s="41"/>
      <c r="AV9" s="266"/>
      <c r="AW9" s="221">
        <v>0</v>
      </c>
      <c r="AX9" s="221">
        <v>0</v>
      </c>
      <c r="AY9" s="224" t="e">
        <v>#DIV/0!</v>
      </c>
      <c r="AZ9" s="224" t="e">
        <v>#DIV/0!</v>
      </c>
      <c r="BA9" s="224" t="e">
        <v>#DIV/0!</v>
      </c>
      <c r="BB9" s="224" t="e">
        <v>#DIV/0!</v>
      </c>
      <c r="BC9" s="224" t="e">
        <v>#DIV/0!</v>
      </c>
      <c r="BD9" s="265" t="e">
        <v>#DIV/0!</v>
      </c>
      <c r="BE9" s="51"/>
      <c r="BG9" s="261"/>
      <c r="BH9" s="244" t="e">
        <v>#DIV/0!</v>
      </c>
      <c r="BI9" s="240"/>
      <c r="BJ9" s="249"/>
      <c r="BK9" s="246">
        <v>0</v>
      </c>
      <c r="BL9" s="246">
        <v>0</v>
      </c>
      <c r="BM9" s="247" t="e">
        <v>#DIV/0!</v>
      </c>
      <c r="BN9" s="247" t="e">
        <v>#DIV/0!</v>
      </c>
      <c r="BO9" s="247" t="e">
        <v>#DIV/0!</v>
      </c>
      <c r="BP9" s="247" t="e">
        <v>#DIV/0!</v>
      </c>
      <c r="BQ9" s="247" t="e">
        <v>#DIV/0!</v>
      </c>
      <c r="BR9" s="244" t="e">
        <v>#DIV/0!</v>
      </c>
      <c r="BS9" s="242"/>
      <c r="BU9" s="189"/>
      <c r="BV9" s="216" t="e">
        <v>#DIV/0!</v>
      </c>
      <c r="BW9" s="158"/>
      <c r="BX9" s="225"/>
      <c r="BY9" s="221">
        <v>0</v>
      </c>
      <c r="BZ9" s="222">
        <v>0</v>
      </c>
      <c r="CA9" s="223" t="e">
        <v>#DIV/0!</v>
      </c>
      <c r="CB9" s="223" t="e">
        <v>#DIV/0!</v>
      </c>
      <c r="CC9" s="223" t="e">
        <v>#DIV/0!</v>
      </c>
      <c r="CD9" s="224" t="e">
        <v>#DIV/0!</v>
      </c>
      <c r="CE9" s="224" t="e">
        <v>#DIV/0!</v>
      </c>
      <c r="CF9" s="216" t="e">
        <v>#DIV/0!</v>
      </c>
      <c r="CG9" s="160"/>
    </row>
    <row r="10" spans="1:85" ht="15">
      <c r="A10" s="53" t="s">
        <v>63</v>
      </c>
      <c r="B10" s="53" t="s">
        <v>83</v>
      </c>
      <c r="C10" s="82">
        <v>23.831100029416344</v>
      </c>
      <c r="D10" s="80">
        <v>0.6905941805461566</v>
      </c>
      <c r="E10" s="55">
        <v>28072</v>
      </c>
      <c r="G10" s="99">
        <v>24.067724363740684</v>
      </c>
      <c r="H10" s="96">
        <v>0.7169519578387735</v>
      </c>
      <c r="I10" s="98">
        <v>24174</v>
      </c>
      <c r="K10" s="82">
        <v>23.298917313525106</v>
      </c>
      <c r="L10" s="80">
        <v>0.6739359924931385</v>
      </c>
      <c r="M10" s="55">
        <v>25720</v>
      </c>
      <c r="O10" s="99">
        <v>24.11887010433438</v>
      </c>
      <c r="P10" s="96">
        <v>0.982799537525862</v>
      </c>
      <c r="Q10" s="98">
        <v>14452</v>
      </c>
      <c r="S10" s="82">
        <v>24.290855184139765</v>
      </c>
      <c r="T10" s="41">
        <v>1.975248018543521</v>
      </c>
      <c r="U10" s="51">
        <v>6097</v>
      </c>
      <c r="W10" s="190">
        <v>23.90656390705393</v>
      </c>
      <c r="X10" s="169">
        <v>0.8519610487316474</v>
      </c>
      <c r="Y10" s="171">
        <v>14102</v>
      </c>
      <c r="AA10" s="212">
        <v>21.868620216163944</v>
      </c>
      <c r="AB10" s="41">
        <v>1.0236087228655464</v>
      </c>
      <c r="AC10" s="51">
        <v>9188</v>
      </c>
      <c r="AE10" s="243">
        <v>21.61676526203883</v>
      </c>
      <c r="AF10" s="244" t="s">
        <v>34</v>
      </c>
      <c r="AG10" s="240">
        <v>1.0752095010533647</v>
      </c>
      <c r="AH10" s="249">
        <v>1.3218782813818162</v>
      </c>
      <c r="AI10" s="246">
        <v>0.21616765262038828</v>
      </c>
      <c r="AJ10" s="246">
        <v>0.4116299291608658</v>
      </c>
      <c r="AK10" s="247">
        <v>0.004150051969060333</v>
      </c>
      <c r="AL10" s="247">
        <v>0.005485863564506695</v>
      </c>
      <c r="AM10" s="247">
        <v>0.010752095010533645</v>
      </c>
      <c r="AN10" s="247">
        <v>0.22691974763092193</v>
      </c>
      <c r="AO10" s="247">
        <v>0.20541555760985464</v>
      </c>
      <c r="AP10" s="244">
        <v>0.010752095010533647</v>
      </c>
      <c r="AQ10" s="242">
        <v>9838</v>
      </c>
      <c r="AS10" s="264">
        <v>22.48397508016832</v>
      </c>
      <c r="AT10" s="265" t="s">
        <v>34</v>
      </c>
      <c r="AU10" s="41">
        <v>1.020620207654241</v>
      </c>
      <c r="AV10" s="266">
        <v>1.2692840683808118</v>
      </c>
      <c r="AW10" s="221">
        <v>0.2248397508016832</v>
      </c>
      <c r="AX10" s="221">
        <v>0.41747675056357353</v>
      </c>
      <c r="AY10" s="224">
        <v>0.004102581741364753</v>
      </c>
      <c r="AZ10" s="224">
        <v>0.005207341643544289</v>
      </c>
      <c r="BA10" s="224">
        <v>0.010206202076542416</v>
      </c>
      <c r="BB10" s="224">
        <v>0.2350459528782256</v>
      </c>
      <c r="BC10" s="224">
        <v>0.2146335487251408</v>
      </c>
      <c r="BD10" s="265">
        <v>0.010206202076542409</v>
      </c>
      <c r="BE10" s="51">
        <v>10355</v>
      </c>
      <c r="BG10" s="243">
        <v>23.2056406009514</v>
      </c>
      <c r="BH10" s="244" t="s">
        <v>100</v>
      </c>
      <c r="BI10" s="240">
        <v>1.1847953164764224</v>
      </c>
      <c r="BJ10" s="249">
        <v>1.418806571533477</v>
      </c>
      <c r="BK10" s="246">
        <v>0.23205640600951402</v>
      </c>
      <c r="BL10" s="246">
        <v>0.42214479795380827</v>
      </c>
      <c r="BM10" s="247">
        <v>0.004260612590158927</v>
      </c>
      <c r="BN10" s="247">
        <v>0.006044985141675755</v>
      </c>
      <c r="BO10" s="247">
        <v>0.011847953164764233</v>
      </c>
      <c r="BP10" s="247">
        <v>0.24390435917427825</v>
      </c>
      <c r="BQ10" s="247">
        <v>0.2202084528447498</v>
      </c>
      <c r="BR10" s="244">
        <v>0.011847953164764224</v>
      </c>
      <c r="BS10" s="242">
        <v>9817</v>
      </c>
      <c r="BU10" s="235">
        <v>23.93000187391518</v>
      </c>
      <c r="BV10" s="216" t="s">
        <v>100</v>
      </c>
      <c r="BW10" s="158">
        <v>1.1438154486954066</v>
      </c>
      <c r="BX10" s="225">
        <v>1.380959080043115</v>
      </c>
      <c r="BY10" s="221">
        <v>0.2393000187391518</v>
      </c>
      <c r="BZ10" s="222">
        <v>0.42665620793631187</v>
      </c>
      <c r="CA10" s="223">
        <v>0.004225976298620573</v>
      </c>
      <c r="CB10" s="223">
        <v>0.005835900341627075</v>
      </c>
      <c r="CC10" s="223">
        <v>0.011438154486954063</v>
      </c>
      <c r="CD10" s="224">
        <v>0.25073817322610586</v>
      </c>
      <c r="CE10" s="224">
        <v>0.22786186425219773</v>
      </c>
      <c r="CF10" s="216">
        <v>0.011438154486954066</v>
      </c>
      <c r="CG10" s="160">
        <v>10193</v>
      </c>
    </row>
    <row r="11" spans="1:85" ht="15">
      <c r="A11" s="53" t="s">
        <v>1</v>
      </c>
      <c r="B11" s="53" t="s">
        <v>83</v>
      </c>
      <c r="C11" s="82">
        <v>7.21154935970088</v>
      </c>
      <c r="D11" s="80">
        <v>0.4192984717391921</v>
      </c>
      <c r="E11" s="55">
        <v>28072</v>
      </c>
      <c r="G11" s="99">
        <v>8.155813158175395</v>
      </c>
      <c r="H11" s="96">
        <v>0.45900646593618166</v>
      </c>
      <c r="I11" s="98">
        <v>24174</v>
      </c>
      <c r="K11" s="82">
        <v>8.098383912227558</v>
      </c>
      <c r="L11" s="80">
        <v>0.43492141135087437</v>
      </c>
      <c r="M11" s="55">
        <v>25720</v>
      </c>
      <c r="O11" s="99">
        <v>9.045167483016865</v>
      </c>
      <c r="P11" s="96">
        <v>0.658932252445112</v>
      </c>
      <c r="Q11" s="98">
        <v>14452</v>
      </c>
      <c r="S11" s="82">
        <v>8.512652532916743</v>
      </c>
      <c r="T11" s="41">
        <v>1.285402184255012</v>
      </c>
      <c r="U11" s="51">
        <v>6097</v>
      </c>
      <c r="W11" s="191">
        <v>8.763411344513088</v>
      </c>
      <c r="X11" s="169">
        <v>0.5648181968017143</v>
      </c>
      <c r="Y11" s="171">
        <v>14102</v>
      </c>
      <c r="AA11" s="212">
        <v>8.459992900129514</v>
      </c>
      <c r="AB11" s="56">
        <v>0.689129767713295</v>
      </c>
      <c r="AC11" s="52">
        <v>9188</v>
      </c>
      <c r="AE11" s="243">
        <v>8.290418115610972</v>
      </c>
      <c r="AF11" s="244" t="s">
        <v>34</v>
      </c>
      <c r="AG11" s="240">
        <v>0.7202474391794209</v>
      </c>
      <c r="AH11" s="249">
        <v>1.3218782813818162</v>
      </c>
      <c r="AI11" s="246">
        <v>0.08290418115610972</v>
      </c>
      <c r="AJ11" s="246">
        <v>0.27573733498194375</v>
      </c>
      <c r="AK11" s="247">
        <v>0.002779983157002318</v>
      </c>
      <c r="AL11" s="247">
        <v>0.00367479935784862</v>
      </c>
      <c r="AM11" s="247">
        <v>0.007202474391794211</v>
      </c>
      <c r="AN11" s="247">
        <v>0.09010665554790392</v>
      </c>
      <c r="AO11" s="247">
        <v>0.07570170676431551</v>
      </c>
      <c r="AP11" s="244">
        <v>0.0072024743917942086</v>
      </c>
      <c r="AQ11" s="242">
        <v>9838</v>
      </c>
      <c r="AS11" s="264">
        <v>8.1703127277604</v>
      </c>
      <c r="AT11" s="265" t="s">
        <v>34</v>
      </c>
      <c r="AU11" s="41">
        <v>0.6696421174741396</v>
      </c>
      <c r="AV11" s="266">
        <v>1.2692840683808118</v>
      </c>
      <c r="AW11" s="221">
        <v>0.08170312727760401</v>
      </c>
      <c r="AX11" s="221">
        <v>0.2739118950879345</v>
      </c>
      <c r="AY11" s="224">
        <v>0.0026917569373944173</v>
      </c>
      <c r="AZ11" s="224">
        <v>0.00341660419658826</v>
      </c>
      <c r="BA11" s="224">
        <v>0.006696421174741395</v>
      </c>
      <c r="BB11" s="224">
        <v>0.0883995484523454</v>
      </c>
      <c r="BC11" s="224">
        <v>0.07500670610286261</v>
      </c>
      <c r="BD11" s="265">
        <v>0.006696421174741396</v>
      </c>
      <c r="BE11" s="51">
        <v>10355</v>
      </c>
      <c r="BG11" s="243">
        <v>8.221409926588818</v>
      </c>
      <c r="BH11" s="244" t="s">
        <v>34</v>
      </c>
      <c r="BI11" s="240">
        <v>0.7709491416005534</v>
      </c>
      <c r="BJ11" s="249">
        <v>1.418806571533477</v>
      </c>
      <c r="BK11" s="246">
        <v>0.08221409926588817</v>
      </c>
      <c r="BL11" s="246">
        <v>0.2746906280668979</v>
      </c>
      <c r="BM11" s="247">
        <v>0.0027723907863210244</v>
      </c>
      <c r="BN11" s="247">
        <v>0.003933486266491133</v>
      </c>
      <c r="BO11" s="247">
        <v>0.00770949141600554</v>
      </c>
      <c r="BP11" s="247">
        <v>0.0899235906818937</v>
      </c>
      <c r="BQ11" s="247">
        <v>0.07450460784988264</v>
      </c>
      <c r="BR11" s="244">
        <v>0.0077094914160055344</v>
      </c>
      <c r="BS11" s="242">
        <v>9817</v>
      </c>
      <c r="BU11" s="235">
        <v>8.173394332852178</v>
      </c>
      <c r="BV11" s="216" t="s">
        <v>34</v>
      </c>
      <c r="BW11" s="158">
        <v>0.7344519370702394</v>
      </c>
      <c r="BX11" s="225">
        <v>1.380959080043115</v>
      </c>
      <c r="BY11" s="221">
        <v>0.08173394332852178</v>
      </c>
      <c r="BZ11" s="222">
        <v>0.27395894918124464</v>
      </c>
      <c r="CA11" s="223">
        <v>0.0027135290768059263</v>
      </c>
      <c r="CB11" s="223">
        <v>0.0037472726175761554</v>
      </c>
      <c r="CC11" s="223">
        <v>0.007344519370702398</v>
      </c>
      <c r="CD11" s="224">
        <v>0.08907846269922418</v>
      </c>
      <c r="CE11" s="224">
        <v>0.07438942395781939</v>
      </c>
      <c r="CF11" s="216">
        <v>0.007344519370702393</v>
      </c>
      <c r="CG11" s="160">
        <v>10193</v>
      </c>
    </row>
    <row r="12" spans="1:85" ht="14.25" customHeight="1">
      <c r="A12" s="53" t="s">
        <v>0</v>
      </c>
      <c r="B12" s="53" t="s">
        <v>83</v>
      </c>
      <c r="C12" s="82">
        <v>6.493655115060062</v>
      </c>
      <c r="D12" s="80">
        <v>0.399417581616587</v>
      </c>
      <c r="E12" s="55">
        <v>28072</v>
      </c>
      <c r="G12" s="99">
        <v>6.430722551029195</v>
      </c>
      <c r="H12" s="96">
        <v>0.4113920141055063</v>
      </c>
      <c r="I12" s="98">
        <v>24174</v>
      </c>
      <c r="K12" s="82">
        <v>6.396192839757977</v>
      </c>
      <c r="L12" s="80">
        <v>0.39008348588516517</v>
      </c>
      <c r="M12" s="55">
        <v>25720</v>
      </c>
      <c r="O12" s="99">
        <v>6.937095621891762</v>
      </c>
      <c r="P12" s="96">
        <v>0.5837094322383538</v>
      </c>
      <c r="Q12" s="98">
        <v>14452</v>
      </c>
      <c r="S12" s="82">
        <v>6.491732067495047</v>
      </c>
      <c r="T12" s="41">
        <v>1.1348314468608067</v>
      </c>
      <c r="U12" s="51">
        <v>6097</v>
      </c>
      <c r="W12" s="190">
        <v>6.120480026460708</v>
      </c>
      <c r="X12" s="169">
        <v>0.4788127810390974</v>
      </c>
      <c r="Y12" s="171">
        <v>14102</v>
      </c>
      <c r="AA12" s="213">
        <v>6.3817109075950835</v>
      </c>
      <c r="AB12" s="41">
        <v>0.6052843614382994</v>
      </c>
      <c r="AC12" s="51">
        <v>9188</v>
      </c>
      <c r="AE12" s="243">
        <v>5.98148874419303</v>
      </c>
      <c r="AF12" s="244" t="s">
        <v>100</v>
      </c>
      <c r="AG12" s="240">
        <v>0.6194374793054732</v>
      </c>
      <c r="AH12" s="249">
        <v>1.3218782813818162</v>
      </c>
      <c r="AI12" s="246">
        <v>0.059814887441930295</v>
      </c>
      <c r="AJ12" s="246">
        <v>0.23714355711728605</v>
      </c>
      <c r="AK12" s="247">
        <v>0.002390880780148407</v>
      </c>
      <c r="AL12" s="247">
        <v>0.003160453376651392</v>
      </c>
      <c r="AM12" s="247">
        <v>0.006194374793054729</v>
      </c>
      <c r="AN12" s="247">
        <v>0.06600926223498503</v>
      </c>
      <c r="AO12" s="247">
        <v>0.053620512648875567</v>
      </c>
      <c r="AP12" s="244">
        <v>0.006194374793054732</v>
      </c>
      <c r="AQ12" s="242">
        <v>9838</v>
      </c>
      <c r="AS12" s="264">
        <v>6.533652073266799</v>
      </c>
      <c r="AT12" s="265" t="s">
        <v>100</v>
      </c>
      <c r="AU12" s="41">
        <v>0.6041398829653207</v>
      </c>
      <c r="AV12" s="266">
        <v>1.2692840683808118</v>
      </c>
      <c r="AW12" s="221">
        <v>0.06533652073266799</v>
      </c>
      <c r="AX12" s="221">
        <v>0.24711871598731175</v>
      </c>
      <c r="AY12" s="224">
        <v>0.0024284579459585057</v>
      </c>
      <c r="AZ12" s="224">
        <v>0.003082402981537922</v>
      </c>
      <c r="BA12" s="224">
        <v>0.006041398829653206</v>
      </c>
      <c r="BB12" s="224">
        <v>0.0713779195623212</v>
      </c>
      <c r="BC12" s="224">
        <v>0.05929512190301479</v>
      </c>
      <c r="BD12" s="265">
        <v>0.006041398829653207</v>
      </c>
      <c r="BE12" s="51">
        <v>10355</v>
      </c>
      <c r="BG12" s="243">
        <v>6.9278426321341</v>
      </c>
      <c r="BH12" s="244" t="s">
        <v>100</v>
      </c>
      <c r="BI12" s="240">
        <v>0.7126737854101058</v>
      </c>
      <c r="BJ12" s="249">
        <v>1.418806571533477</v>
      </c>
      <c r="BK12" s="246">
        <v>0.069278426321341</v>
      </c>
      <c r="BL12" s="246">
        <v>0.25392700913408073</v>
      </c>
      <c r="BM12" s="247">
        <v>0.002562828246000195</v>
      </c>
      <c r="BN12" s="247">
        <v>0.003636157557136691</v>
      </c>
      <c r="BO12" s="247">
        <v>0.0071267378541010565</v>
      </c>
      <c r="BP12" s="247">
        <v>0.07640516417544206</v>
      </c>
      <c r="BQ12" s="247">
        <v>0.062151688467239945</v>
      </c>
      <c r="BR12" s="244">
        <v>0.007126737854101058</v>
      </c>
      <c r="BS12" s="242">
        <v>9817</v>
      </c>
      <c r="BU12" s="235">
        <v>7.00464601719499</v>
      </c>
      <c r="BV12" s="216" t="s">
        <v>100</v>
      </c>
      <c r="BW12" s="158">
        <v>0.6842292113064891</v>
      </c>
      <c r="BX12" s="225">
        <v>1.380959080043115</v>
      </c>
      <c r="BY12" s="221">
        <v>0.07004646017194989</v>
      </c>
      <c r="BZ12" s="222">
        <v>0.2552252996654707</v>
      </c>
      <c r="CA12" s="223">
        <v>0.0025279746248427124</v>
      </c>
      <c r="CB12" s="223">
        <v>0.003491029512295131</v>
      </c>
      <c r="CC12" s="223">
        <v>0.0068422921130648845</v>
      </c>
      <c r="CD12" s="224">
        <v>0.07688875228501478</v>
      </c>
      <c r="CE12" s="224">
        <v>0.063204168058885</v>
      </c>
      <c r="CF12" s="216">
        <v>0.006842292113064891</v>
      </c>
      <c r="CG12" s="160">
        <v>10193</v>
      </c>
    </row>
    <row r="13" spans="1:85" ht="15">
      <c r="A13" s="54" t="s">
        <v>64</v>
      </c>
      <c r="B13" s="53" t="s">
        <v>83</v>
      </c>
      <c r="C13" s="82">
        <v>62.46369549582271</v>
      </c>
      <c r="D13" s="80">
        <v>0.7848770344833795</v>
      </c>
      <c r="E13" s="55">
        <v>28072</v>
      </c>
      <c r="G13" s="99">
        <v>61.345739927054716</v>
      </c>
      <c r="H13" s="96">
        <v>0.8166768019565716</v>
      </c>
      <c r="I13" s="98">
        <v>24174</v>
      </c>
      <c r="K13" s="82">
        <v>62.206505934489364</v>
      </c>
      <c r="L13" s="80">
        <v>0.7729946007748367</v>
      </c>
      <c r="M13" s="55">
        <v>25720</v>
      </c>
      <c r="O13" s="99">
        <v>59.89886679075699</v>
      </c>
      <c r="P13" s="96">
        <v>1.1259191230735937</v>
      </c>
      <c r="Q13" s="98">
        <v>14452</v>
      </c>
      <c r="S13" s="82">
        <v>60.70476021544845</v>
      </c>
      <c r="T13" s="56">
        <v>2.249610900429534</v>
      </c>
      <c r="U13" s="52">
        <v>6097</v>
      </c>
      <c r="W13" s="191">
        <v>61.20954472197228</v>
      </c>
      <c r="X13" s="184">
        <v>0.9733288022769067</v>
      </c>
      <c r="Y13" s="180">
        <v>14102</v>
      </c>
      <c r="AA13" s="213">
        <v>63.28967597611146</v>
      </c>
      <c r="AB13" s="41">
        <v>1.1936337363043457</v>
      </c>
      <c r="AC13" s="51">
        <v>9188</v>
      </c>
      <c r="AE13" s="243">
        <v>64.11132787815717</v>
      </c>
      <c r="AF13" s="244" t="s">
        <v>34</v>
      </c>
      <c r="AG13" s="240">
        <v>1.2529456422380236</v>
      </c>
      <c r="AH13" s="245">
        <v>1.3218782813818162</v>
      </c>
      <c r="AI13" s="246">
        <v>0.6411132787815716</v>
      </c>
      <c r="AJ13" s="246">
        <v>0.47967389188021736</v>
      </c>
      <c r="AK13" s="247">
        <v>0.004836071039738149</v>
      </c>
      <c r="AL13" s="247">
        <v>0.006392697274649438</v>
      </c>
      <c r="AM13" s="247">
        <v>0.012529456422380254</v>
      </c>
      <c r="AN13" s="247">
        <v>0.6536427352039519</v>
      </c>
      <c r="AO13" s="247">
        <v>0.6285838223591914</v>
      </c>
      <c r="AP13" s="244">
        <v>0.012529456422380236</v>
      </c>
      <c r="AQ13" s="242">
        <v>9838</v>
      </c>
      <c r="AS13" s="264">
        <v>62.81206011880448</v>
      </c>
      <c r="AT13" s="265" t="s">
        <v>100</v>
      </c>
      <c r="AU13" s="41">
        <v>1.1815563738666435</v>
      </c>
      <c r="AV13" s="231">
        <v>1.2692840683808118</v>
      </c>
      <c r="AW13" s="221">
        <v>0.6281206011880448</v>
      </c>
      <c r="AX13" s="221">
        <v>0.4833064364885015</v>
      </c>
      <c r="AY13" s="224">
        <v>0.004749496011802094</v>
      </c>
      <c r="AZ13" s="224">
        <v>0.0060284596206186015</v>
      </c>
      <c r="BA13" s="224">
        <v>0.011815563738666454</v>
      </c>
      <c r="BB13" s="224">
        <v>0.6399361649267112</v>
      </c>
      <c r="BC13" s="224">
        <v>0.6163050374493784</v>
      </c>
      <c r="BD13" s="265">
        <v>0.011815563738666435</v>
      </c>
      <c r="BE13" s="51">
        <v>10355</v>
      </c>
      <c r="BG13" s="243">
        <v>61.64510684032568</v>
      </c>
      <c r="BH13" s="244" t="s">
        <v>100</v>
      </c>
      <c r="BI13" s="240">
        <v>1.3647137911142027</v>
      </c>
      <c r="BJ13" s="245">
        <v>1.418806571533477</v>
      </c>
      <c r="BK13" s="246">
        <v>0.6164510684032568</v>
      </c>
      <c r="BL13" s="246">
        <v>0.4862500886043518</v>
      </c>
      <c r="BM13" s="247">
        <v>0.004907612884288784</v>
      </c>
      <c r="BN13" s="247">
        <v>0.0069629534107712885</v>
      </c>
      <c r="BO13" s="247">
        <v>0.01364713791114205</v>
      </c>
      <c r="BP13" s="247">
        <v>0.6300982063143988</v>
      </c>
      <c r="BQ13" s="247">
        <v>0.6028039304921148</v>
      </c>
      <c r="BR13" s="244">
        <v>0.013647137911142027</v>
      </c>
      <c r="BS13" s="242">
        <v>9817</v>
      </c>
      <c r="BU13" s="235">
        <v>60.89195777603765</v>
      </c>
      <c r="BV13" s="216" t="s">
        <v>34</v>
      </c>
      <c r="BW13" s="158">
        <v>1.3082504576878762</v>
      </c>
      <c r="BX13" s="220">
        <v>1.380959080043115</v>
      </c>
      <c r="BY13" s="221">
        <v>0.6089195777603765</v>
      </c>
      <c r="BZ13" s="222">
        <v>0.4879923417232091</v>
      </c>
      <c r="CA13" s="223">
        <v>0.004833503021098593</v>
      </c>
      <c r="CB13" s="223">
        <v>0.00667486988540193</v>
      </c>
      <c r="CC13" s="223">
        <v>0.013082504576878777</v>
      </c>
      <c r="CD13" s="224">
        <v>0.6220020823372553</v>
      </c>
      <c r="CE13" s="224">
        <v>0.5958370731834978</v>
      </c>
      <c r="CF13" s="216">
        <v>0.013082504576878762</v>
      </c>
      <c r="CG13" s="160">
        <v>10193</v>
      </c>
    </row>
    <row r="14" spans="1:85" ht="15">
      <c r="A14" s="69"/>
      <c r="B14" s="69"/>
      <c r="C14" s="85"/>
      <c r="D14" s="90"/>
      <c r="E14" s="70"/>
      <c r="F14" s="69"/>
      <c r="G14" s="102"/>
      <c r="H14" s="103"/>
      <c r="I14" s="104"/>
      <c r="J14" s="69"/>
      <c r="K14" s="85"/>
      <c r="L14" s="90"/>
      <c r="M14" s="70"/>
      <c r="N14" s="69"/>
      <c r="O14" s="102"/>
      <c r="P14" s="103"/>
      <c r="Q14" s="104"/>
      <c r="R14" s="69"/>
      <c r="S14" s="85"/>
      <c r="T14" s="91"/>
      <c r="U14" s="71"/>
      <c r="V14" s="69"/>
      <c r="W14" s="192"/>
      <c r="X14" s="176"/>
      <c r="Y14" s="177"/>
      <c r="AA14" s="85"/>
      <c r="AB14" s="91"/>
      <c r="AC14" s="71"/>
      <c r="AE14" s="262"/>
      <c r="AF14" s="244" t="e">
        <v>#DIV/0!</v>
      </c>
      <c r="AG14" s="254"/>
      <c r="AH14" s="245">
        <v>1.3218782813818162</v>
      </c>
      <c r="AI14" s="246">
        <v>0</v>
      </c>
      <c r="AJ14" s="246">
        <v>0</v>
      </c>
      <c r="AK14" s="247" t="e">
        <v>#DIV/0!</v>
      </c>
      <c r="AL14" s="247" t="e">
        <v>#DIV/0!</v>
      </c>
      <c r="AM14" s="247" t="e">
        <v>#DIV/0!</v>
      </c>
      <c r="AN14" s="247" t="e">
        <v>#DIV/0!</v>
      </c>
      <c r="AO14" s="247" t="e">
        <v>#DIV/0!</v>
      </c>
      <c r="AP14" s="244" t="e">
        <v>#DIV/0!</v>
      </c>
      <c r="AQ14" s="255"/>
      <c r="AS14" s="85"/>
      <c r="AT14" s="265" t="e">
        <v>#DIV/0!</v>
      </c>
      <c r="AU14" s="91"/>
      <c r="AV14" s="231"/>
      <c r="AW14" s="221">
        <v>0</v>
      </c>
      <c r="AX14" s="221">
        <v>0</v>
      </c>
      <c r="AY14" s="224" t="e">
        <v>#DIV/0!</v>
      </c>
      <c r="AZ14" s="224" t="e">
        <v>#DIV/0!</v>
      </c>
      <c r="BA14" s="224" t="e">
        <v>#DIV/0!</v>
      </c>
      <c r="BB14" s="224" t="e">
        <v>#DIV/0!</v>
      </c>
      <c r="BC14" s="224" t="e">
        <v>#DIV/0!</v>
      </c>
      <c r="BD14" s="265" t="e">
        <v>#DIV/0!</v>
      </c>
      <c r="BE14" s="71"/>
      <c r="BG14" s="262"/>
      <c r="BH14" s="244" t="e">
        <v>#DIV/0!</v>
      </c>
      <c r="BI14" s="254"/>
      <c r="BJ14" s="245"/>
      <c r="BK14" s="246">
        <v>0</v>
      </c>
      <c r="BL14" s="246">
        <v>0</v>
      </c>
      <c r="BM14" s="247" t="e">
        <v>#DIV/0!</v>
      </c>
      <c r="BN14" s="247" t="e">
        <v>#DIV/0!</v>
      </c>
      <c r="BO14" s="247" t="e">
        <v>#DIV/0!</v>
      </c>
      <c r="BP14" s="247" t="e">
        <v>#DIV/0!</v>
      </c>
      <c r="BQ14" s="247" t="e">
        <v>#DIV/0!</v>
      </c>
      <c r="BR14" s="244" t="e">
        <v>#DIV/0!</v>
      </c>
      <c r="BS14" s="255"/>
      <c r="BU14" s="193"/>
      <c r="BV14" s="216" t="e">
        <f>#REF!</f>
        <v>#REF!</v>
      </c>
      <c r="BW14" s="164"/>
      <c r="BX14" s="220"/>
      <c r="BY14" s="221">
        <f>BU14/100</f>
        <v>0</v>
      </c>
      <c r="BZ14" s="222">
        <f>SQRT((1-BY14)*(BY14))</f>
        <v>0</v>
      </c>
      <c r="CA14" s="223" t="e">
        <f>BZ14/SQRT(CG14)</f>
        <v>#DIV/0!</v>
      </c>
      <c r="CB14" s="223" t="e">
        <f>BX14*CA14</f>
        <v>#DIV/0!</v>
      </c>
      <c r="CC14" s="223" t="e">
        <f>CB14*NORMSINV(0.975)</f>
        <v>#DIV/0!</v>
      </c>
      <c r="CD14" s="224" t="e">
        <f>BY14+CC14</f>
        <v>#DIV/0!</v>
      </c>
      <c r="CE14" s="224" t="e">
        <f>BY14-CC14</f>
        <v>#DIV/0!</v>
      </c>
      <c r="CF14" s="216" t="e">
        <f>(CD14-CE14)/2</f>
        <v>#DIV/0!</v>
      </c>
      <c r="CG14" s="165"/>
    </row>
    <row r="15" spans="1:84" ht="15">
      <c r="A15" s="18" t="s">
        <v>65</v>
      </c>
      <c r="B15" s="18"/>
      <c r="C15" s="86"/>
      <c r="D15" s="86"/>
      <c r="E15" s="44"/>
      <c r="F15" s="26"/>
      <c r="G15" s="86"/>
      <c r="H15" s="86"/>
      <c r="I15" s="44"/>
      <c r="J15" s="26"/>
      <c r="K15" s="86"/>
      <c r="L15" s="86"/>
      <c r="M15" s="44"/>
      <c r="N15" s="26"/>
      <c r="O15" s="86"/>
      <c r="P15" s="86"/>
      <c r="Q15" s="44"/>
      <c r="R15" s="26"/>
      <c r="S15" s="77"/>
      <c r="T15" s="78"/>
      <c r="U15" s="23"/>
      <c r="V15" s="26"/>
      <c r="AF15" s="216"/>
      <c r="AH15" s="225"/>
      <c r="AI15" s="221"/>
      <c r="AJ15" s="222"/>
      <c r="AK15" s="223"/>
      <c r="AL15" s="223"/>
      <c r="AM15" s="223"/>
      <c r="AN15" s="224"/>
      <c r="AO15" s="224"/>
      <c r="AP15" s="216"/>
      <c r="AT15" s="216"/>
      <c r="AV15" s="225"/>
      <c r="AW15" s="221"/>
      <c r="AX15" s="222"/>
      <c r="AY15" s="223"/>
      <c r="AZ15" s="223"/>
      <c r="BA15" s="223"/>
      <c r="BB15" s="224"/>
      <c r="BC15" s="224"/>
      <c r="BD15" s="216"/>
      <c r="BH15" s="216"/>
      <c r="BJ15" s="225"/>
      <c r="BK15" s="221"/>
      <c r="BL15" s="222"/>
      <c r="BM15" s="223"/>
      <c r="BN15" s="223"/>
      <c r="BO15" s="223"/>
      <c r="BP15" s="224"/>
      <c r="BQ15" s="224"/>
      <c r="BR15" s="216"/>
      <c r="BV15" s="216"/>
      <c r="BX15" s="225"/>
      <c r="BY15" s="221"/>
      <c r="BZ15" s="222"/>
      <c r="CA15" s="223"/>
      <c r="CB15" s="223"/>
      <c r="CC15" s="223"/>
      <c r="CD15" s="224"/>
      <c r="CE15" s="224"/>
      <c r="CF15" s="216"/>
    </row>
    <row r="16" spans="1:84" ht="15">
      <c r="A16" s="19" t="s">
        <v>67</v>
      </c>
      <c r="B16" s="19"/>
      <c r="C16" s="86"/>
      <c r="D16" s="86"/>
      <c r="E16" s="44"/>
      <c r="F16" s="26"/>
      <c r="G16" s="86"/>
      <c r="H16" s="86"/>
      <c r="I16" s="44"/>
      <c r="J16" s="26"/>
      <c r="K16" s="86"/>
      <c r="L16" s="86"/>
      <c r="M16" s="44"/>
      <c r="N16" s="26"/>
      <c r="O16" s="86"/>
      <c r="P16" s="86"/>
      <c r="Q16" s="44"/>
      <c r="R16" s="26"/>
      <c r="S16" s="77"/>
      <c r="T16" s="78"/>
      <c r="U16" s="23"/>
      <c r="V16" s="26"/>
      <c r="AF16" s="216"/>
      <c r="AH16" s="225"/>
      <c r="AI16" s="221"/>
      <c r="AJ16" s="222"/>
      <c r="AK16" s="223"/>
      <c r="AL16" s="223"/>
      <c r="AM16" s="223"/>
      <c r="AN16" s="224"/>
      <c r="AO16" s="224"/>
      <c r="AP16" s="216"/>
      <c r="AT16" s="216"/>
      <c r="AV16" s="225"/>
      <c r="AW16" s="221"/>
      <c r="AX16" s="222"/>
      <c r="AY16" s="223"/>
      <c r="AZ16" s="223"/>
      <c r="BA16" s="223"/>
      <c r="BB16" s="224"/>
      <c r="BC16" s="224"/>
      <c r="BD16" s="216"/>
      <c r="BH16" s="216"/>
      <c r="BJ16" s="225"/>
      <c r="BK16" s="221"/>
      <c r="BL16" s="222"/>
      <c r="BM16" s="223"/>
      <c r="BN16" s="223"/>
      <c r="BO16" s="223"/>
      <c r="BP16" s="224"/>
      <c r="BQ16" s="224"/>
      <c r="BR16" s="216"/>
      <c r="BV16" s="216"/>
      <c r="BX16" s="225"/>
      <c r="BY16" s="221"/>
      <c r="BZ16" s="222"/>
      <c r="CA16" s="223"/>
      <c r="CB16" s="223"/>
      <c r="CC16" s="223"/>
      <c r="CD16" s="224"/>
      <c r="CE16" s="224"/>
      <c r="CF16" s="216"/>
    </row>
    <row r="17" spans="1:84" ht="15">
      <c r="A17" s="58" t="s">
        <v>75</v>
      </c>
      <c r="B17" s="58"/>
      <c r="T17" s="57"/>
      <c r="U17" s="51"/>
      <c r="AF17" s="216"/>
      <c r="AH17" s="220"/>
      <c r="AI17" s="221"/>
      <c r="AJ17" s="222"/>
      <c r="AK17" s="223"/>
      <c r="AL17" s="223"/>
      <c r="AM17" s="223"/>
      <c r="AN17" s="224"/>
      <c r="AO17" s="224"/>
      <c r="AP17" s="216"/>
      <c r="AT17" s="216"/>
      <c r="AV17" s="220"/>
      <c r="AW17" s="221"/>
      <c r="AX17" s="222"/>
      <c r="AY17" s="223"/>
      <c r="AZ17" s="223"/>
      <c r="BA17" s="223"/>
      <c r="BB17" s="224"/>
      <c r="BC17" s="224"/>
      <c r="BD17" s="216"/>
      <c r="BH17" s="216"/>
      <c r="BJ17" s="220"/>
      <c r="BK17" s="221"/>
      <c r="BL17" s="222"/>
      <c r="BM17" s="223"/>
      <c r="BN17" s="223"/>
      <c r="BO17" s="223"/>
      <c r="BP17" s="224"/>
      <c r="BQ17" s="224"/>
      <c r="BR17" s="216"/>
      <c r="BV17" s="216"/>
      <c r="BX17" s="220"/>
      <c r="BY17" s="221"/>
      <c r="BZ17" s="222"/>
      <c r="CA17" s="223"/>
      <c r="CB17" s="223"/>
      <c r="CC17" s="223"/>
      <c r="CD17" s="224"/>
      <c r="CE17" s="224"/>
      <c r="CF17" s="216"/>
    </row>
    <row r="18" spans="1:84" ht="15">
      <c r="A18" s="59" t="s">
        <v>76</v>
      </c>
      <c r="B18" s="59"/>
      <c r="T18" s="57"/>
      <c r="U18" s="51"/>
      <c r="AF18" s="216"/>
      <c r="AH18" s="220"/>
      <c r="AI18" s="221"/>
      <c r="AJ18" s="222"/>
      <c r="AK18" s="223"/>
      <c r="AL18" s="223"/>
      <c r="AM18" s="223"/>
      <c r="AN18" s="224"/>
      <c r="AO18" s="224"/>
      <c r="AP18" s="216"/>
      <c r="AT18" s="216"/>
      <c r="AV18" s="220"/>
      <c r="AW18" s="221"/>
      <c r="AX18" s="222"/>
      <c r="AY18" s="223"/>
      <c r="AZ18" s="223"/>
      <c r="BA18" s="223"/>
      <c r="BB18" s="224"/>
      <c r="BC18" s="224"/>
      <c r="BD18" s="216"/>
      <c r="BH18" s="216"/>
      <c r="BJ18" s="220"/>
      <c r="BK18" s="221"/>
      <c r="BL18" s="222"/>
      <c r="BM18" s="223"/>
      <c r="BN18" s="223"/>
      <c r="BO18" s="223"/>
      <c r="BP18" s="224"/>
      <c r="BQ18" s="224"/>
      <c r="BR18" s="216"/>
      <c r="BV18" s="216"/>
      <c r="BX18" s="220"/>
      <c r="BY18" s="221"/>
      <c r="BZ18" s="222"/>
      <c r="CA18" s="223"/>
      <c r="CB18" s="223"/>
      <c r="CC18" s="223"/>
      <c r="CD18" s="224"/>
      <c r="CE18" s="224"/>
      <c r="CF18" s="216"/>
    </row>
    <row r="19" spans="1:84" ht="15">
      <c r="A19" s="58"/>
      <c r="B19" s="58"/>
      <c r="T19" s="57"/>
      <c r="U19" s="51"/>
      <c r="AF19" s="216"/>
      <c r="AH19" s="225"/>
      <c r="AI19" s="221"/>
      <c r="AJ19" s="222"/>
      <c r="AK19" s="223"/>
      <c r="AL19" s="223"/>
      <c r="AM19" s="223"/>
      <c r="AN19" s="224"/>
      <c r="AO19" s="224"/>
      <c r="AP19" s="216"/>
      <c r="AT19" s="216"/>
      <c r="AV19" s="225"/>
      <c r="AW19" s="221"/>
      <c r="AX19" s="222"/>
      <c r="AY19" s="223"/>
      <c r="AZ19" s="223"/>
      <c r="BA19" s="223"/>
      <c r="BB19" s="224"/>
      <c r="BC19" s="224"/>
      <c r="BD19" s="216"/>
      <c r="BH19" s="216"/>
      <c r="BJ19" s="225"/>
      <c r="BK19" s="221"/>
      <c r="BL19" s="222"/>
      <c r="BM19" s="223"/>
      <c r="BN19" s="223"/>
      <c r="BO19" s="223"/>
      <c r="BP19" s="224"/>
      <c r="BQ19" s="224"/>
      <c r="BR19" s="216"/>
      <c r="BV19" s="216"/>
      <c r="BX19" s="225"/>
      <c r="BY19" s="221"/>
      <c r="BZ19" s="222"/>
      <c r="CA19" s="223"/>
      <c r="CB19" s="223"/>
      <c r="CC19" s="223"/>
      <c r="CD19" s="224"/>
      <c r="CE19" s="224"/>
      <c r="CF19" s="216"/>
    </row>
    <row r="20" spans="1:84" ht="15">
      <c r="A20" s="53"/>
      <c r="B20" s="53"/>
      <c r="T20" s="57"/>
      <c r="U20" s="51"/>
      <c r="AF20" s="216"/>
      <c r="AH20" s="225"/>
      <c r="AI20" s="221"/>
      <c r="AJ20" s="222"/>
      <c r="AK20" s="223"/>
      <c r="AL20" s="223"/>
      <c r="AM20" s="223"/>
      <c r="AN20" s="224"/>
      <c r="AO20" s="224"/>
      <c r="AP20" s="216"/>
      <c r="AT20" s="216"/>
      <c r="AV20" s="225"/>
      <c r="AW20" s="221"/>
      <c r="AX20" s="222"/>
      <c r="AY20" s="223"/>
      <c r="AZ20" s="223"/>
      <c r="BA20" s="223"/>
      <c r="BB20" s="224"/>
      <c r="BC20" s="224"/>
      <c r="BD20" s="216"/>
      <c r="BH20" s="216"/>
      <c r="BJ20" s="225"/>
      <c r="BK20" s="221"/>
      <c r="BL20" s="222"/>
      <c r="BM20" s="223"/>
      <c r="BN20" s="223"/>
      <c r="BO20" s="223"/>
      <c r="BP20" s="224"/>
      <c r="BQ20" s="224"/>
      <c r="BR20" s="216"/>
      <c r="BV20" s="216"/>
      <c r="BX20" s="225"/>
      <c r="BY20" s="221"/>
      <c r="BZ20" s="222"/>
      <c r="CA20" s="223"/>
      <c r="CB20" s="223"/>
      <c r="CC20" s="223"/>
      <c r="CD20" s="224"/>
      <c r="CE20" s="224"/>
      <c r="CF20" s="216"/>
    </row>
    <row r="21" spans="32:84" ht="15">
      <c r="AF21" s="216"/>
      <c r="AH21" s="220"/>
      <c r="AI21" s="221"/>
      <c r="AJ21" s="222"/>
      <c r="AK21" s="223"/>
      <c r="AL21" s="223"/>
      <c r="AM21" s="223"/>
      <c r="AN21" s="224"/>
      <c r="AO21" s="224"/>
      <c r="AP21" s="216"/>
      <c r="AT21" s="216"/>
      <c r="AV21" s="220"/>
      <c r="AW21" s="221"/>
      <c r="AX21" s="222"/>
      <c r="AY21" s="223"/>
      <c r="AZ21" s="223"/>
      <c r="BA21" s="223"/>
      <c r="BB21" s="224"/>
      <c r="BC21" s="224"/>
      <c r="BD21" s="216"/>
      <c r="BH21" s="216"/>
      <c r="BJ21" s="220"/>
      <c r="BK21" s="221"/>
      <c r="BL21" s="222"/>
      <c r="BM21" s="223"/>
      <c r="BN21" s="223"/>
      <c r="BO21" s="223"/>
      <c r="BP21" s="224"/>
      <c r="BQ21" s="224"/>
      <c r="BR21" s="216"/>
      <c r="BV21" s="216"/>
      <c r="BX21" s="220"/>
      <c r="BY21" s="221"/>
      <c r="BZ21" s="222"/>
      <c r="CA21" s="223"/>
      <c r="CB21" s="223"/>
      <c r="CC21" s="223"/>
      <c r="CD21" s="224"/>
      <c r="CE21" s="224"/>
      <c r="CF21" s="216"/>
    </row>
    <row r="22" spans="32:84" ht="15">
      <c r="AF22" s="216"/>
      <c r="AH22" s="220"/>
      <c r="AI22" s="221"/>
      <c r="AJ22" s="222"/>
      <c r="AK22" s="223"/>
      <c r="AL22" s="223"/>
      <c r="AM22" s="223"/>
      <c r="AN22" s="224"/>
      <c r="AO22" s="224"/>
      <c r="AP22" s="216"/>
      <c r="AT22" s="216"/>
      <c r="AV22" s="220"/>
      <c r="AW22" s="221"/>
      <c r="AX22" s="222"/>
      <c r="AY22" s="223"/>
      <c r="AZ22" s="223"/>
      <c r="BA22" s="223"/>
      <c r="BB22" s="224"/>
      <c r="BC22" s="224"/>
      <c r="BD22" s="216"/>
      <c r="BH22" s="216"/>
      <c r="BJ22" s="220"/>
      <c r="BK22" s="221"/>
      <c r="BL22" s="222"/>
      <c r="BM22" s="223"/>
      <c r="BN22" s="223"/>
      <c r="BO22" s="223"/>
      <c r="BP22" s="224"/>
      <c r="BQ22" s="224"/>
      <c r="BR22" s="216"/>
      <c r="BV22" s="216"/>
      <c r="BX22" s="220"/>
      <c r="BY22" s="221"/>
      <c r="BZ22" s="222"/>
      <c r="CA22" s="223"/>
      <c r="CB22" s="223"/>
      <c r="CC22" s="223"/>
      <c r="CD22" s="224"/>
      <c r="CE22" s="224"/>
      <c r="CF22" s="216"/>
    </row>
    <row r="23" spans="32:84" ht="15">
      <c r="AF23" s="216"/>
      <c r="AH23" s="220"/>
      <c r="AI23" s="221"/>
      <c r="AJ23" s="222"/>
      <c r="AK23" s="223"/>
      <c r="AL23" s="223"/>
      <c r="AM23" s="223"/>
      <c r="AN23" s="224"/>
      <c r="AO23" s="224"/>
      <c r="AP23" s="216"/>
      <c r="AT23" s="216"/>
      <c r="AV23" s="220"/>
      <c r="AW23" s="221"/>
      <c r="AX23" s="222"/>
      <c r="AY23" s="223"/>
      <c r="AZ23" s="223"/>
      <c r="BA23" s="223"/>
      <c r="BB23" s="224"/>
      <c r="BC23" s="224"/>
      <c r="BD23" s="216"/>
      <c r="BH23" s="216"/>
      <c r="BJ23" s="220"/>
      <c r="BK23" s="221"/>
      <c r="BL23" s="222"/>
      <c r="BM23" s="223"/>
      <c r="BN23" s="223"/>
      <c r="BO23" s="223"/>
      <c r="BP23" s="224"/>
      <c r="BQ23" s="224"/>
      <c r="BR23" s="216"/>
      <c r="BV23" s="216"/>
      <c r="BX23" s="220"/>
      <c r="BY23" s="221"/>
      <c r="BZ23" s="222"/>
      <c r="CA23" s="223"/>
      <c r="CB23" s="223"/>
      <c r="CC23" s="223"/>
      <c r="CD23" s="224"/>
      <c r="CE23" s="224"/>
      <c r="CF23" s="216"/>
    </row>
    <row r="24" spans="32:84" ht="15">
      <c r="AF24" s="216"/>
      <c r="AH24" s="220"/>
      <c r="AI24" s="221"/>
      <c r="AJ24" s="222"/>
      <c r="AK24" s="223"/>
      <c r="AL24" s="223"/>
      <c r="AM24" s="223"/>
      <c r="AN24" s="224"/>
      <c r="AO24" s="224"/>
      <c r="AP24" s="216"/>
      <c r="AT24" s="216"/>
      <c r="AV24" s="220"/>
      <c r="AW24" s="221"/>
      <c r="AX24" s="222"/>
      <c r="AY24" s="223"/>
      <c r="AZ24" s="223"/>
      <c r="BA24" s="223"/>
      <c r="BB24" s="224"/>
      <c r="BC24" s="224"/>
      <c r="BD24" s="216"/>
      <c r="BH24" s="216"/>
      <c r="BJ24" s="220"/>
      <c r="BK24" s="221"/>
      <c r="BL24" s="222"/>
      <c r="BM24" s="223"/>
      <c r="BN24" s="223"/>
      <c r="BO24" s="223"/>
      <c r="BP24" s="224"/>
      <c r="BQ24" s="224"/>
      <c r="BR24" s="216"/>
      <c r="BV24" s="216"/>
      <c r="BX24" s="220"/>
      <c r="BY24" s="221"/>
      <c r="BZ24" s="222"/>
      <c r="CA24" s="223"/>
      <c r="CB24" s="223"/>
      <c r="CC24" s="223"/>
      <c r="CD24" s="224"/>
      <c r="CE24" s="224"/>
      <c r="CF24" s="216"/>
    </row>
    <row r="25" spans="32:84" ht="15">
      <c r="AF25" s="216"/>
      <c r="AH25" s="220"/>
      <c r="AI25" s="221"/>
      <c r="AJ25" s="222"/>
      <c r="AK25" s="223"/>
      <c r="AL25" s="223"/>
      <c r="AM25" s="223"/>
      <c r="AN25" s="224"/>
      <c r="AO25" s="224"/>
      <c r="AP25" s="216"/>
      <c r="AT25" s="216"/>
      <c r="AV25" s="220"/>
      <c r="AW25" s="221"/>
      <c r="AX25" s="222"/>
      <c r="AY25" s="223"/>
      <c r="AZ25" s="223"/>
      <c r="BA25" s="223"/>
      <c r="BB25" s="224"/>
      <c r="BC25" s="224"/>
      <c r="BD25" s="216"/>
      <c r="BH25" s="216"/>
      <c r="BJ25" s="220"/>
      <c r="BK25" s="221"/>
      <c r="BL25" s="222"/>
      <c r="BM25" s="223"/>
      <c r="BN25" s="223"/>
      <c r="BO25" s="223"/>
      <c r="BP25" s="224"/>
      <c r="BQ25" s="224"/>
      <c r="BR25" s="216"/>
      <c r="BV25" s="216"/>
      <c r="BX25" s="220"/>
      <c r="BY25" s="221"/>
      <c r="BZ25" s="222"/>
      <c r="CA25" s="223"/>
      <c r="CB25" s="223"/>
      <c r="CC25" s="223"/>
      <c r="CD25" s="224"/>
      <c r="CE25" s="224"/>
      <c r="CF25" s="216"/>
    </row>
    <row r="26" spans="32:84" ht="15">
      <c r="AF26" s="216"/>
      <c r="AH26" s="220"/>
      <c r="AI26" s="221"/>
      <c r="AJ26" s="222"/>
      <c r="AK26" s="223"/>
      <c r="AL26" s="223"/>
      <c r="AM26" s="223"/>
      <c r="AN26" s="224"/>
      <c r="AO26" s="224"/>
      <c r="AP26" s="216"/>
      <c r="AT26" s="216"/>
      <c r="AV26" s="220"/>
      <c r="AW26" s="221"/>
      <c r="AX26" s="222"/>
      <c r="AY26" s="223"/>
      <c r="AZ26" s="223"/>
      <c r="BA26" s="223"/>
      <c r="BB26" s="224"/>
      <c r="BC26" s="224"/>
      <c r="BD26" s="216"/>
      <c r="BH26" s="216"/>
      <c r="BJ26" s="220"/>
      <c r="BK26" s="221"/>
      <c r="BL26" s="222"/>
      <c r="BM26" s="223"/>
      <c r="BN26" s="223"/>
      <c r="BO26" s="223"/>
      <c r="BP26" s="224"/>
      <c r="BQ26" s="224"/>
      <c r="BR26" s="216"/>
      <c r="BV26" s="216"/>
      <c r="BX26" s="220"/>
      <c r="BY26" s="221"/>
      <c r="BZ26" s="222"/>
      <c r="CA26" s="223"/>
      <c r="CB26" s="223"/>
      <c r="CC26" s="223"/>
      <c r="CD26" s="224"/>
      <c r="CE26" s="224"/>
      <c r="CF26" s="216"/>
    </row>
    <row r="27" spans="32:84" ht="15">
      <c r="AF27" s="216"/>
      <c r="AH27" s="220"/>
      <c r="AI27" s="221"/>
      <c r="AJ27" s="222"/>
      <c r="AK27" s="223"/>
      <c r="AL27" s="223"/>
      <c r="AM27" s="223"/>
      <c r="AN27" s="224"/>
      <c r="AO27" s="224"/>
      <c r="AP27" s="216"/>
      <c r="AT27" s="216"/>
      <c r="AV27" s="220"/>
      <c r="AW27" s="221"/>
      <c r="AX27" s="222"/>
      <c r="AY27" s="223"/>
      <c r="AZ27" s="223"/>
      <c r="BA27" s="223"/>
      <c r="BB27" s="224"/>
      <c r="BC27" s="224"/>
      <c r="BD27" s="216"/>
      <c r="BH27" s="216"/>
      <c r="BJ27" s="220"/>
      <c r="BK27" s="221"/>
      <c r="BL27" s="222"/>
      <c r="BM27" s="223"/>
      <c r="BN27" s="223"/>
      <c r="BO27" s="223"/>
      <c r="BP27" s="224"/>
      <c r="BQ27" s="224"/>
      <c r="BR27" s="216"/>
      <c r="BV27" s="216"/>
      <c r="BX27" s="220"/>
      <c r="BY27" s="221"/>
      <c r="BZ27" s="222"/>
      <c r="CA27" s="223"/>
      <c r="CB27" s="223"/>
      <c r="CC27" s="223"/>
      <c r="CD27" s="224"/>
      <c r="CE27" s="224"/>
      <c r="CF27" s="216"/>
    </row>
    <row r="28" spans="32:84" ht="15">
      <c r="AF28" s="216"/>
      <c r="AH28" s="220"/>
      <c r="AI28" s="221"/>
      <c r="AJ28" s="222"/>
      <c r="AK28" s="223"/>
      <c r="AL28" s="223"/>
      <c r="AM28" s="223"/>
      <c r="AN28" s="224"/>
      <c r="AO28" s="224"/>
      <c r="AP28" s="216"/>
      <c r="AT28" s="216"/>
      <c r="AV28" s="220"/>
      <c r="AW28" s="221"/>
      <c r="AX28" s="222"/>
      <c r="AY28" s="223"/>
      <c r="AZ28" s="223"/>
      <c r="BA28" s="223"/>
      <c r="BB28" s="224"/>
      <c r="BC28" s="224"/>
      <c r="BD28" s="216"/>
      <c r="BH28" s="216"/>
      <c r="BJ28" s="220"/>
      <c r="BK28" s="221"/>
      <c r="BL28" s="222"/>
      <c r="BM28" s="223"/>
      <c r="BN28" s="223"/>
      <c r="BO28" s="223"/>
      <c r="BP28" s="224"/>
      <c r="BQ28" s="224"/>
      <c r="BR28" s="216"/>
      <c r="BV28" s="216"/>
      <c r="BX28" s="220"/>
      <c r="BY28" s="221"/>
      <c r="BZ28" s="222"/>
      <c r="CA28" s="223"/>
      <c r="CB28" s="223"/>
      <c r="CC28" s="223"/>
      <c r="CD28" s="224"/>
      <c r="CE28" s="224"/>
      <c r="CF28" s="216"/>
    </row>
    <row r="29" spans="32:84" ht="15">
      <c r="AF29" s="216"/>
      <c r="AH29" s="220"/>
      <c r="AI29" s="221"/>
      <c r="AJ29" s="222"/>
      <c r="AK29" s="223"/>
      <c r="AL29" s="223"/>
      <c r="AM29" s="223"/>
      <c r="AN29" s="224"/>
      <c r="AO29" s="224"/>
      <c r="AP29" s="216"/>
      <c r="AT29" s="216"/>
      <c r="AV29" s="220"/>
      <c r="AW29" s="221"/>
      <c r="AX29" s="222"/>
      <c r="AY29" s="223"/>
      <c r="AZ29" s="223"/>
      <c r="BA29" s="223"/>
      <c r="BB29" s="224"/>
      <c r="BC29" s="224"/>
      <c r="BD29" s="216"/>
      <c r="BH29" s="216"/>
      <c r="BJ29" s="220"/>
      <c r="BK29" s="221"/>
      <c r="BL29" s="222"/>
      <c r="BM29" s="223"/>
      <c r="BN29" s="223"/>
      <c r="BO29" s="223"/>
      <c r="BP29" s="224"/>
      <c r="BQ29" s="224"/>
      <c r="BR29" s="216"/>
      <c r="BV29" s="216"/>
      <c r="BX29" s="220"/>
      <c r="BY29" s="221"/>
      <c r="BZ29" s="222"/>
      <c r="CA29" s="223"/>
      <c r="CB29" s="223"/>
      <c r="CC29" s="223"/>
      <c r="CD29" s="224"/>
      <c r="CE29" s="224"/>
      <c r="CF29" s="216"/>
    </row>
    <row r="30" spans="32:84" ht="15">
      <c r="AF30" s="216"/>
      <c r="AH30" s="220"/>
      <c r="AI30" s="221"/>
      <c r="AJ30" s="222"/>
      <c r="AK30" s="223"/>
      <c r="AL30" s="223"/>
      <c r="AM30" s="223"/>
      <c r="AN30" s="224"/>
      <c r="AO30" s="224"/>
      <c r="AP30" s="216"/>
      <c r="AT30" s="216"/>
      <c r="AV30" s="220"/>
      <c r="AW30" s="221"/>
      <c r="AX30" s="222"/>
      <c r="AY30" s="223"/>
      <c r="AZ30" s="223"/>
      <c r="BA30" s="223"/>
      <c r="BB30" s="224"/>
      <c r="BC30" s="224"/>
      <c r="BD30" s="216"/>
      <c r="BH30" s="216"/>
      <c r="BJ30" s="220"/>
      <c r="BK30" s="221"/>
      <c r="BL30" s="222"/>
      <c r="BM30" s="223"/>
      <c r="BN30" s="223"/>
      <c r="BO30" s="223"/>
      <c r="BP30" s="224"/>
      <c r="BQ30" s="224"/>
      <c r="BR30" s="216"/>
      <c r="BV30" s="216"/>
      <c r="BX30" s="220"/>
      <c r="BY30" s="221"/>
      <c r="BZ30" s="222"/>
      <c r="CA30" s="223"/>
      <c r="CB30" s="223"/>
      <c r="CC30" s="223"/>
      <c r="CD30" s="224"/>
      <c r="CE30" s="224"/>
      <c r="CF30" s="216"/>
    </row>
    <row r="31" spans="32:84" ht="15">
      <c r="AF31" s="216"/>
      <c r="AH31" s="220"/>
      <c r="AI31" s="221"/>
      <c r="AJ31" s="222"/>
      <c r="AK31" s="223"/>
      <c r="AL31" s="223"/>
      <c r="AM31" s="223"/>
      <c r="AN31" s="224"/>
      <c r="AO31" s="224"/>
      <c r="AP31" s="216"/>
      <c r="AT31" s="216"/>
      <c r="AV31" s="220"/>
      <c r="AW31" s="221"/>
      <c r="AX31" s="222"/>
      <c r="AY31" s="223"/>
      <c r="AZ31" s="223"/>
      <c r="BA31" s="223"/>
      <c r="BB31" s="224"/>
      <c r="BC31" s="224"/>
      <c r="BD31" s="216"/>
      <c r="BH31" s="216"/>
      <c r="BJ31" s="220"/>
      <c r="BK31" s="221"/>
      <c r="BL31" s="222"/>
      <c r="BM31" s="223"/>
      <c r="BN31" s="223"/>
      <c r="BO31" s="223"/>
      <c r="BP31" s="224"/>
      <c r="BQ31" s="224"/>
      <c r="BR31" s="216"/>
      <c r="BV31" s="216"/>
      <c r="BX31" s="220"/>
      <c r="BY31" s="221"/>
      <c r="BZ31" s="222"/>
      <c r="CA31" s="223"/>
      <c r="CB31" s="223"/>
      <c r="CC31" s="223"/>
      <c r="CD31" s="224"/>
      <c r="CE31" s="224"/>
      <c r="CF31" s="216"/>
    </row>
    <row r="32" spans="32:84" ht="15">
      <c r="AF32" s="216"/>
      <c r="AH32" s="225"/>
      <c r="AI32" s="221"/>
      <c r="AJ32" s="222"/>
      <c r="AK32" s="223"/>
      <c r="AL32" s="223"/>
      <c r="AM32" s="223"/>
      <c r="AN32" s="224"/>
      <c r="AO32" s="224"/>
      <c r="AP32" s="216"/>
      <c r="AT32" s="216"/>
      <c r="AV32" s="225"/>
      <c r="AW32" s="221"/>
      <c r="AX32" s="222"/>
      <c r="AY32" s="223"/>
      <c r="AZ32" s="223"/>
      <c r="BA32" s="223"/>
      <c r="BB32" s="224"/>
      <c r="BC32" s="224"/>
      <c r="BD32" s="216"/>
      <c r="BH32" s="216"/>
      <c r="BJ32" s="225"/>
      <c r="BK32" s="221"/>
      <c r="BL32" s="222"/>
      <c r="BM32" s="223"/>
      <c r="BN32" s="223"/>
      <c r="BO32" s="223"/>
      <c r="BP32" s="224"/>
      <c r="BQ32" s="224"/>
      <c r="BR32" s="216"/>
      <c r="BV32" s="216"/>
      <c r="BX32" s="225"/>
      <c r="BY32" s="221"/>
      <c r="BZ32" s="222"/>
      <c r="CA32" s="223"/>
      <c r="CB32" s="223"/>
      <c r="CC32" s="223"/>
      <c r="CD32" s="224"/>
      <c r="CE32" s="224"/>
      <c r="CF32" s="216"/>
    </row>
    <row r="33" spans="32:84" ht="15">
      <c r="AF33" s="216"/>
      <c r="AH33" s="225"/>
      <c r="AI33" s="221"/>
      <c r="AJ33" s="222"/>
      <c r="AK33" s="223"/>
      <c r="AL33" s="223"/>
      <c r="AM33" s="223"/>
      <c r="AN33" s="224"/>
      <c r="AO33" s="224"/>
      <c r="AP33" s="216"/>
      <c r="AT33" s="216"/>
      <c r="AV33" s="225"/>
      <c r="AW33" s="221"/>
      <c r="AX33" s="222"/>
      <c r="AY33" s="223"/>
      <c r="AZ33" s="223"/>
      <c r="BA33" s="223"/>
      <c r="BB33" s="224"/>
      <c r="BC33" s="224"/>
      <c r="BD33" s="216"/>
      <c r="BH33" s="216"/>
      <c r="BJ33" s="225"/>
      <c r="BK33" s="221"/>
      <c r="BL33" s="222"/>
      <c r="BM33" s="223"/>
      <c r="BN33" s="223"/>
      <c r="BO33" s="223"/>
      <c r="BP33" s="224"/>
      <c r="BQ33" s="224"/>
      <c r="BR33" s="216"/>
      <c r="BV33" s="216"/>
      <c r="BX33" s="225"/>
      <c r="BY33" s="221"/>
      <c r="BZ33" s="222"/>
      <c r="CA33" s="223"/>
      <c r="CB33" s="223"/>
      <c r="CC33" s="223"/>
      <c r="CD33" s="224"/>
      <c r="CE33" s="224"/>
      <c r="CF33" s="216"/>
    </row>
    <row r="34" spans="32:84" ht="15">
      <c r="AF34" s="216"/>
      <c r="AH34" s="220"/>
      <c r="AI34" s="221"/>
      <c r="AJ34" s="222"/>
      <c r="AK34" s="223"/>
      <c r="AL34" s="223"/>
      <c r="AM34" s="223"/>
      <c r="AN34" s="224"/>
      <c r="AO34" s="224"/>
      <c r="AP34" s="216"/>
      <c r="AT34" s="216"/>
      <c r="AV34" s="220"/>
      <c r="AW34" s="221"/>
      <c r="AX34" s="222"/>
      <c r="AY34" s="223"/>
      <c r="AZ34" s="223"/>
      <c r="BA34" s="223"/>
      <c r="BB34" s="224"/>
      <c r="BC34" s="224"/>
      <c r="BD34" s="216"/>
      <c r="BH34" s="216"/>
      <c r="BJ34" s="220"/>
      <c r="BK34" s="221"/>
      <c r="BL34" s="222"/>
      <c r="BM34" s="223"/>
      <c r="BN34" s="223"/>
      <c r="BO34" s="223"/>
      <c r="BP34" s="224"/>
      <c r="BQ34" s="224"/>
      <c r="BR34" s="216"/>
      <c r="BV34" s="216"/>
      <c r="BX34" s="220"/>
      <c r="BY34" s="221"/>
      <c r="BZ34" s="222"/>
      <c r="CA34" s="223"/>
      <c r="CB34" s="223"/>
      <c r="CC34" s="223"/>
      <c r="CD34" s="224"/>
      <c r="CE34" s="224"/>
      <c r="CF34" s="216"/>
    </row>
    <row r="35" spans="32:84" ht="15">
      <c r="AF35" s="216"/>
      <c r="AH35" s="220"/>
      <c r="AI35" s="221"/>
      <c r="AJ35" s="222"/>
      <c r="AK35" s="223"/>
      <c r="AL35" s="223"/>
      <c r="AM35" s="223"/>
      <c r="AN35" s="224"/>
      <c r="AO35" s="224"/>
      <c r="AP35" s="216"/>
      <c r="AT35" s="216"/>
      <c r="AV35" s="220"/>
      <c r="AW35" s="221"/>
      <c r="AX35" s="222"/>
      <c r="AY35" s="223"/>
      <c r="AZ35" s="223"/>
      <c r="BA35" s="223"/>
      <c r="BB35" s="224"/>
      <c r="BC35" s="224"/>
      <c r="BD35" s="216"/>
      <c r="BH35" s="216"/>
      <c r="BJ35" s="220"/>
      <c r="BK35" s="221"/>
      <c r="BL35" s="222"/>
      <c r="BM35" s="223"/>
      <c r="BN35" s="223"/>
      <c r="BO35" s="223"/>
      <c r="BP35" s="224"/>
      <c r="BQ35" s="224"/>
      <c r="BR35" s="216"/>
      <c r="BV35" s="216"/>
      <c r="BX35" s="220"/>
      <c r="BY35" s="221"/>
      <c r="BZ35" s="222"/>
      <c r="CA35" s="223"/>
      <c r="CB35" s="223"/>
      <c r="CC35" s="223"/>
      <c r="CD35" s="224"/>
      <c r="CE35" s="224"/>
      <c r="CF35" s="216"/>
    </row>
    <row r="36" spans="32:84" ht="15">
      <c r="AF36" s="216"/>
      <c r="AH36" s="220"/>
      <c r="AI36" s="221"/>
      <c r="AJ36" s="222"/>
      <c r="AK36" s="223"/>
      <c r="AL36" s="223"/>
      <c r="AM36" s="223"/>
      <c r="AN36" s="224"/>
      <c r="AO36" s="224"/>
      <c r="AP36" s="216"/>
      <c r="AT36" s="216"/>
      <c r="AV36" s="220"/>
      <c r="AW36" s="221"/>
      <c r="AX36" s="222"/>
      <c r="AY36" s="223"/>
      <c r="AZ36" s="223"/>
      <c r="BA36" s="223"/>
      <c r="BB36" s="224"/>
      <c r="BC36" s="224"/>
      <c r="BD36" s="216"/>
      <c r="BH36" s="216"/>
      <c r="BJ36" s="220"/>
      <c r="BK36" s="221"/>
      <c r="BL36" s="222"/>
      <c r="BM36" s="223"/>
      <c r="BN36" s="223"/>
      <c r="BO36" s="223"/>
      <c r="BP36" s="224"/>
      <c r="BQ36" s="224"/>
      <c r="BR36" s="216"/>
      <c r="BV36" s="216"/>
      <c r="BX36" s="220"/>
      <c r="BY36" s="221"/>
      <c r="BZ36" s="222"/>
      <c r="CA36" s="223"/>
      <c r="CB36" s="223"/>
      <c r="CC36" s="223"/>
      <c r="CD36" s="224"/>
      <c r="CE36" s="224"/>
      <c r="CF36" s="216"/>
    </row>
    <row r="37" spans="32:84" ht="15">
      <c r="AF37" s="216"/>
      <c r="AH37" s="220"/>
      <c r="AI37" s="221"/>
      <c r="AJ37" s="222"/>
      <c r="AK37" s="223"/>
      <c r="AL37" s="223"/>
      <c r="AM37" s="223"/>
      <c r="AN37" s="224"/>
      <c r="AO37" s="224"/>
      <c r="AP37" s="216"/>
      <c r="AT37" s="216"/>
      <c r="AV37" s="220"/>
      <c r="AW37" s="221"/>
      <c r="AX37" s="222"/>
      <c r="AY37" s="223"/>
      <c r="AZ37" s="223"/>
      <c r="BA37" s="223"/>
      <c r="BB37" s="224"/>
      <c r="BC37" s="224"/>
      <c r="BD37" s="216"/>
      <c r="BH37" s="216"/>
      <c r="BJ37" s="220"/>
      <c r="BK37" s="221"/>
      <c r="BL37" s="222"/>
      <c r="BM37" s="223"/>
      <c r="BN37" s="223"/>
      <c r="BO37" s="223"/>
      <c r="BP37" s="224"/>
      <c r="BQ37" s="224"/>
      <c r="BR37" s="216"/>
      <c r="BV37" s="216"/>
      <c r="BX37" s="220"/>
      <c r="BY37" s="221"/>
      <c r="BZ37" s="222"/>
      <c r="CA37" s="223"/>
      <c r="CB37" s="223"/>
      <c r="CC37" s="223"/>
      <c r="CD37" s="224"/>
      <c r="CE37" s="224"/>
      <c r="CF37" s="216"/>
    </row>
    <row r="38" spans="32:84" ht="15">
      <c r="AF38" s="216"/>
      <c r="AH38" s="220"/>
      <c r="AI38" s="221"/>
      <c r="AJ38" s="222"/>
      <c r="AK38" s="223"/>
      <c r="AL38" s="223"/>
      <c r="AM38" s="223"/>
      <c r="AN38" s="224"/>
      <c r="AO38" s="224"/>
      <c r="AP38" s="216"/>
      <c r="AT38" s="216"/>
      <c r="AV38" s="220"/>
      <c r="AW38" s="221"/>
      <c r="AX38" s="222"/>
      <c r="AY38" s="223"/>
      <c r="AZ38" s="223"/>
      <c r="BA38" s="223"/>
      <c r="BB38" s="224"/>
      <c r="BC38" s="224"/>
      <c r="BD38" s="216"/>
      <c r="BH38" s="216"/>
      <c r="BJ38" s="220"/>
      <c r="BK38" s="221"/>
      <c r="BL38" s="222"/>
      <c r="BM38" s="223"/>
      <c r="BN38" s="223"/>
      <c r="BO38" s="223"/>
      <c r="BP38" s="224"/>
      <c r="BQ38" s="224"/>
      <c r="BR38" s="216"/>
      <c r="BV38" s="216"/>
      <c r="BX38" s="220"/>
      <c r="BY38" s="221"/>
      <c r="BZ38" s="222"/>
      <c r="CA38" s="223"/>
      <c r="CB38" s="223"/>
      <c r="CC38" s="223"/>
      <c r="CD38" s="224"/>
      <c r="CE38" s="224"/>
      <c r="CF38" s="216"/>
    </row>
    <row r="39" spans="32:84" ht="15">
      <c r="AF39" s="216"/>
      <c r="AH39" s="220"/>
      <c r="AI39" s="221"/>
      <c r="AJ39" s="222"/>
      <c r="AK39" s="223"/>
      <c r="AL39" s="223"/>
      <c r="AM39" s="223"/>
      <c r="AN39" s="224"/>
      <c r="AO39" s="224"/>
      <c r="AP39" s="216"/>
      <c r="AT39" s="216"/>
      <c r="AV39" s="220"/>
      <c r="AW39" s="221"/>
      <c r="AX39" s="222"/>
      <c r="AY39" s="223"/>
      <c r="AZ39" s="223"/>
      <c r="BA39" s="223"/>
      <c r="BB39" s="224"/>
      <c r="BC39" s="224"/>
      <c r="BD39" s="216"/>
      <c r="BH39" s="216"/>
      <c r="BJ39" s="220"/>
      <c r="BK39" s="221"/>
      <c r="BL39" s="222"/>
      <c r="BM39" s="223"/>
      <c r="BN39" s="223"/>
      <c r="BO39" s="223"/>
      <c r="BP39" s="224"/>
      <c r="BQ39" s="224"/>
      <c r="BR39" s="216"/>
      <c r="BV39" s="216"/>
      <c r="BX39" s="220"/>
      <c r="BY39" s="221"/>
      <c r="BZ39" s="222"/>
      <c r="CA39" s="223"/>
      <c r="CB39" s="223"/>
      <c r="CC39" s="223"/>
      <c r="CD39" s="224"/>
      <c r="CE39" s="224"/>
      <c r="CF39" s="216"/>
    </row>
    <row r="40" spans="32:84" ht="15">
      <c r="AF40" s="216"/>
      <c r="AH40" s="220"/>
      <c r="AI40" s="221"/>
      <c r="AJ40" s="222"/>
      <c r="AK40" s="223"/>
      <c r="AL40" s="223"/>
      <c r="AM40" s="223"/>
      <c r="AN40" s="224"/>
      <c r="AO40" s="224"/>
      <c r="AP40" s="216"/>
      <c r="AT40" s="216"/>
      <c r="AV40" s="220"/>
      <c r="AW40" s="221"/>
      <c r="AX40" s="222"/>
      <c r="AY40" s="223"/>
      <c r="AZ40" s="223"/>
      <c r="BA40" s="223"/>
      <c r="BB40" s="224"/>
      <c r="BC40" s="224"/>
      <c r="BD40" s="216"/>
      <c r="BH40" s="216"/>
      <c r="BJ40" s="220"/>
      <c r="BK40" s="221"/>
      <c r="BL40" s="222"/>
      <c r="BM40" s="223"/>
      <c r="BN40" s="223"/>
      <c r="BO40" s="223"/>
      <c r="BP40" s="224"/>
      <c r="BQ40" s="224"/>
      <c r="BR40" s="216"/>
      <c r="BV40" s="216"/>
      <c r="BX40" s="220"/>
      <c r="BY40" s="221"/>
      <c r="BZ40" s="222"/>
      <c r="CA40" s="223"/>
      <c r="CB40" s="223"/>
      <c r="CC40" s="223"/>
      <c r="CD40" s="224"/>
      <c r="CE40" s="224"/>
      <c r="CF40" s="216"/>
    </row>
    <row r="41" spans="32:84" ht="15">
      <c r="AF41" s="216"/>
      <c r="AH41" s="225"/>
      <c r="AI41" s="221"/>
      <c r="AJ41" s="222"/>
      <c r="AK41" s="223"/>
      <c r="AL41" s="223"/>
      <c r="AM41" s="223"/>
      <c r="AN41" s="224"/>
      <c r="AO41" s="224"/>
      <c r="AP41" s="216"/>
      <c r="AT41" s="216"/>
      <c r="AV41" s="225"/>
      <c r="AW41" s="221"/>
      <c r="AX41" s="222"/>
      <c r="AY41" s="223"/>
      <c r="AZ41" s="223"/>
      <c r="BA41" s="223"/>
      <c r="BB41" s="224"/>
      <c r="BC41" s="224"/>
      <c r="BD41" s="216"/>
      <c r="BH41" s="216"/>
      <c r="BJ41" s="225"/>
      <c r="BK41" s="221"/>
      <c r="BL41" s="222"/>
      <c r="BM41" s="223"/>
      <c r="BN41" s="223"/>
      <c r="BO41" s="223"/>
      <c r="BP41" s="224"/>
      <c r="BQ41" s="224"/>
      <c r="BR41" s="216"/>
      <c r="BV41" s="216"/>
      <c r="BX41" s="225"/>
      <c r="BY41" s="221"/>
      <c r="BZ41" s="222"/>
      <c r="CA41" s="223"/>
      <c r="CB41" s="223"/>
      <c r="CC41" s="223"/>
      <c r="CD41" s="224"/>
      <c r="CE41" s="224"/>
      <c r="CF41" s="216"/>
    </row>
    <row r="42" spans="32:84" ht="15">
      <c r="AF42" s="216"/>
      <c r="AH42" s="225"/>
      <c r="AI42" s="221"/>
      <c r="AJ42" s="222"/>
      <c r="AK42" s="223"/>
      <c r="AL42" s="223"/>
      <c r="AM42" s="223"/>
      <c r="AN42" s="224"/>
      <c r="AO42" s="224"/>
      <c r="AP42" s="216"/>
      <c r="AT42" s="216"/>
      <c r="AV42" s="225"/>
      <c r="AW42" s="221"/>
      <c r="AX42" s="222"/>
      <c r="AY42" s="223"/>
      <c r="AZ42" s="223"/>
      <c r="BA42" s="223"/>
      <c r="BB42" s="224"/>
      <c r="BC42" s="224"/>
      <c r="BD42" s="216"/>
      <c r="BH42" s="216"/>
      <c r="BJ42" s="225"/>
      <c r="BK42" s="221"/>
      <c r="BL42" s="222"/>
      <c r="BM42" s="223"/>
      <c r="BN42" s="223"/>
      <c r="BO42" s="223"/>
      <c r="BP42" s="224"/>
      <c r="BQ42" s="224"/>
      <c r="BR42" s="216"/>
      <c r="BV42" s="216"/>
      <c r="BX42" s="225"/>
      <c r="BY42" s="221"/>
      <c r="BZ42" s="222"/>
      <c r="CA42" s="223"/>
      <c r="CB42" s="223"/>
      <c r="CC42" s="223"/>
      <c r="CD42" s="224"/>
      <c r="CE42" s="224"/>
      <c r="CF42" s="216"/>
    </row>
    <row r="43" spans="32:84" ht="15">
      <c r="AF43" s="216"/>
      <c r="AH43" s="220"/>
      <c r="AI43" s="221"/>
      <c r="AJ43" s="222"/>
      <c r="AK43" s="223"/>
      <c r="AL43" s="223"/>
      <c r="AM43" s="223"/>
      <c r="AN43" s="224"/>
      <c r="AO43" s="224"/>
      <c r="AP43" s="216"/>
      <c r="AT43" s="216"/>
      <c r="AV43" s="220"/>
      <c r="AW43" s="221"/>
      <c r="AX43" s="222"/>
      <c r="AY43" s="223"/>
      <c r="AZ43" s="223"/>
      <c r="BA43" s="223"/>
      <c r="BB43" s="224"/>
      <c r="BC43" s="224"/>
      <c r="BD43" s="216"/>
      <c r="BH43" s="216"/>
      <c r="BJ43" s="220"/>
      <c r="BK43" s="221"/>
      <c r="BL43" s="222"/>
      <c r="BM43" s="223"/>
      <c r="BN43" s="223"/>
      <c r="BO43" s="223"/>
      <c r="BP43" s="224"/>
      <c r="BQ43" s="224"/>
      <c r="BR43" s="216"/>
      <c r="BV43" s="216"/>
      <c r="BX43" s="220"/>
      <c r="BY43" s="221"/>
      <c r="BZ43" s="222"/>
      <c r="CA43" s="223"/>
      <c r="CB43" s="223"/>
      <c r="CC43" s="223"/>
      <c r="CD43" s="224"/>
      <c r="CE43" s="224"/>
      <c r="CF43" s="216"/>
    </row>
    <row r="44" spans="32:84" ht="15">
      <c r="AF44" s="219"/>
      <c r="AH44" s="226"/>
      <c r="AI44" s="227"/>
      <c r="AJ44" s="228"/>
      <c r="AK44" s="229"/>
      <c r="AL44" s="229"/>
      <c r="AM44" s="229"/>
      <c r="AN44" s="230"/>
      <c r="AO44" s="230"/>
      <c r="AP44" s="219"/>
      <c r="AT44" s="219"/>
      <c r="AV44" s="226"/>
      <c r="AW44" s="227"/>
      <c r="AX44" s="228"/>
      <c r="AY44" s="229"/>
      <c r="AZ44" s="229"/>
      <c r="BA44" s="229"/>
      <c r="BB44" s="230"/>
      <c r="BC44" s="230"/>
      <c r="BD44" s="219"/>
      <c r="BH44" s="219"/>
      <c r="BJ44" s="226"/>
      <c r="BK44" s="227"/>
      <c r="BL44" s="228"/>
      <c r="BM44" s="229"/>
      <c r="BN44" s="229"/>
      <c r="BO44" s="229"/>
      <c r="BP44" s="230"/>
      <c r="BQ44" s="230"/>
      <c r="BR44" s="219"/>
      <c r="BV44" s="219"/>
      <c r="BX44" s="226"/>
      <c r="BY44" s="227"/>
      <c r="BZ44" s="228"/>
      <c r="CA44" s="229"/>
      <c r="CB44" s="229"/>
      <c r="CC44" s="229"/>
      <c r="CD44" s="230"/>
      <c r="CE44" s="230"/>
      <c r="CF44" s="219"/>
    </row>
  </sheetData>
  <sheetProtection/>
  <protectedRanges>
    <protectedRange sqref="AH7 AH13:AH14 AH17:AH18 AH21:AH31 AH34:AH40 AH43:AH44 AV7 AV13:AV14 AV17:AV18 AV21:AV31 AV34:AV40 AV43:AV44 BJ7 BJ13:BJ14 BJ17:BJ18 BJ21:BJ31 BJ34:BJ40 BJ43:BJ44 BX7 BX13:BX14 BX17:BX18 BX21:BX31 BX34:BX40 BX43:BX44" name="design effect_1"/>
    <protectedRange sqref="AH8:AH12 AV8:AV12 BJ8:BJ12 BX8:BX12" name="design effect"/>
    <protectedRange sqref="AH15:AH16 AV15:AV16 BJ15:BJ16 BX15:BX16" name="design effect_2"/>
    <protectedRange sqref="AH19:AH20 AV19:AV20 BJ19:BJ20 BX19:BX20" name="design effect_3"/>
    <protectedRange sqref="AH32:AH33 AV32:AV33 BJ32:BJ33 BX32:BX33" name="design effect_4"/>
    <protectedRange sqref="AH41:AH42 AV41:AV42 BJ41:BJ42 BX41:BX42" name="design effect_5"/>
  </protectedRanges>
  <mergeCells count="11">
    <mergeCell ref="C4:E4"/>
    <mergeCell ref="S4:U4"/>
    <mergeCell ref="O4:Q4"/>
    <mergeCell ref="K4:M4"/>
    <mergeCell ref="G4:I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8" dxfId="30" stopIfTrue="1">
      <formula>AF7="*"</formula>
    </cfRule>
  </conditionalFormatting>
  <conditionalFormatting sqref="AE10:AE13">
    <cfRule type="expression" priority="7" dxfId="30" stopIfTrue="1">
      <formula>AF10="*"</formula>
    </cfRule>
  </conditionalFormatting>
  <conditionalFormatting sqref="AS7">
    <cfRule type="expression" priority="6" dxfId="30" stopIfTrue="1">
      <formula>AT7="*"</formula>
    </cfRule>
  </conditionalFormatting>
  <conditionalFormatting sqref="AS10:AS13">
    <cfRule type="expression" priority="5" dxfId="30" stopIfTrue="1">
      <formula>AT10="*"</formula>
    </cfRule>
  </conditionalFormatting>
  <conditionalFormatting sqref="BG7">
    <cfRule type="expression" priority="4" dxfId="30" stopIfTrue="1">
      <formula>BH7="*"</formula>
    </cfRule>
  </conditionalFormatting>
  <conditionalFormatting sqref="BG10:BG13">
    <cfRule type="expression" priority="3" dxfId="30" stopIfTrue="1">
      <formula>BH10="*"</formula>
    </cfRule>
  </conditionalFormatting>
  <conditionalFormatting sqref="BU10:BU13">
    <cfRule type="expression" priority="1" dxfId="30" stopIfTrue="1">
      <formula>BV10="*"</formula>
    </cfRule>
  </conditionalFormatting>
  <conditionalFormatting sqref="BU7">
    <cfRule type="expression" priority="2" dxfId="30" stopIfTrue="1">
      <formula>BV7="*"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45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49"/>
  <sheetViews>
    <sheetView zoomScale="80" zoomScaleNormal="8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1" sqref="D31"/>
    </sheetView>
  </sheetViews>
  <sheetFormatPr defaultColWidth="9.00390625" defaultRowHeight="15.75"/>
  <cols>
    <col min="1" max="1" width="24.00390625" style="1" bestFit="1" customWidth="1"/>
    <col min="2" max="2" width="24.00390625" style="1" hidden="1" customWidth="1"/>
    <col min="3" max="4" width="8.625" style="79" customWidth="1"/>
    <col min="5" max="5" width="10.625" style="14" customWidth="1"/>
    <col min="6" max="6" width="1.625" style="4" customWidth="1"/>
    <col min="7" max="8" width="8.625" style="79" customWidth="1"/>
    <col min="9" max="9" width="10.625" style="5" customWidth="1"/>
    <col min="10" max="10" width="1.625" style="4" customWidth="1"/>
    <col min="11" max="12" width="8.625" style="110" customWidth="1"/>
    <col min="13" max="13" width="10.625" style="14" customWidth="1"/>
    <col min="14" max="14" width="1.625" style="4" customWidth="1"/>
    <col min="15" max="16" width="8.625" style="79" customWidth="1"/>
    <col min="17" max="17" width="10.625" style="14" customWidth="1"/>
    <col min="18" max="18" width="1.625" style="4" customWidth="1"/>
    <col min="19" max="20" width="8.625" style="9" customWidth="1"/>
    <col min="21" max="21" width="10.625" style="128" customWidth="1"/>
    <col min="22" max="22" width="1.625" style="4" customWidth="1"/>
    <col min="23" max="24" width="8.625" style="1" customWidth="1"/>
    <col min="25" max="25" width="10.625" style="1" customWidth="1"/>
    <col min="26" max="26" width="1.625" style="128" customWidth="1"/>
    <col min="27" max="28" width="8.625" style="1" customWidth="1"/>
    <col min="29" max="29" width="10.625" style="1" customWidth="1"/>
    <col min="30" max="30" width="1.625" style="128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28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28" customWidth="1"/>
    <col min="59" max="59" width="9.00390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28" customWidth="1"/>
    <col min="73" max="73" width="9.00390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74" customFormat="1" ht="15">
      <c r="A1" s="273" t="s">
        <v>105</v>
      </c>
      <c r="C1" s="275"/>
      <c r="D1" s="276"/>
      <c r="E1" s="277"/>
      <c r="F1" s="277"/>
      <c r="G1" s="275"/>
      <c r="H1" s="276"/>
      <c r="I1" s="277"/>
      <c r="J1" s="277"/>
      <c r="K1" s="275"/>
      <c r="L1" s="276"/>
      <c r="M1" s="277"/>
      <c r="N1" s="275"/>
      <c r="O1" s="276"/>
      <c r="P1" s="277"/>
      <c r="Q1" s="277"/>
      <c r="R1" s="275"/>
      <c r="S1" s="276"/>
      <c r="T1" s="277"/>
      <c r="U1" s="278"/>
      <c r="V1" s="275"/>
      <c r="W1" s="276"/>
      <c r="X1" s="277"/>
      <c r="Y1" s="277"/>
      <c r="Z1" s="275"/>
      <c r="AA1" s="276"/>
      <c r="AB1" s="277"/>
      <c r="AC1" s="277"/>
      <c r="AD1" s="275"/>
      <c r="AE1" s="1"/>
      <c r="AF1" s="276"/>
      <c r="AG1" s="1"/>
      <c r="AH1" s="1"/>
      <c r="AI1" s="1"/>
      <c r="AJ1" s="1"/>
      <c r="AK1" s="1"/>
      <c r="AL1" s="1"/>
      <c r="AM1" s="1"/>
      <c r="AN1" s="1"/>
      <c r="AO1" s="1"/>
      <c r="AP1" s="277"/>
      <c r="AQ1" s="277"/>
      <c r="AR1" s="275"/>
      <c r="AS1" s="1"/>
      <c r="AT1" s="276"/>
      <c r="AU1" s="1"/>
      <c r="AV1" s="1"/>
      <c r="AW1" s="1"/>
      <c r="AX1" s="1"/>
      <c r="AY1" s="1"/>
      <c r="AZ1" s="1"/>
      <c r="BA1" s="1"/>
      <c r="BB1" s="1"/>
      <c r="BC1" s="1"/>
      <c r="BD1" s="277"/>
      <c r="BE1" s="277"/>
      <c r="BF1" s="279"/>
      <c r="BG1" s="43"/>
      <c r="BH1" s="280"/>
      <c r="BI1" s="43"/>
      <c r="BJ1" s="43"/>
      <c r="BK1" s="43"/>
      <c r="BL1" s="43"/>
      <c r="BM1" s="43"/>
      <c r="BN1" s="43"/>
      <c r="BO1" s="43"/>
      <c r="BP1" s="43"/>
      <c r="BQ1" s="43"/>
      <c r="BR1" s="278"/>
      <c r="BS1" s="277"/>
      <c r="BT1" s="275"/>
      <c r="BU1" s="1"/>
      <c r="BV1" s="276"/>
      <c r="BW1" s="1"/>
      <c r="BX1" s="1"/>
      <c r="BY1" s="1"/>
      <c r="BZ1" s="1"/>
      <c r="CA1" s="1"/>
      <c r="CB1" s="1"/>
      <c r="CC1" s="1"/>
      <c r="CD1" s="1"/>
      <c r="CE1" s="1"/>
      <c r="CF1" s="277"/>
    </row>
    <row r="2" spans="1:22" ht="12.75">
      <c r="A2" s="6" t="s">
        <v>71</v>
      </c>
      <c r="B2" s="6"/>
      <c r="C2" s="108"/>
      <c r="D2" s="108"/>
      <c r="E2" s="36"/>
      <c r="F2" s="3"/>
      <c r="G2" s="108"/>
      <c r="H2" s="108"/>
      <c r="I2" s="13"/>
      <c r="J2" s="3"/>
      <c r="K2" s="118"/>
      <c r="L2" s="118"/>
      <c r="M2" s="36"/>
      <c r="N2" s="3"/>
      <c r="O2" s="108"/>
      <c r="P2" s="108"/>
      <c r="Q2" s="36"/>
      <c r="R2" s="3"/>
      <c r="S2" s="8"/>
      <c r="V2" s="3"/>
    </row>
    <row r="3" spans="1:19" ht="12.75">
      <c r="A3" s="4"/>
      <c r="B3" s="4"/>
      <c r="S3" s="8"/>
    </row>
    <row r="4" spans="1:85" ht="12.75">
      <c r="A4" s="27"/>
      <c r="B4" s="27"/>
      <c r="C4" s="285" t="s">
        <v>58</v>
      </c>
      <c r="D4" s="285"/>
      <c r="E4" s="285"/>
      <c r="F4" s="39"/>
      <c r="G4" s="284" t="s">
        <v>59</v>
      </c>
      <c r="H4" s="284"/>
      <c r="I4" s="284"/>
      <c r="J4" s="39"/>
      <c r="K4" s="286" t="s">
        <v>60</v>
      </c>
      <c r="L4" s="286"/>
      <c r="M4" s="286"/>
      <c r="N4" s="39"/>
      <c r="O4" s="284" t="s">
        <v>61</v>
      </c>
      <c r="P4" s="284"/>
      <c r="Q4" s="284"/>
      <c r="R4" s="39"/>
      <c r="S4" s="286" t="s">
        <v>62</v>
      </c>
      <c r="T4" s="286"/>
      <c r="U4" s="286"/>
      <c r="V4" s="39"/>
      <c r="W4" s="284" t="s">
        <v>74</v>
      </c>
      <c r="X4" s="284"/>
      <c r="Y4" s="284"/>
      <c r="Z4" s="153"/>
      <c r="AA4" s="283" t="s">
        <v>80</v>
      </c>
      <c r="AB4" s="283"/>
      <c r="AC4" s="283"/>
      <c r="AD4" s="153"/>
      <c r="AE4" s="282" t="s">
        <v>99</v>
      </c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153"/>
      <c r="AS4" s="283" t="s">
        <v>101</v>
      </c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153"/>
      <c r="BG4" s="282" t="s">
        <v>103</v>
      </c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153"/>
      <c r="BU4" s="281" t="s">
        <v>104</v>
      </c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</row>
    <row r="5" spans="1:85" ht="37.5">
      <c r="A5" s="27"/>
      <c r="B5" s="217" t="s">
        <v>81</v>
      </c>
      <c r="C5" s="28" t="s">
        <v>2</v>
      </c>
      <c r="D5" s="29" t="s">
        <v>57</v>
      </c>
      <c r="E5" s="126" t="s">
        <v>3</v>
      </c>
      <c r="F5" s="30"/>
      <c r="G5" s="93" t="s">
        <v>2</v>
      </c>
      <c r="H5" s="94" t="s">
        <v>57</v>
      </c>
      <c r="I5" s="95" t="s">
        <v>3</v>
      </c>
      <c r="J5" s="30"/>
      <c r="K5" s="28" t="s">
        <v>2</v>
      </c>
      <c r="L5" s="46" t="s">
        <v>57</v>
      </c>
      <c r="M5" s="126" t="s">
        <v>3</v>
      </c>
      <c r="N5" s="30"/>
      <c r="O5" s="93" t="s">
        <v>2</v>
      </c>
      <c r="P5" s="94" t="s">
        <v>57</v>
      </c>
      <c r="Q5" s="95" t="s">
        <v>3</v>
      </c>
      <c r="R5" s="30"/>
      <c r="S5" s="46" t="s">
        <v>2</v>
      </c>
      <c r="T5" s="29" t="s">
        <v>57</v>
      </c>
      <c r="U5" s="126" t="s">
        <v>3</v>
      </c>
      <c r="V5" s="30"/>
      <c r="W5" s="166" t="s">
        <v>68</v>
      </c>
      <c r="X5" s="167" t="s">
        <v>57</v>
      </c>
      <c r="Y5" s="168" t="s">
        <v>3</v>
      </c>
      <c r="Z5" s="92"/>
      <c r="AA5" s="106" t="s">
        <v>68</v>
      </c>
      <c r="AB5" s="66" t="s">
        <v>57</v>
      </c>
      <c r="AC5" s="92" t="s">
        <v>3</v>
      </c>
      <c r="AD5" s="92"/>
      <c r="AE5" s="236" t="s">
        <v>68</v>
      </c>
      <c r="AF5" s="237" t="s">
        <v>89</v>
      </c>
      <c r="AG5" s="238" t="s">
        <v>57</v>
      </c>
      <c r="AH5" s="237" t="s">
        <v>90</v>
      </c>
      <c r="AI5" s="237" t="s">
        <v>91</v>
      </c>
      <c r="AJ5" s="237" t="s">
        <v>92</v>
      </c>
      <c r="AK5" s="237" t="s">
        <v>93</v>
      </c>
      <c r="AL5" s="237" t="s">
        <v>94</v>
      </c>
      <c r="AM5" s="237" t="s">
        <v>95</v>
      </c>
      <c r="AN5" s="237" t="s">
        <v>96</v>
      </c>
      <c r="AO5" s="237" t="s">
        <v>97</v>
      </c>
      <c r="AP5" s="237" t="s">
        <v>98</v>
      </c>
      <c r="AQ5" s="239" t="s">
        <v>3</v>
      </c>
      <c r="AR5" s="92"/>
      <c r="AS5" s="106" t="s">
        <v>68</v>
      </c>
      <c r="AT5" s="263" t="s">
        <v>89</v>
      </c>
      <c r="AU5" s="66" t="s">
        <v>57</v>
      </c>
      <c r="AV5" s="263" t="s">
        <v>90</v>
      </c>
      <c r="AW5" s="263" t="s">
        <v>91</v>
      </c>
      <c r="AX5" s="263" t="s">
        <v>92</v>
      </c>
      <c r="AY5" s="263" t="s">
        <v>93</v>
      </c>
      <c r="AZ5" s="263" t="s">
        <v>94</v>
      </c>
      <c r="BA5" s="263" t="s">
        <v>95</v>
      </c>
      <c r="BB5" s="263" t="s">
        <v>96</v>
      </c>
      <c r="BC5" s="263" t="s">
        <v>97</v>
      </c>
      <c r="BD5" s="263" t="s">
        <v>98</v>
      </c>
      <c r="BE5" s="92" t="s">
        <v>3</v>
      </c>
      <c r="BF5" s="92"/>
      <c r="BG5" s="236" t="s">
        <v>68</v>
      </c>
      <c r="BH5" s="237" t="s">
        <v>89</v>
      </c>
      <c r="BI5" s="238" t="s">
        <v>57</v>
      </c>
      <c r="BJ5" s="237" t="s">
        <v>90</v>
      </c>
      <c r="BK5" s="237" t="s">
        <v>91</v>
      </c>
      <c r="BL5" s="237" t="s">
        <v>92</v>
      </c>
      <c r="BM5" s="237" t="s">
        <v>93</v>
      </c>
      <c r="BN5" s="237" t="s">
        <v>94</v>
      </c>
      <c r="BO5" s="237" t="s">
        <v>95</v>
      </c>
      <c r="BP5" s="237" t="s">
        <v>96</v>
      </c>
      <c r="BQ5" s="237" t="s">
        <v>97</v>
      </c>
      <c r="BR5" s="237" t="s">
        <v>98</v>
      </c>
      <c r="BS5" s="239" t="s">
        <v>3</v>
      </c>
      <c r="BT5" s="92"/>
      <c r="BU5" s="155" t="s">
        <v>68</v>
      </c>
      <c r="BV5" s="218" t="s">
        <v>89</v>
      </c>
      <c r="BW5" s="156" t="s">
        <v>57</v>
      </c>
      <c r="BX5" s="218" t="s">
        <v>90</v>
      </c>
      <c r="BY5" s="218" t="s">
        <v>91</v>
      </c>
      <c r="BZ5" s="218" t="s">
        <v>92</v>
      </c>
      <c r="CA5" s="218" t="s">
        <v>93</v>
      </c>
      <c r="CB5" s="218" t="s">
        <v>94</v>
      </c>
      <c r="CC5" s="218" t="s">
        <v>95</v>
      </c>
      <c r="CD5" s="218" t="s">
        <v>96</v>
      </c>
      <c r="CE5" s="218" t="s">
        <v>97</v>
      </c>
      <c r="CF5" s="218" t="s">
        <v>98</v>
      </c>
      <c r="CG5" s="157" t="s">
        <v>3</v>
      </c>
    </row>
    <row r="6" spans="1:85" ht="12.75">
      <c r="A6" s="5" t="s">
        <v>11</v>
      </c>
      <c r="B6" s="5"/>
      <c r="G6" s="134"/>
      <c r="H6" s="134"/>
      <c r="I6" s="135"/>
      <c r="O6" s="134"/>
      <c r="P6" s="134"/>
      <c r="Q6" s="141"/>
      <c r="S6" s="8"/>
      <c r="T6" s="8"/>
      <c r="U6" s="22"/>
      <c r="W6" s="169"/>
      <c r="X6" s="169"/>
      <c r="Y6" s="171"/>
      <c r="Z6" s="51"/>
      <c r="AA6" s="41"/>
      <c r="AB6" s="41"/>
      <c r="AC6" s="51"/>
      <c r="AD6" s="51"/>
      <c r="AE6" s="240"/>
      <c r="AF6" s="241"/>
      <c r="AG6" s="240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51"/>
      <c r="AS6" s="41"/>
      <c r="AT6" s="57"/>
      <c r="AU6" s="41"/>
      <c r="AV6" s="57"/>
      <c r="AW6" s="57"/>
      <c r="AX6" s="57"/>
      <c r="AY6" s="57"/>
      <c r="AZ6" s="57"/>
      <c r="BA6" s="57"/>
      <c r="BB6" s="57"/>
      <c r="BC6" s="57"/>
      <c r="BD6" s="57"/>
      <c r="BE6" s="51"/>
      <c r="BF6" s="51"/>
      <c r="BG6" s="240"/>
      <c r="BH6" s="241"/>
      <c r="BI6" s="240"/>
      <c r="BJ6" s="241"/>
      <c r="BK6" s="241"/>
      <c r="BL6" s="241"/>
      <c r="BM6" s="241"/>
      <c r="BN6" s="241"/>
      <c r="BO6" s="241"/>
      <c r="BP6" s="241"/>
      <c r="BQ6" s="241"/>
      <c r="BR6" s="241"/>
      <c r="BS6" s="242"/>
      <c r="BT6" s="51"/>
      <c r="BU6" s="158"/>
      <c r="BV6" s="159"/>
      <c r="BW6" s="158"/>
      <c r="BX6" s="159"/>
      <c r="BY6" s="159"/>
      <c r="BZ6" s="159"/>
      <c r="CA6" s="159"/>
      <c r="CB6" s="159"/>
      <c r="CC6" s="159"/>
      <c r="CD6" s="159"/>
      <c r="CE6" s="159"/>
      <c r="CF6" s="159"/>
      <c r="CG6" s="160"/>
    </row>
    <row r="7" spans="1:85" ht="15">
      <c r="A7" s="4" t="s">
        <v>31</v>
      </c>
      <c r="B7" s="4" t="s">
        <v>82</v>
      </c>
      <c r="C7" s="79" t="s">
        <v>66</v>
      </c>
      <c r="D7" s="79" t="s">
        <v>73</v>
      </c>
      <c r="E7" s="79" t="s">
        <v>73</v>
      </c>
      <c r="G7" s="134" t="s">
        <v>66</v>
      </c>
      <c r="H7" s="134" t="s">
        <v>73</v>
      </c>
      <c r="I7" s="136" t="s">
        <v>73</v>
      </c>
      <c r="K7" s="79" t="s">
        <v>66</v>
      </c>
      <c r="L7" s="79" t="s">
        <v>73</v>
      </c>
      <c r="M7" s="79" t="s">
        <v>73</v>
      </c>
      <c r="O7" s="134" t="s">
        <v>66</v>
      </c>
      <c r="P7" s="134" t="s">
        <v>73</v>
      </c>
      <c r="Q7" s="136" t="s">
        <v>73</v>
      </c>
      <c r="S7" s="121">
        <f>0.598526703499079*100</f>
        <v>59.852670349907896</v>
      </c>
      <c r="T7" s="8">
        <v>7.565791043442303</v>
      </c>
      <c r="U7" s="129">
        <v>515</v>
      </c>
      <c r="W7" s="178">
        <v>63.30518840952216</v>
      </c>
      <c r="X7" s="169">
        <v>3.157537777020405</v>
      </c>
      <c r="Y7" s="196">
        <v>1311</v>
      </c>
      <c r="Z7" s="51"/>
      <c r="AA7" s="199">
        <v>69.03268288864365</v>
      </c>
      <c r="AB7" s="41">
        <v>3.748935657832604</v>
      </c>
      <c r="AC7" s="200">
        <v>938</v>
      </c>
      <c r="AD7" s="51"/>
      <c r="AE7" s="243">
        <v>63.264008736076164</v>
      </c>
      <c r="AF7" s="244" t="s">
        <v>100</v>
      </c>
      <c r="AG7" s="240">
        <v>3.8184340262282346</v>
      </c>
      <c r="AH7" s="245">
        <v>1.3001191041125417</v>
      </c>
      <c r="AI7" s="246">
        <v>0.6326400873607616</v>
      </c>
      <c r="AJ7" s="246">
        <v>0.48208568452602857</v>
      </c>
      <c r="AK7" s="247">
        <v>0.014984907293478157</v>
      </c>
      <c r="AL7" s="247">
        <v>0.019482164245606313</v>
      </c>
      <c r="AM7" s="247">
        <v>0.03818434026228232</v>
      </c>
      <c r="AN7" s="247">
        <v>0.670824427623044</v>
      </c>
      <c r="AO7" s="247">
        <v>0.5944557470984793</v>
      </c>
      <c r="AP7" s="244">
        <v>0.038184340262282346</v>
      </c>
      <c r="AQ7" s="248">
        <v>1035</v>
      </c>
      <c r="AR7" s="51"/>
      <c r="AS7" s="264">
        <v>65.26797543984976</v>
      </c>
      <c r="AT7" s="265" t="s">
        <v>100</v>
      </c>
      <c r="AU7" s="41">
        <v>3.7006298758204825</v>
      </c>
      <c r="AV7" s="231">
        <v>1.2850117200602906</v>
      </c>
      <c r="AW7" s="221">
        <v>0.6526797543984977</v>
      </c>
      <c r="AX7" s="221">
        <v>0.47611856989285184</v>
      </c>
      <c r="AY7" s="224">
        <v>0.014693338062725488</v>
      </c>
      <c r="AZ7" s="224">
        <v>0.01888111161741022</v>
      </c>
      <c r="BA7" s="224">
        <v>0.03700629875820483</v>
      </c>
      <c r="BB7" s="224">
        <v>0.6896860531567025</v>
      </c>
      <c r="BC7" s="224">
        <v>0.6156734556402929</v>
      </c>
      <c r="BD7" s="265">
        <v>0.037006298758204825</v>
      </c>
      <c r="BE7" s="200">
        <v>1050</v>
      </c>
      <c r="BF7" s="51"/>
      <c r="BG7" s="243">
        <v>65.26154831228797</v>
      </c>
      <c r="BH7" s="244" t="s">
        <v>100</v>
      </c>
      <c r="BI7" s="240">
        <v>4.110384237768527</v>
      </c>
      <c r="BJ7" s="256">
        <v>1.4094523347958576</v>
      </c>
      <c r="BK7" s="246">
        <v>0.6526154831228798</v>
      </c>
      <c r="BL7" s="246">
        <v>0.4761391753586025</v>
      </c>
      <c r="BM7" s="247">
        <v>0.014879349229956328</v>
      </c>
      <c r="BN7" s="247">
        <v>0.020971733512404892</v>
      </c>
      <c r="BO7" s="247">
        <v>0.04110384237768527</v>
      </c>
      <c r="BP7" s="247">
        <v>0.693719325500565</v>
      </c>
      <c r="BQ7" s="247">
        <v>0.6115116407451945</v>
      </c>
      <c r="BR7" s="244">
        <v>0.041103842377685273</v>
      </c>
      <c r="BS7" s="248">
        <v>1024</v>
      </c>
      <c r="BT7" s="51"/>
      <c r="BU7" s="235">
        <v>68.06767831719432</v>
      </c>
      <c r="BV7" s="216" t="s">
        <v>34</v>
      </c>
      <c r="BW7" s="158">
        <v>3.9877039186247076</v>
      </c>
      <c r="BX7" s="267">
        <v>1.3910282541374697</v>
      </c>
      <c r="BY7" s="221">
        <v>0.6806767831719432</v>
      </c>
      <c r="BZ7" s="222">
        <v>0.466214435665219</v>
      </c>
      <c r="CA7" s="223">
        <v>0.01462644770486761</v>
      </c>
      <c r="CB7" s="223">
        <v>0.02034580201513499</v>
      </c>
      <c r="CC7" s="223">
        <v>0.03987703918624703</v>
      </c>
      <c r="CD7" s="224">
        <v>0.7205538223581903</v>
      </c>
      <c r="CE7" s="224">
        <v>0.6407997439856962</v>
      </c>
      <c r="CF7" s="216">
        <v>0.039877039186247076</v>
      </c>
      <c r="CG7" s="194">
        <v>1016</v>
      </c>
    </row>
    <row r="8" spans="1:85" ht="15">
      <c r="A8" s="7">
        <v>2</v>
      </c>
      <c r="B8" s="4" t="s">
        <v>82</v>
      </c>
      <c r="C8" s="79" t="s">
        <v>66</v>
      </c>
      <c r="D8" s="79" t="s">
        <v>73</v>
      </c>
      <c r="E8" s="79" t="s">
        <v>73</v>
      </c>
      <c r="G8" s="134" t="s">
        <v>66</v>
      </c>
      <c r="H8" s="134" t="s">
        <v>73</v>
      </c>
      <c r="I8" s="136" t="s">
        <v>73</v>
      </c>
      <c r="K8" s="79" t="s">
        <v>66</v>
      </c>
      <c r="L8" s="79" t="s">
        <v>73</v>
      </c>
      <c r="M8" s="79" t="s">
        <v>73</v>
      </c>
      <c r="O8" s="134" t="s">
        <v>66</v>
      </c>
      <c r="P8" s="134" t="s">
        <v>73</v>
      </c>
      <c r="Q8" s="136" t="s">
        <v>73</v>
      </c>
      <c r="S8" s="121">
        <f>0.640471512770138*100</f>
        <v>64.0471512770138</v>
      </c>
      <c r="T8" s="8">
        <v>7.649654685060316</v>
      </c>
      <c r="U8" s="129">
        <v>511</v>
      </c>
      <c r="W8" s="178">
        <v>66.12739343244154</v>
      </c>
      <c r="X8" s="169">
        <v>3.0264514487084</v>
      </c>
      <c r="Y8" s="196">
        <v>1376</v>
      </c>
      <c r="Z8" s="51"/>
      <c r="AA8" s="201">
        <v>68.20295431198599</v>
      </c>
      <c r="AB8" s="41">
        <v>3.736306226833129</v>
      </c>
      <c r="AC8" s="200">
        <v>958</v>
      </c>
      <c r="AD8" s="51"/>
      <c r="AE8" s="243">
        <v>69.69005707370562</v>
      </c>
      <c r="AF8" s="244" t="s">
        <v>100</v>
      </c>
      <c r="AG8" s="240">
        <v>3.819840891334614</v>
      </c>
      <c r="AH8" s="249">
        <v>1.3001191041125417</v>
      </c>
      <c r="AI8" s="246">
        <v>0.6969005707370561</v>
      </c>
      <c r="AJ8" s="246">
        <v>0.45959782989416037</v>
      </c>
      <c r="AK8" s="247">
        <v>0.014990428337720067</v>
      </c>
      <c r="AL8" s="247">
        <v>0.01948934226069987</v>
      </c>
      <c r="AM8" s="247">
        <v>0.03819840891334617</v>
      </c>
      <c r="AN8" s="247">
        <v>0.7350989796504023</v>
      </c>
      <c r="AO8" s="247">
        <v>0.65870216182371</v>
      </c>
      <c r="AP8" s="244">
        <v>0.03819840891334614</v>
      </c>
      <c r="AQ8" s="248">
        <v>940</v>
      </c>
      <c r="AR8" s="51"/>
      <c r="AS8" s="264">
        <v>69.2359069085653</v>
      </c>
      <c r="AT8" s="265" t="s">
        <v>100</v>
      </c>
      <c r="AU8" s="41">
        <v>3.5974327288426533</v>
      </c>
      <c r="AV8" s="266">
        <v>1.2850117200602906</v>
      </c>
      <c r="AW8" s="221">
        <v>0.6923590690856529</v>
      </c>
      <c r="AX8" s="221">
        <v>0.46151705119150366</v>
      </c>
      <c r="AY8" s="224">
        <v>0.014283594149247006</v>
      </c>
      <c r="AZ8" s="224">
        <v>0.018354585886366997</v>
      </c>
      <c r="BA8" s="224">
        <v>0.03597432728842649</v>
      </c>
      <c r="BB8" s="224">
        <v>0.7283333963740795</v>
      </c>
      <c r="BC8" s="224">
        <v>0.6563847417972264</v>
      </c>
      <c r="BD8" s="265">
        <v>0.03597432728842653</v>
      </c>
      <c r="BE8" s="200">
        <v>1044</v>
      </c>
      <c r="BF8" s="51"/>
      <c r="BG8" s="243">
        <v>64.01415357676188</v>
      </c>
      <c r="BH8" s="244" t="s">
        <v>100</v>
      </c>
      <c r="BI8" s="240">
        <v>4.268140355583617</v>
      </c>
      <c r="BJ8" s="256">
        <v>1.4094523347958576</v>
      </c>
      <c r="BK8" s="246">
        <v>0.6401415357676189</v>
      </c>
      <c r="BL8" s="246">
        <v>0.4799586960902919</v>
      </c>
      <c r="BM8" s="247">
        <v>0.015450417099612996</v>
      </c>
      <c r="BN8" s="247">
        <v>0.02177662645461938</v>
      </c>
      <c r="BO8" s="247">
        <v>0.04268140355583614</v>
      </c>
      <c r="BP8" s="247">
        <v>0.6828229393234551</v>
      </c>
      <c r="BQ8" s="247">
        <v>0.5974601322117827</v>
      </c>
      <c r="BR8" s="244">
        <v>0.04268140355583616</v>
      </c>
      <c r="BS8" s="248">
        <v>965</v>
      </c>
      <c r="BT8" s="51"/>
      <c r="BU8" s="235">
        <v>66.98318586591293</v>
      </c>
      <c r="BV8" s="216" t="s">
        <v>100</v>
      </c>
      <c r="BW8" s="158">
        <v>4.0977284853180524</v>
      </c>
      <c r="BX8" s="267">
        <v>1.3910282541374697</v>
      </c>
      <c r="BY8" s="221">
        <v>0.6698318586591293</v>
      </c>
      <c r="BZ8" s="222">
        <v>0.47027347340072834</v>
      </c>
      <c r="CA8" s="223">
        <v>0.015030005392156005</v>
      </c>
      <c r="CB8" s="223">
        <v>0.020907162160327522</v>
      </c>
      <c r="CC8" s="223">
        <v>0.040977284853180564</v>
      </c>
      <c r="CD8" s="224">
        <v>0.7108091435123098</v>
      </c>
      <c r="CE8" s="224">
        <v>0.6288545738059488</v>
      </c>
      <c r="CF8" s="216">
        <v>0.04097728485318053</v>
      </c>
      <c r="CG8" s="194">
        <v>979</v>
      </c>
    </row>
    <row r="9" spans="1:85" ht="15">
      <c r="A9" s="7">
        <v>3</v>
      </c>
      <c r="B9" s="4" t="s">
        <v>82</v>
      </c>
      <c r="C9" s="79" t="s">
        <v>66</v>
      </c>
      <c r="D9" s="79" t="s">
        <v>73</v>
      </c>
      <c r="E9" s="79" t="s">
        <v>73</v>
      </c>
      <c r="F9" s="5"/>
      <c r="G9" s="134" t="s">
        <v>66</v>
      </c>
      <c r="H9" s="136" t="s">
        <v>73</v>
      </c>
      <c r="I9" s="136" t="s">
        <v>73</v>
      </c>
      <c r="J9" s="5"/>
      <c r="K9" s="79" t="s">
        <v>66</v>
      </c>
      <c r="L9" s="79" t="s">
        <v>73</v>
      </c>
      <c r="M9" s="79" t="s">
        <v>73</v>
      </c>
      <c r="N9" s="5"/>
      <c r="O9" s="134" t="s">
        <v>66</v>
      </c>
      <c r="P9" s="136" t="s">
        <v>73</v>
      </c>
      <c r="Q9" s="136" t="s">
        <v>73</v>
      </c>
      <c r="R9" s="5"/>
      <c r="S9" s="121">
        <f>0.731871838111298*100</f>
        <v>73.1871838111298</v>
      </c>
      <c r="T9" s="8">
        <v>6.542527344927393</v>
      </c>
      <c r="U9" s="129">
        <v>566</v>
      </c>
      <c r="V9" s="5"/>
      <c r="W9" s="178">
        <v>69.77581961759185</v>
      </c>
      <c r="X9" s="169">
        <v>3.1212892206439307</v>
      </c>
      <c r="Y9" s="196">
        <v>1218</v>
      </c>
      <c r="Z9" s="51"/>
      <c r="AA9" s="201">
        <v>72.24246356128593</v>
      </c>
      <c r="AB9" s="41">
        <v>3.7026588840340082</v>
      </c>
      <c r="AC9" s="200">
        <v>902</v>
      </c>
      <c r="AD9" s="51"/>
      <c r="AE9" s="243">
        <v>73.64200434502473</v>
      </c>
      <c r="AF9" s="244" t="s">
        <v>100</v>
      </c>
      <c r="AG9" s="240">
        <v>3.7175156285195743</v>
      </c>
      <c r="AH9" s="249">
        <v>1.3001191041125417</v>
      </c>
      <c r="AI9" s="246">
        <v>0.7364200434502473</v>
      </c>
      <c r="AJ9" s="246">
        <v>0.44057412889885306</v>
      </c>
      <c r="AK9" s="247">
        <v>0.014588867235306906</v>
      </c>
      <c r="AL9" s="247">
        <v>0.018967264999984027</v>
      </c>
      <c r="AM9" s="247">
        <v>0.03717515628519579</v>
      </c>
      <c r="AN9" s="247">
        <v>0.773595199735443</v>
      </c>
      <c r="AO9" s="247">
        <v>0.6992448871650515</v>
      </c>
      <c r="AP9" s="244">
        <v>0.03717515628519574</v>
      </c>
      <c r="AQ9" s="248">
        <v>912</v>
      </c>
      <c r="AR9" s="51"/>
      <c r="AS9" s="264">
        <v>72.59458258380353</v>
      </c>
      <c r="AT9" s="265" t="s">
        <v>100</v>
      </c>
      <c r="AU9" s="41">
        <v>3.5703262195043384</v>
      </c>
      <c r="AV9" s="266">
        <v>1.2850117200602906</v>
      </c>
      <c r="AW9" s="221">
        <v>0.7259458258380352</v>
      </c>
      <c r="AX9" s="221">
        <v>0.44603641531423</v>
      </c>
      <c r="AY9" s="224">
        <v>0.014175967848110935</v>
      </c>
      <c r="AZ9" s="224">
        <v>0.01821628482802041</v>
      </c>
      <c r="BA9" s="224">
        <v>0.035703262195043405</v>
      </c>
      <c r="BB9" s="224">
        <v>0.7616490880330786</v>
      </c>
      <c r="BC9" s="224">
        <v>0.6902425636429919</v>
      </c>
      <c r="BD9" s="265">
        <v>0.035703262195043384</v>
      </c>
      <c r="BE9" s="200">
        <v>990</v>
      </c>
      <c r="BF9" s="51"/>
      <c r="BG9" s="243">
        <v>73.8877178961582</v>
      </c>
      <c r="BH9" s="244" t="s">
        <v>100</v>
      </c>
      <c r="BI9" s="240">
        <v>4.044694930799442</v>
      </c>
      <c r="BJ9" s="256">
        <v>1.4094523347958576</v>
      </c>
      <c r="BK9" s="246">
        <v>0.7388771789615819</v>
      </c>
      <c r="BL9" s="246">
        <v>0.43924673404745584</v>
      </c>
      <c r="BM9" s="247">
        <v>0.014641557801581861</v>
      </c>
      <c r="BN9" s="247">
        <v>0.02063657782848806</v>
      </c>
      <c r="BO9" s="247">
        <v>0.04044694930799438</v>
      </c>
      <c r="BP9" s="247">
        <v>0.7793241282695763</v>
      </c>
      <c r="BQ9" s="247">
        <v>0.6984302296535875</v>
      </c>
      <c r="BR9" s="244">
        <v>0.04044694930799442</v>
      </c>
      <c r="BS9" s="248">
        <v>900</v>
      </c>
      <c r="BT9" s="51"/>
      <c r="BU9" s="235">
        <v>72.19980835977837</v>
      </c>
      <c r="BV9" s="216" t="s">
        <v>100</v>
      </c>
      <c r="BW9" s="158">
        <v>3.8606365759283223</v>
      </c>
      <c r="BX9" s="267">
        <v>1.3910282541374697</v>
      </c>
      <c r="BY9" s="221">
        <v>0.7219980835977837</v>
      </c>
      <c r="BZ9" s="222">
        <v>0.4480143422692084</v>
      </c>
      <c r="CA9" s="223">
        <v>0.0141603790395726</v>
      </c>
      <c r="CB9" s="223">
        <v>0.019697487333341493</v>
      </c>
      <c r="CC9" s="223">
        <v>0.03860636575928323</v>
      </c>
      <c r="CD9" s="224">
        <v>0.760604449357067</v>
      </c>
      <c r="CE9" s="224">
        <v>0.6833917178385005</v>
      </c>
      <c r="CF9" s="216">
        <v>0.03860636575928322</v>
      </c>
      <c r="CG9" s="194">
        <v>1001</v>
      </c>
    </row>
    <row r="10" spans="1:85" ht="15">
      <c r="A10" s="7">
        <v>4</v>
      </c>
      <c r="B10" s="4" t="s">
        <v>82</v>
      </c>
      <c r="C10" s="79" t="s">
        <v>66</v>
      </c>
      <c r="D10" s="79" t="s">
        <v>73</v>
      </c>
      <c r="E10" s="79" t="s">
        <v>73</v>
      </c>
      <c r="G10" s="134" t="s">
        <v>66</v>
      </c>
      <c r="H10" s="134" t="s">
        <v>73</v>
      </c>
      <c r="I10" s="136" t="s">
        <v>73</v>
      </c>
      <c r="K10" s="79" t="s">
        <v>66</v>
      </c>
      <c r="L10" s="79" t="s">
        <v>73</v>
      </c>
      <c r="M10" s="79" t="s">
        <v>73</v>
      </c>
      <c r="O10" s="134" t="s">
        <v>66</v>
      </c>
      <c r="P10" s="134" t="s">
        <v>73</v>
      </c>
      <c r="Q10" s="136" t="s">
        <v>73</v>
      </c>
      <c r="S10" s="121">
        <f>0.76*100</f>
        <v>76</v>
      </c>
      <c r="T10" s="8">
        <v>5.9121397352029135</v>
      </c>
      <c r="U10" s="129">
        <v>695</v>
      </c>
      <c r="W10" s="178">
        <v>76.17312397692163</v>
      </c>
      <c r="X10" s="169">
        <v>2.6714222343669434</v>
      </c>
      <c r="Y10" s="196">
        <v>1431</v>
      </c>
      <c r="Z10" s="51"/>
      <c r="AA10" s="201">
        <v>78.34177500957163</v>
      </c>
      <c r="AB10" s="41">
        <v>3.3927857211430705</v>
      </c>
      <c r="AC10" s="200">
        <v>909</v>
      </c>
      <c r="AD10" s="51"/>
      <c r="AE10" s="243">
        <v>78.70025059160008</v>
      </c>
      <c r="AF10" s="244" t="s">
        <v>100</v>
      </c>
      <c r="AG10" s="240">
        <v>3.495165006009915</v>
      </c>
      <c r="AH10" s="249">
        <v>1.3001191041125417</v>
      </c>
      <c r="AI10" s="246">
        <v>0.7870025059160008</v>
      </c>
      <c r="AJ10" s="246">
        <v>0.40942589268136903</v>
      </c>
      <c r="AK10" s="247">
        <v>0.013716283489701192</v>
      </c>
      <c r="AL10" s="247">
        <v>0.017832802202383962</v>
      </c>
      <c r="AM10" s="247">
        <v>0.034951650060099114</v>
      </c>
      <c r="AN10" s="247">
        <v>0.8219541559761</v>
      </c>
      <c r="AO10" s="247">
        <v>0.7520508558559017</v>
      </c>
      <c r="AP10" s="244">
        <v>0.03495165006009915</v>
      </c>
      <c r="AQ10" s="248">
        <v>891</v>
      </c>
      <c r="AR10" s="51"/>
      <c r="AS10" s="264">
        <v>78.46086312704335</v>
      </c>
      <c r="AT10" s="265" t="s">
        <v>100</v>
      </c>
      <c r="AU10" s="41">
        <v>3.3716308744213053</v>
      </c>
      <c r="AV10" s="266">
        <v>1.2850117200602906</v>
      </c>
      <c r="AW10" s="221">
        <v>0.7846086312704336</v>
      </c>
      <c r="AX10" s="221">
        <v>0.41109357451360196</v>
      </c>
      <c r="AY10" s="224">
        <v>0.013387048670899862</v>
      </c>
      <c r="AZ10" s="224">
        <v>0.01720251443912386</v>
      </c>
      <c r="BA10" s="224">
        <v>0.03371630874421301</v>
      </c>
      <c r="BB10" s="224">
        <v>0.8183249400146466</v>
      </c>
      <c r="BC10" s="224">
        <v>0.7508923225262205</v>
      </c>
      <c r="BD10" s="265">
        <v>0.03371630874421305</v>
      </c>
      <c r="BE10" s="200">
        <v>943</v>
      </c>
      <c r="BF10" s="51"/>
      <c r="BG10" s="243">
        <v>79.59419312087222</v>
      </c>
      <c r="BH10" s="244" t="s">
        <v>100</v>
      </c>
      <c r="BI10" s="240">
        <v>3.7276371862870916</v>
      </c>
      <c r="BJ10" s="256">
        <v>1.4094523347958576</v>
      </c>
      <c r="BK10" s="246">
        <v>0.7959419312087221</v>
      </c>
      <c r="BL10" s="246">
        <v>0.403011629301751</v>
      </c>
      <c r="BM10" s="247">
        <v>0.01349382741099856</v>
      </c>
      <c r="BN10" s="247">
        <v>0.019018906549764264</v>
      </c>
      <c r="BO10" s="247">
        <v>0.03727637186287089</v>
      </c>
      <c r="BP10" s="247">
        <v>0.8332183030715931</v>
      </c>
      <c r="BQ10" s="247">
        <v>0.7586655593458512</v>
      </c>
      <c r="BR10" s="244">
        <v>0.037276371862870916</v>
      </c>
      <c r="BS10" s="248">
        <v>892</v>
      </c>
      <c r="BT10" s="51"/>
      <c r="BU10" s="235">
        <v>75.36926444674052</v>
      </c>
      <c r="BV10" s="216" t="s">
        <v>100</v>
      </c>
      <c r="BW10" s="158">
        <v>3.860240636310208</v>
      </c>
      <c r="BX10" s="267">
        <v>1.3910282541374697</v>
      </c>
      <c r="BY10" s="221">
        <v>0.7536926444674051</v>
      </c>
      <c r="BZ10" s="222">
        <v>0.4308596548101653</v>
      </c>
      <c r="CA10" s="223">
        <v>0.014158926777760586</v>
      </c>
      <c r="CB10" s="223">
        <v>0.019695467196128576</v>
      </c>
      <c r="CC10" s="223">
        <v>0.03860240636310208</v>
      </c>
      <c r="CD10" s="224">
        <v>0.7922950508305072</v>
      </c>
      <c r="CE10" s="224">
        <v>0.715090238104303</v>
      </c>
      <c r="CF10" s="216">
        <v>0.03860240636310208</v>
      </c>
      <c r="CG10" s="194">
        <v>926</v>
      </c>
    </row>
    <row r="11" spans="1:85" ht="15">
      <c r="A11" s="7">
        <v>5</v>
      </c>
      <c r="B11" s="4" t="s">
        <v>82</v>
      </c>
      <c r="C11" s="79" t="s">
        <v>66</v>
      </c>
      <c r="D11" s="79" t="s">
        <v>73</v>
      </c>
      <c r="E11" s="79" t="s">
        <v>73</v>
      </c>
      <c r="G11" s="134" t="s">
        <v>66</v>
      </c>
      <c r="H11" s="134" t="s">
        <v>73</v>
      </c>
      <c r="I11" s="136" t="s">
        <v>73</v>
      </c>
      <c r="K11" s="79" t="s">
        <v>66</v>
      </c>
      <c r="L11" s="79" t="s">
        <v>73</v>
      </c>
      <c r="M11" s="79" t="s">
        <v>73</v>
      </c>
      <c r="O11" s="134" t="s">
        <v>66</v>
      </c>
      <c r="P11" s="134" t="s">
        <v>73</v>
      </c>
      <c r="Q11" s="136" t="s">
        <v>73</v>
      </c>
      <c r="S11" s="121">
        <f>0.76283185840708*100</f>
        <v>76.283185840708</v>
      </c>
      <c r="T11" s="8">
        <v>6.435799743828923</v>
      </c>
      <c r="U11" s="129">
        <v>606</v>
      </c>
      <c r="W11" s="178">
        <v>76.44437765859071</v>
      </c>
      <c r="X11" s="169">
        <v>2.5869321942814594</v>
      </c>
      <c r="Y11" s="196">
        <v>1514</v>
      </c>
      <c r="Z11" s="51"/>
      <c r="AA11" s="201">
        <v>76.2566668606117</v>
      </c>
      <c r="AB11" s="41">
        <v>3.5742446452063774</v>
      </c>
      <c r="AC11" s="200">
        <v>874</v>
      </c>
      <c r="AD11" s="51"/>
      <c r="AE11" s="243">
        <v>78.81434728685979</v>
      </c>
      <c r="AF11" s="244" t="s">
        <v>100</v>
      </c>
      <c r="AG11" s="240">
        <v>3.43103368490999</v>
      </c>
      <c r="AH11" s="249">
        <v>1.3001191041125417</v>
      </c>
      <c r="AI11" s="246">
        <v>0.7881434728685979</v>
      </c>
      <c r="AJ11" s="246">
        <v>0.4086237132659136</v>
      </c>
      <c r="AK11" s="247">
        <v>0.013464609139774082</v>
      </c>
      <c r="AL11" s="247">
        <v>0.01750559557202862</v>
      </c>
      <c r="AM11" s="247">
        <v>0.03431033684909993</v>
      </c>
      <c r="AN11" s="247">
        <v>0.8224538097176978</v>
      </c>
      <c r="AO11" s="247">
        <v>0.753833136019498</v>
      </c>
      <c r="AP11" s="244">
        <v>0.0343103368490999</v>
      </c>
      <c r="AQ11" s="248">
        <v>921</v>
      </c>
      <c r="AR11" s="51"/>
      <c r="AS11" s="264">
        <v>79.61929916023477</v>
      </c>
      <c r="AT11" s="265" t="s">
        <v>100</v>
      </c>
      <c r="AU11" s="41">
        <v>3.3540023689041076</v>
      </c>
      <c r="AV11" s="266">
        <v>1.2850117200602906</v>
      </c>
      <c r="AW11" s="221">
        <v>0.7961929916023478</v>
      </c>
      <c r="AX11" s="221">
        <v>0.4028271486948857</v>
      </c>
      <c r="AY11" s="224">
        <v>0.013317054751000658</v>
      </c>
      <c r="AZ11" s="224">
        <v>0.01711257143172042</v>
      </c>
      <c r="BA11" s="224">
        <v>0.03354002368904104</v>
      </c>
      <c r="BB11" s="224">
        <v>0.8297330152913889</v>
      </c>
      <c r="BC11" s="224">
        <v>0.7626529679133067</v>
      </c>
      <c r="BD11" s="265">
        <v>0.033540023689041076</v>
      </c>
      <c r="BE11" s="200">
        <v>915</v>
      </c>
      <c r="BF11" s="51"/>
      <c r="BG11" s="243">
        <v>78.98873944938751</v>
      </c>
      <c r="BH11" s="244" t="s">
        <v>100</v>
      </c>
      <c r="BI11" s="240">
        <v>3.684396051731298</v>
      </c>
      <c r="BJ11" s="256">
        <v>1.4094523347958576</v>
      </c>
      <c r="BK11" s="246">
        <v>0.7898873944938751</v>
      </c>
      <c r="BL11" s="246">
        <v>0.4073883877991031</v>
      </c>
      <c r="BM11" s="247">
        <v>0.013337297046697508</v>
      </c>
      <c r="BN11" s="247">
        <v>0.0187982844623337</v>
      </c>
      <c r="BO11" s="247">
        <v>0.03684396051731294</v>
      </c>
      <c r="BP11" s="247">
        <v>0.8267313550111881</v>
      </c>
      <c r="BQ11" s="247">
        <v>0.7530434339765621</v>
      </c>
      <c r="BR11" s="244">
        <v>0.03684396051731298</v>
      </c>
      <c r="BS11" s="248">
        <v>933</v>
      </c>
      <c r="BT11" s="51"/>
      <c r="BU11" s="235">
        <v>77.78067460954763</v>
      </c>
      <c r="BV11" s="216" t="s">
        <v>100</v>
      </c>
      <c r="BW11" s="158">
        <v>3.6791900616450435</v>
      </c>
      <c r="BX11" s="267">
        <v>1.3910282541374697</v>
      </c>
      <c r="BY11" s="221">
        <v>0.7778067460954763</v>
      </c>
      <c r="BZ11" s="222">
        <v>0.415720352910275</v>
      </c>
      <c r="CA11" s="223">
        <v>0.013494853713080913</v>
      </c>
      <c r="CB11" s="223">
        <v>0.018771722800347494</v>
      </c>
      <c r="CC11" s="223">
        <v>0.03679190061645045</v>
      </c>
      <c r="CD11" s="224">
        <v>0.8145986467119267</v>
      </c>
      <c r="CE11" s="224">
        <v>0.7410148454790259</v>
      </c>
      <c r="CF11" s="216">
        <v>0.036791900616450435</v>
      </c>
      <c r="CG11" s="194">
        <v>949</v>
      </c>
    </row>
    <row r="12" spans="1:85" ht="15">
      <c r="A12" s="7">
        <v>6</v>
      </c>
      <c r="B12" s="4" t="s">
        <v>82</v>
      </c>
      <c r="C12" s="79" t="s">
        <v>66</v>
      </c>
      <c r="D12" s="79" t="s">
        <v>73</v>
      </c>
      <c r="E12" s="79" t="s">
        <v>73</v>
      </c>
      <c r="G12" s="134" t="s">
        <v>66</v>
      </c>
      <c r="H12" s="134" t="s">
        <v>73</v>
      </c>
      <c r="I12" s="136" t="s">
        <v>73</v>
      </c>
      <c r="K12" s="79" t="s">
        <v>66</v>
      </c>
      <c r="L12" s="79" t="s">
        <v>73</v>
      </c>
      <c r="M12" s="79" t="s">
        <v>73</v>
      </c>
      <c r="O12" s="134" t="s">
        <v>66</v>
      </c>
      <c r="P12" s="134" t="s">
        <v>73</v>
      </c>
      <c r="Q12" s="136" t="s">
        <v>73</v>
      </c>
      <c r="S12" s="121">
        <f>0.788888888888889*100</f>
        <v>78.8888888888889</v>
      </c>
      <c r="T12" s="8">
        <v>5.469925065168503</v>
      </c>
      <c r="U12" s="129">
        <v>681</v>
      </c>
      <c r="W12" s="178">
        <v>79.2418405527135</v>
      </c>
      <c r="X12" s="169">
        <v>2.5548270200066696</v>
      </c>
      <c r="Y12" s="196">
        <v>1418</v>
      </c>
      <c r="Z12" s="51"/>
      <c r="AA12" s="201">
        <v>81.17368177928147</v>
      </c>
      <c r="AB12" s="41">
        <v>3.1663333289652655</v>
      </c>
      <c r="AC12" s="200">
        <v>940</v>
      </c>
      <c r="AD12" s="51"/>
      <c r="AE12" s="243">
        <v>81.49944463785415</v>
      </c>
      <c r="AF12" s="244" t="s">
        <v>100</v>
      </c>
      <c r="AG12" s="240">
        <v>3.1211734753354814</v>
      </c>
      <c r="AH12" s="249">
        <v>1.3001191041125417</v>
      </c>
      <c r="AI12" s="246">
        <v>0.8149944463785416</v>
      </c>
      <c r="AJ12" s="246">
        <v>0.38830207152509</v>
      </c>
      <c r="AK12" s="247">
        <v>0.012248606327490768</v>
      </c>
      <c r="AL12" s="247">
        <v>0.015924647085124508</v>
      </c>
      <c r="AM12" s="247">
        <v>0.031211734753354783</v>
      </c>
      <c r="AN12" s="247">
        <v>0.8462061811318964</v>
      </c>
      <c r="AO12" s="247">
        <v>0.7837827116251868</v>
      </c>
      <c r="AP12" s="244">
        <v>0.031211734753354814</v>
      </c>
      <c r="AQ12" s="248">
        <v>1005</v>
      </c>
      <c r="AR12" s="51"/>
      <c r="AS12" s="264">
        <v>78.75364335441228</v>
      </c>
      <c r="AT12" s="265" t="s">
        <v>100</v>
      </c>
      <c r="AU12" s="41">
        <v>3.1090776631018446</v>
      </c>
      <c r="AV12" s="266">
        <v>1.2850117200602906</v>
      </c>
      <c r="AW12" s="221">
        <v>0.7875364335441227</v>
      </c>
      <c r="AX12" s="221">
        <v>0.4090510963006044</v>
      </c>
      <c r="AY12" s="224">
        <v>0.012344582057695102</v>
      </c>
      <c r="AZ12" s="224">
        <v>0.015862932623384184</v>
      </c>
      <c r="BA12" s="224">
        <v>0.03109077663101847</v>
      </c>
      <c r="BB12" s="224">
        <v>0.8186272101751412</v>
      </c>
      <c r="BC12" s="224">
        <v>0.7564456569131043</v>
      </c>
      <c r="BD12" s="265">
        <v>0.031090776631018446</v>
      </c>
      <c r="BE12" s="200">
        <v>1098</v>
      </c>
      <c r="BF12" s="51"/>
      <c r="BG12" s="243">
        <v>80.66438792459205</v>
      </c>
      <c r="BH12" s="244" t="s">
        <v>100</v>
      </c>
      <c r="BI12" s="240">
        <v>3.455180888146625</v>
      </c>
      <c r="BJ12" s="256">
        <v>1.4094523347958576</v>
      </c>
      <c r="BK12" s="246">
        <v>0.8066438792459205</v>
      </c>
      <c r="BL12" s="246">
        <v>0.39492978024075787</v>
      </c>
      <c r="BM12" s="247">
        <v>0.012507551633497547</v>
      </c>
      <c r="BN12" s="247">
        <v>0.01762879785241286</v>
      </c>
      <c r="BO12" s="247">
        <v>0.03455180888146625</v>
      </c>
      <c r="BP12" s="247">
        <v>0.8411956881273868</v>
      </c>
      <c r="BQ12" s="247">
        <v>0.7720920703644543</v>
      </c>
      <c r="BR12" s="244">
        <v>0.03455180888146625</v>
      </c>
      <c r="BS12" s="248">
        <v>997</v>
      </c>
      <c r="BT12" s="51"/>
      <c r="BU12" s="235">
        <v>77.9809190603268</v>
      </c>
      <c r="BV12" s="216" t="s">
        <v>100</v>
      </c>
      <c r="BW12" s="158">
        <v>3.484788725289556</v>
      </c>
      <c r="BX12" s="267">
        <v>1.3910282541374697</v>
      </c>
      <c r="BY12" s="221">
        <v>0.779809190603268</v>
      </c>
      <c r="BZ12" s="222">
        <v>0.4143752126442218</v>
      </c>
      <c r="CA12" s="223">
        <v>0.012781811562012538</v>
      </c>
      <c r="CB12" s="223">
        <v>0.017779861021820425</v>
      </c>
      <c r="CC12" s="223">
        <v>0.034847887252895546</v>
      </c>
      <c r="CD12" s="224">
        <v>0.8146570778561636</v>
      </c>
      <c r="CE12" s="224">
        <v>0.7449613033503725</v>
      </c>
      <c r="CF12" s="216">
        <v>0.03484788725289556</v>
      </c>
      <c r="CG12" s="194">
        <v>1051</v>
      </c>
    </row>
    <row r="13" spans="1:85" ht="15">
      <c r="A13" s="7">
        <v>7</v>
      </c>
      <c r="B13" s="4" t="s">
        <v>82</v>
      </c>
      <c r="C13" s="79" t="s">
        <v>66</v>
      </c>
      <c r="D13" s="79" t="s">
        <v>73</v>
      </c>
      <c r="E13" s="79" t="s">
        <v>73</v>
      </c>
      <c r="G13" s="134" t="s">
        <v>66</v>
      </c>
      <c r="H13" s="134" t="s">
        <v>73</v>
      </c>
      <c r="I13" s="136" t="s">
        <v>73</v>
      </c>
      <c r="K13" s="79" t="s">
        <v>66</v>
      </c>
      <c r="L13" s="79" t="s">
        <v>73</v>
      </c>
      <c r="M13" s="79" t="s">
        <v>73</v>
      </c>
      <c r="O13" s="134" t="s">
        <v>66</v>
      </c>
      <c r="P13" s="134" t="s">
        <v>73</v>
      </c>
      <c r="Q13" s="136" t="s">
        <v>73</v>
      </c>
      <c r="S13" s="121">
        <f>0.783783783783784*100</f>
        <v>78.3783783783784</v>
      </c>
      <c r="T13" s="8">
        <v>5.737058963080997</v>
      </c>
      <c r="U13" s="129">
        <v>652</v>
      </c>
      <c r="W13" s="178">
        <v>79.44053000972382</v>
      </c>
      <c r="X13" s="169">
        <v>2.4943919328528423</v>
      </c>
      <c r="Y13" s="196">
        <v>1477</v>
      </c>
      <c r="Z13" s="51"/>
      <c r="AA13" s="201">
        <v>83.89214614118579</v>
      </c>
      <c r="AB13" s="41">
        <v>2.9854096101775696</v>
      </c>
      <c r="AC13" s="200">
        <v>935</v>
      </c>
      <c r="AD13" s="51"/>
      <c r="AE13" s="243">
        <v>84.09228525831378</v>
      </c>
      <c r="AF13" s="244" t="s">
        <v>34</v>
      </c>
      <c r="AG13" s="240">
        <v>2.8203427246484614</v>
      </c>
      <c r="AH13" s="245">
        <v>1.3001191041125417</v>
      </c>
      <c r="AI13" s="246">
        <v>0.8409228525831378</v>
      </c>
      <c r="AJ13" s="246">
        <v>0.3657480124164396</v>
      </c>
      <c r="AK13" s="247">
        <v>0.011068038356666015</v>
      </c>
      <c r="AL13" s="247">
        <v>0.014389768112551868</v>
      </c>
      <c r="AM13" s="247">
        <v>0.028203427246484565</v>
      </c>
      <c r="AN13" s="247">
        <v>0.8691262798296224</v>
      </c>
      <c r="AO13" s="247">
        <v>0.8127194253366532</v>
      </c>
      <c r="AP13" s="244">
        <v>0.028203427246484614</v>
      </c>
      <c r="AQ13" s="248">
        <v>1092</v>
      </c>
      <c r="AR13" s="51"/>
      <c r="AS13" s="264">
        <v>80.12324084860163</v>
      </c>
      <c r="AT13" s="265" t="s">
        <v>100</v>
      </c>
      <c r="AU13" s="41">
        <v>2.996615074484532</v>
      </c>
      <c r="AV13" s="231">
        <v>1.2850117200602906</v>
      </c>
      <c r="AW13" s="221">
        <v>0.8012324084860163</v>
      </c>
      <c r="AX13" s="221">
        <v>0.3990727202875609</v>
      </c>
      <c r="AY13" s="224">
        <v>0.011898049740383276</v>
      </c>
      <c r="AZ13" s="224">
        <v>0.015289133362252808</v>
      </c>
      <c r="BA13" s="224">
        <v>0.02996615074484528</v>
      </c>
      <c r="BB13" s="224">
        <v>0.8311985592308616</v>
      </c>
      <c r="BC13" s="224">
        <v>0.771266257741171</v>
      </c>
      <c r="BD13" s="265">
        <v>0.02996615074484532</v>
      </c>
      <c r="BE13" s="200">
        <v>1125</v>
      </c>
      <c r="BF13" s="51"/>
      <c r="BG13" s="243">
        <v>77.79905254754932</v>
      </c>
      <c r="BH13" s="244" t="s">
        <v>100</v>
      </c>
      <c r="BI13" s="240">
        <v>3.518006106841065</v>
      </c>
      <c r="BJ13" s="256">
        <v>1.4094523347958576</v>
      </c>
      <c r="BK13" s="246">
        <v>0.7779905254754932</v>
      </c>
      <c r="BL13" s="246">
        <v>0.41559748284350706</v>
      </c>
      <c r="BM13" s="247">
        <v>0.012734975230740233</v>
      </c>
      <c r="BN13" s="247">
        <v>0.017949340572534236</v>
      </c>
      <c r="BO13" s="247">
        <v>0.03518006106841065</v>
      </c>
      <c r="BP13" s="247">
        <v>0.8131705865439038</v>
      </c>
      <c r="BQ13" s="247">
        <v>0.7428104644070825</v>
      </c>
      <c r="BR13" s="244">
        <v>0.03518006106841065</v>
      </c>
      <c r="BS13" s="248">
        <v>1065</v>
      </c>
      <c r="BT13" s="51"/>
      <c r="BU13" s="235">
        <v>79.83167356477294</v>
      </c>
      <c r="BV13" s="216" t="s">
        <v>100</v>
      </c>
      <c r="BW13" s="158">
        <v>3.3029597125078802</v>
      </c>
      <c r="BX13" s="267">
        <v>1.3910282541374697</v>
      </c>
      <c r="BY13" s="221">
        <v>0.7983167356477294</v>
      </c>
      <c r="BZ13" s="222">
        <v>0.4012569316939992</v>
      </c>
      <c r="CA13" s="223">
        <v>0.012114883274218252</v>
      </c>
      <c r="CB13" s="223">
        <v>0.016852144930015047</v>
      </c>
      <c r="CC13" s="223">
        <v>0.033029597125078754</v>
      </c>
      <c r="CD13" s="224">
        <v>0.8313463327728082</v>
      </c>
      <c r="CE13" s="224">
        <v>0.7652871385226506</v>
      </c>
      <c r="CF13" s="216">
        <v>0.0330295971250788</v>
      </c>
      <c r="CG13" s="194">
        <v>1097</v>
      </c>
    </row>
    <row r="14" spans="1:85" ht="15">
      <c r="A14" s="7">
        <v>8</v>
      </c>
      <c r="B14" s="4" t="s">
        <v>82</v>
      </c>
      <c r="C14" s="79" t="s">
        <v>66</v>
      </c>
      <c r="D14" s="79" t="s">
        <v>73</v>
      </c>
      <c r="E14" s="79" t="s">
        <v>73</v>
      </c>
      <c r="G14" s="134" t="s">
        <v>66</v>
      </c>
      <c r="H14" s="134" t="s">
        <v>73</v>
      </c>
      <c r="I14" s="136" t="s">
        <v>73</v>
      </c>
      <c r="K14" s="79" t="s">
        <v>66</v>
      </c>
      <c r="L14" s="79" t="s">
        <v>73</v>
      </c>
      <c r="M14" s="79" t="s">
        <v>73</v>
      </c>
      <c r="O14" s="134" t="s">
        <v>66</v>
      </c>
      <c r="P14" s="134" t="s">
        <v>73</v>
      </c>
      <c r="Q14" s="136" t="s">
        <v>73</v>
      </c>
      <c r="S14" s="121">
        <f>0.779270633397313*100</f>
        <v>77.92706333973129</v>
      </c>
      <c r="T14" s="8">
        <v>6.534908508090602</v>
      </c>
      <c r="U14" s="129">
        <v>584</v>
      </c>
      <c r="W14" s="178">
        <v>81.67664053520578</v>
      </c>
      <c r="X14" s="169">
        <v>2.390180282068741</v>
      </c>
      <c r="Y14" s="196">
        <v>1474</v>
      </c>
      <c r="Z14" s="51"/>
      <c r="AA14" s="201">
        <v>82.61319572401892</v>
      </c>
      <c r="AB14" s="41">
        <v>3.097875660396035</v>
      </c>
      <c r="AC14" s="200">
        <v>923</v>
      </c>
      <c r="AD14" s="51"/>
      <c r="AE14" s="243">
        <v>82.52460319262472</v>
      </c>
      <c r="AF14" s="244" t="s">
        <v>100</v>
      </c>
      <c r="AG14" s="240">
        <v>3.025510464632508</v>
      </c>
      <c r="AH14" s="245">
        <v>1.3001191041125417</v>
      </c>
      <c r="AI14" s="246">
        <v>0.8252460319262472</v>
      </c>
      <c r="AJ14" s="246">
        <v>0.37975652557425604</v>
      </c>
      <c r="AK14" s="247">
        <v>0.011873190296481068</v>
      </c>
      <c r="AL14" s="247">
        <v>0.015436561531218689</v>
      </c>
      <c r="AM14" s="247">
        <v>0.030255104646325092</v>
      </c>
      <c r="AN14" s="247">
        <v>0.8555011365725723</v>
      </c>
      <c r="AO14" s="247">
        <v>0.7949909272799222</v>
      </c>
      <c r="AP14" s="244">
        <v>0.03025510464632508</v>
      </c>
      <c r="AQ14" s="248">
        <v>1023</v>
      </c>
      <c r="AR14" s="51"/>
      <c r="AS14" s="264">
        <v>82.5183137436432</v>
      </c>
      <c r="AT14" s="265" t="s">
        <v>100</v>
      </c>
      <c r="AU14" s="41">
        <v>2.876368005779495</v>
      </c>
      <c r="AV14" s="231">
        <v>1.2850117200602906</v>
      </c>
      <c r="AW14" s="221">
        <v>0.825183137436432</v>
      </c>
      <c r="AX14" s="221">
        <v>0.37981038312162896</v>
      </c>
      <c r="AY14" s="224">
        <v>0.011420609171933244</v>
      </c>
      <c r="AZ14" s="224">
        <v>0.01467561663616227</v>
      </c>
      <c r="BA14" s="224">
        <v>0.0287636800577949</v>
      </c>
      <c r="BB14" s="224">
        <v>0.853946817494227</v>
      </c>
      <c r="BC14" s="224">
        <v>0.7964194573786371</v>
      </c>
      <c r="BD14" s="265">
        <v>0.02876368005779495</v>
      </c>
      <c r="BE14" s="200">
        <v>1106</v>
      </c>
      <c r="BF14" s="51"/>
      <c r="BG14" s="243">
        <v>79.62670832665977</v>
      </c>
      <c r="BH14" s="244" t="s">
        <v>100</v>
      </c>
      <c r="BI14" s="240">
        <v>3.403060065327901</v>
      </c>
      <c r="BJ14" s="256">
        <v>1.4094523347958576</v>
      </c>
      <c r="BK14" s="246">
        <v>0.7962670832665977</v>
      </c>
      <c r="BL14" s="246">
        <v>0.4027726596638641</v>
      </c>
      <c r="BM14" s="247">
        <v>0.012318877319853936</v>
      </c>
      <c r="BN14" s="247">
        <v>0.017362870400531867</v>
      </c>
      <c r="BO14" s="247">
        <v>0.034030600653278995</v>
      </c>
      <c r="BP14" s="247">
        <v>0.8302976839198767</v>
      </c>
      <c r="BQ14" s="247">
        <v>0.7622364826133187</v>
      </c>
      <c r="BR14" s="244">
        <v>0.03403060065327901</v>
      </c>
      <c r="BS14" s="248">
        <v>1069</v>
      </c>
      <c r="BT14" s="51"/>
      <c r="BU14" s="235">
        <v>77.31283888704216</v>
      </c>
      <c r="BV14" s="216" t="s">
        <v>100</v>
      </c>
      <c r="BW14" s="158">
        <v>3.4364924458743507</v>
      </c>
      <c r="BX14" s="267">
        <v>1.3910282541374697</v>
      </c>
      <c r="BY14" s="221">
        <v>0.7731283888704216</v>
      </c>
      <c r="BZ14" s="222">
        <v>0.41880888623935353</v>
      </c>
      <c r="CA14" s="223">
        <v>0.01260466626245636</v>
      </c>
      <c r="CB14" s="223">
        <v>0.017533446905050133</v>
      </c>
      <c r="CC14" s="223">
        <v>0.03436492445874353</v>
      </c>
      <c r="CD14" s="224">
        <v>0.8074933133291651</v>
      </c>
      <c r="CE14" s="224">
        <v>0.7387634644116781</v>
      </c>
      <c r="CF14" s="216">
        <v>0.03436492445874351</v>
      </c>
      <c r="CG14" s="194">
        <v>1104</v>
      </c>
    </row>
    <row r="15" spans="1:85" ht="15">
      <c r="A15" s="7">
        <v>9</v>
      </c>
      <c r="B15" s="4" t="s">
        <v>82</v>
      </c>
      <c r="C15" s="79" t="s">
        <v>66</v>
      </c>
      <c r="D15" s="79" t="s">
        <v>73</v>
      </c>
      <c r="E15" s="79" t="s">
        <v>73</v>
      </c>
      <c r="G15" s="134" t="s">
        <v>66</v>
      </c>
      <c r="H15" s="134" t="s">
        <v>73</v>
      </c>
      <c r="I15" s="136" t="s">
        <v>73</v>
      </c>
      <c r="K15" s="79" t="s">
        <v>66</v>
      </c>
      <c r="L15" s="79" t="s">
        <v>73</v>
      </c>
      <c r="M15" s="79" t="s">
        <v>73</v>
      </c>
      <c r="O15" s="134" t="s">
        <v>66</v>
      </c>
      <c r="P15" s="134" t="s">
        <v>73</v>
      </c>
      <c r="Q15" s="136" t="s">
        <v>73</v>
      </c>
      <c r="S15" s="121">
        <f>0.806501547987616*100</f>
        <v>80.65015479876159</v>
      </c>
      <c r="T15" s="8">
        <v>5.589967086291388</v>
      </c>
      <c r="U15" s="129">
        <v>604</v>
      </c>
      <c r="W15" s="178">
        <v>82.00725398535928</v>
      </c>
      <c r="X15" s="169">
        <v>2.4129205046116056</v>
      </c>
      <c r="Y15" s="196">
        <v>1426</v>
      </c>
      <c r="Z15" s="51"/>
      <c r="AA15" s="201">
        <v>83.43327854253523</v>
      </c>
      <c r="AB15" s="41">
        <v>3.012904618091227</v>
      </c>
      <c r="AC15" s="200">
        <v>939</v>
      </c>
      <c r="AD15" s="51"/>
      <c r="AE15" s="243">
        <v>84.57584079787836</v>
      </c>
      <c r="AF15" s="244" t="s">
        <v>100</v>
      </c>
      <c r="AG15" s="240">
        <v>2.880330156849087</v>
      </c>
      <c r="AH15" s="249">
        <v>1.3001191041125417</v>
      </c>
      <c r="AI15" s="246">
        <v>0.8457584079787835</v>
      </c>
      <c r="AJ15" s="246">
        <v>0.3611801812281193</v>
      </c>
      <c r="AK15" s="247">
        <v>0.01130345059742381</v>
      </c>
      <c r="AL15" s="247">
        <v>0.014695832064103019</v>
      </c>
      <c r="AM15" s="247">
        <v>0.028803301568490834</v>
      </c>
      <c r="AN15" s="247">
        <v>0.8745617095472744</v>
      </c>
      <c r="AO15" s="247">
        <v>0.8169551064102927</v>
      </c>
      <c r="AP15" s="244">
        <v>0.02880330156849087</v>
      </c>
      <c r="AQ15" s="248">
        <v>1021</v>
      </c>
      <c r="AR15" s="51"/>
      <c r="AS15" s="264">
        <v>83.11805861075119</v>
      </c>
      <c r="AT15" s="265" t="s">
        <v>100</v>
      </c>
      <c r="AU15" s="41">
        <v>2.873456909386607</v>
      </c>
      <c r="AV15" s="266">
        <v>1.2850117200602906</v>
      </c>
      <c r="AW15" s="221">
        <v>0.8311805861075119</v>
      </c>
      <c r="AX15" s="221">
        <v>0.3745923375957988</v>
      </c>
      <c r="AY15" s="224">
        <v>0.011409050673820994</v>
      </c>
      <c r="AZ15" s="224">
        <v>0.014660763830621733</v>
      </c>
      <c r="BA15" s="224">
        <v>0.028734569093866073</v>
      </c>
      <c r="BB15" s="224">
        <v>0.859915155201378</v>
      </c>
      <c r="BC15" s="224">
        <v>0.8024460170136458</v>
      </c>
      <c r="BD15" s="265">
        <v>0.02873456909386607</v>
      </c>
      <c r="BE15" s="200">
        <v>1078</v>
      </c>
      <c r="BF15" s="51"/>
      <c r="BG15" s="243">
        <v>81.87128819414946</v>
      </c>
      <c r="BH15" s="244" t="s">
        <v>100</v>
      </c>
      <c r="BI15" s="240">
        <v>3.4031284475711354</v>
      </c>
      <c r="BJ15" s="256">
        <v>1.4094523347958576</v>
      </c>
      <c r="BK15" s="246">
        <v>0.8187128819414946</v>
      </c>
      <c r="BL15" s="246">
        <v>0.38525588754040724</v>
      </c>
      <c r="BM15" s="247">
        <v>0.012319124859553242</v>
      </c>
      <c r="BN15" s="247">
        <v>0.01736321929593901</v>
      </c>
      <c r="BO15" s="247">
        <v>0.03403128447571136</v>
      </c>
      <c r="BP15" s="247">
        <v>0.852744166417206</v>
      </c>
      <c r="BQ15" s="247">
        <v>0.7846815974657833</v>
      </c>
      <c r="BR15" s="244">
        <v>0.034031284475711354</v>
      </c>
      <c r="BS15" s="248">
        <v>978</v>
      </c>
      <c r="BT15" s="51"/>
      <c r="BU15" s="235">
        <v>81.04268542884755</v>
      </c>
      <c r="BV15" s="216" t="s">
        <v>100</v>
      </c>
      <c r="BW15" s="158">
        <v>3.3089271683882537</v>
      </c>
      <c r="BX15" s="267">
        <v>1.3910282541374697</v>
      </c>
      <c r="BY15" s="221">
        <v>0.8104268542884755</v>
      </c>
      <c r="BZ15" s="222">
        <v>0.3919632229387875</v>
      </c>
      <c r="CA15" s="223">
        <v>0.01213677122857661</v>
      </c>
      <c r="CB15" s="223">
        <v>0.016882591692952795</v>
      </c>
      <c r="CC15" s="223">
        <v>0.03308927168388257</v>
      </c>
      <c r="CD15" s="224">
        <v>0.843516125972358</v>
      </c>
      <c r="CE15" s="224">
        <v>0.777337582604593</v>
      </c>
      <c r="CF15" s="216">
        <v>0.03308927168388254</v>
      </c>
      <c r="CG15" s="194">
        <v>1043</v>
      </c>
    </row>
    <row r="16" spans="1:85" ht="15">
      <c r="A16" s="4" t="s">
        <v>32</v>
      </c>
      <c r="B16" s="4" t="s">
        <v>82</v>
      </c>
      <c r="C16" s="79" t="s">
        <v>66</v>
      </c>
      <c r="D16" s="79" t="s">
        <v>73</v>
      </c>
      <c r="E16" s="79" t="s">
        <v>73</v>
      </c>
      <c r="G16" s="134" t="s">
        <v>66</v>
      </c>
      <c r="H16" s="134" t="s">
        <v>73</v>
      </c>
      <c r="I16" s="136" t="s">
        <v>73</v>
      </c>
      <c r="K16" s="79" t="s">
        <v>66</v>
      </c>
      <c r="L16" s="79" t="s">
        <v>73</v>
      </c>
      <c r="M16" s="79" t="s">
        <v>73</v>
      </c>
      <c r="O16" s="134" t="s">
        <v>66</v>
      </c>
      <c r="P16" s="134" t="s">
        <v>73</v>
      </c>
      <c r="Q16" s="136" t="s">
        <v>73</v>
      </c>
      <c r="S16" s="121">
        <f>0.866261398176292*100</f>
        <v>86.6261398176292</v>
      </c>
      <c r="T16" s="8">
        <v>4.772259850889135</v>
      </c>
      <c r="U16" s="129">
        <v>683</v>
      </c>
      <c r="W16" s="178">
        <v>84.75751082011288</v>
      </c>
      <c r="X16" s="169">
        <v>2.233650324685364</v>
      </c>
      <c r="Y16" s="196">
        <v>1457</v>
      </c>
      <c r="Z16" s="51"/>
      <c r="AA16" s="201">
        <v>84.41489851916187</v>
      </c>
      <c r="AB16" s="41">
        <v>3.053760557914323</v>
      </c>
      <c r="AC16" s="200">
        <v>870</v>
      </c>
      <c r="AD16" s="51"/>
      <c r="AE16" s="243">
        <v>84.58564367553396</v>
      </c>
      <c r="AF16" s="244" t="s">
        <v>100</v>
      </c>
      <c r="AG16" s="240">
        <v>2.912574122541267</v>
      </c>
      <c r="AH16" s="249">
        <v>1.3001191041125417</v>
      </c>
      <c r="AI16" s="246">
        <v>0.8458564367553396</v>
      </c>
      <c r="AJ16" s="246">
        <v>0.361086312610849</v>
      </c>
      <c r="AK16" s="247">
        <v>0.011429987505840376</v>
      </c>
      <c r="AL16" s="247">
        <v>0.014860345116110734</v>
      </c>
      <c r="AM16" s="247">
        <v>0.02912574122541272</v>
      </c>
      <c r="AN16" s="247">
        <v>0.8749821779807523</v>
      </c>
      <c r="AO16" s="247">
        <v>0.8167306955299269</v>
      </c>
      <c r="AP16" s="244">
        <v>0.02912574122541267</v>
      </c>
      <c r="AQ16" s="248">
        <v>998</v>
      </c>
      <c r="AR16" s="51"/>
      <c r="AS16" s="264">
        <v>84.27195277430386</v>
      </c>
      <c r="AT16" s="265" t="s">
        <v>100</v>
      </c>
      <c r="AU16" s="41">
        <v>2.890913654774996</v>
      </c>
      <c r="AV16" s="266">
        <v>1.2850117200602906</v>
      </c>
      <c r="AW16" s="221">
        <v>0.8427195277430386</v>
      </c>
      <c r="AX16" s="221">
        <v>0.3640650014813132</v>
      </c>
      <c r="AY16" s="224">
        <v>0.011478362620725631</v>
      </c>
      <c r="AZ16" s="224">
        <v>0.014749830494734389</v>
      </c>
      <c r="BA16" s="224">
        <v>0.028909136547750004</v>
      </c>
      <c r="BB16" s="224">
        <v>0.8716286642907886</v>
      </c>
      <c r="BC16" s="224">
        <v>0.8138103911952886</v>
      </c>
      <c r="BD16" s="265">
        <v>0.02890913654774996</v>
      </c>
      <c r="BE16" s="200">
        <v>1006</v>
      </c>
      <c r="BF16" s="51"/>
      <c r="BG16" s="243">
        <v>84.46107788413072</v>
      </c>
      <c r="BH16" s="244" t="s">
        <v>100</v>
      </c>
      <c r="BI16" s="240">
        <v>3.1742713326113003</v>
      </c>
      <c r="BJ16" s="256">
        <v>1.4094523347958576</v>
      </c>
      <c r="BK16" s="246">
        <v>0.8446107788413072</v>
      </c>
      <c r="BL16" s="246">
        <v>0.36227532500349463</v>
      </c>
      <c r="BM16" s="247">
        <v>0.011490675561320178</v>
      </c>
      <c r="BN16" s="247">
        <v>0.016195559498284426</v>
      </c>
      <c r="BO16" s="247">
        <v>0.03174271332611305</v>
      </c>
      <c r="BP16" s="247">
        <v>0.8763534921674202</v>
      </c>
      <c r="BQ16" s="247">
        <v>0.8128680655151942</v>
      </c>
      <c r="BR16" s="244">
        <v>0.031742713326113</v>
      </c>
      <c r="BS16" s="248">
        <v>994</v>
      </c>
      <c r="BT16" s="51"/>
      <c r="BU16" s="235">
        <v>82.4995046405812</v>
      </c>
      <c r="BV16" s="216" t="s">
        <v>100</v>
      </c>
      <c r="BW16" s="158">
        <v>3.232582830395747</v>
      </c>
      <c r="BX16" s="267">
        <v>1.3910282541374697</v>
      </c>
      <c r="BY16" s="221">
        <v>0.8249950464058119</v>
      </c>
      <c r="BZ16" s="222">
        <v>0.37997134077675404</v>
      </c>
      <c r="CA16" s="223">
        <v>0.011856748817184718</v>
      </c>
      <c r="CB16" s="223">
        <v>0.016493072606914967</v>
      </c>
      <c r="CC16" s="223">
        <v>0.03232582830395747</v>
      </c>
      <c r="CD16" s="224">
        <v>0.8573208747097694</v>
      </c>
      <c r="CE16" s="224">
        <v>0.7926692181018544</v>
      </c>
      <c r="CF16" s="216">
        <v>0.03232582830395747</v>
      </c>
      <c r="CG16" s="194">
        <v>1027</v>
      </c>
    </row>
    <row r="17" spans="1:85" ht="15">
      <c r="A17" s="4"/>
      <c r="B17" s="4"/>
      <c r="E17" s="21"/>
      <c r="G17" s="134"/>
      <c r="H17" s="134"/>
      <c r="I17" s="135"/>
      <c r="M17" s="21"/>
      <c r="O17" s="134"/>
      <c r="P17" s="134"/>
      <c r="Q17" s="141"/>
      <c r="S17" s="122"/>
      <c r="T17" s="8"/>
      <c r="U17" s="130"/>
      <c r="W17" s="179"/>
      <c r="X17" s="169"/>
      <c r="Y17" s="180"/>
      <c r="Z17" s="51"/>
      <c r="AA17" s="202"/>
      <c r="AB17" s="41"/>
      <c r="AC17" s="52"/>
      <c r="AD17" s="51"/>
      <c r="AE17" s="243"/>
      <c r="AF17" s="244" t="e">
        <v>#DIV/0!</v>
      </c>
      <c r="AG17" s="240"/>
      <c r="AH17" s="245">
        <v>1.3001191041125417</v>
      </c>
      <c r="AI17" s="246">
        <v>0</v>
      </c>
      <c r="AJ17" s="246">
        <v>0</v>
      </c>
      <c r="AK17" s="247" t="e">
        <v>#DIV/0!</v>
      </c>
      <c r="AL17" s="247" t="e">
        <v>#DIV/0!</v>
      </c>
      <c r="AM17" s="247" t="e">
        <v>#DIV/0!</v>
      </c>
      <c r="AN17" s="247" t="e">
        <v>#DIV/0!</v>
      </c>
      <c r="AO17" s="247" t="e">
        <v>#DIV/0!</v>
      </c>
      <c r="AP17" s="244" t="e">
        <v>#DIV/0!</v>
      </c>
      <c r="AQ17" s="250"/>
      <c r="AR17" s="51"/>
      <c r="AS17" s="264"/>
      <c r="AT17" s="265" t="e">
        <v>#DIV/0!</v>
      </c>
      <c r="AU17" s="41"/>
      <c r="AV17" s="231">
        <v>1.2850117200602906</v>
      </c>
      <c r="AW17" s="221">
        <v>0</v>
      </c>
      <c r="AX17" s="221">
        <v>0</v>
      </c>
      <c r="AY17" s="224" t="e">
        <v>#DIV/0!</v>
      </c>
      <c r="AZ17" s="224" t="e">
        <v>#DIV/0!</v>
      </c>
      <c r="BA17" s="224" t="e">
        <v>#DIV/0!</v>
      </c>
      <c r="BB17" s="224" t="e">
        <v>#DIV/0!</v>
      </c>
      <c r="BC17" s="224" t="e">
        <v>#DIV/0!</v>
      </c>
      <c r="BD17" s="265" t="e">
        <v>#DIV/0!</v>
      </c>
      <c r="BE17" s="52"/>
      <c r="BF17" s="51"/>
      <c r="BG17" s="243"/>
      <c r="BH17" s="244" t="e">
        <v>#DIV/0!</v>
      </c>
      <c r="BI17" s="240"/>
      <c r="BJ17" s="256">
        <v>1.4094523347958576</v>
      </c>
      <c r="BK17" s="246">
        <v>0</v>
      </c>
      <c r="BL17" s="246">
        <v>0</v>
      </c>
      <c r="BM17" s="247" t="e">
        <v>#DIV/0!</v>
      </c>
      <c r="BN17" s="247" t="e">
        <v>#DIV/0!</v>
      </c>
      <c r="BO17" s="247" t="e">
        <v>#DIV/0!</v>
      </c>
      <c r="BP17" s="247" t="e">
        <v>#DIV/0!</v>
      </c>
      <c r="BQ17" s="247" t="e">
        <v>#DIV/0!</v>
      </c>
      <c r="BR17" s="244" t="e">
        <v>#DIV/0!</v>
      </c>
      <c r="BS17" s="250"/>
      <c r="BT17" s="51"/>
      <c r="BU17" s="235"/>
      <c r="BV17" s="216" t="e">
        <v>#DIV/0!</v>
      </c>
      <c r="BW17" s="158"/>
      <c r="BX17" s="267">
        <v>1.3910282541374697</v>
      </c>
      <c r="BY17" s="221">
        <v>0</v>
      </c>
      <c r="BZ17" s="222">
        <v>0</v>
      </c>
      <c r="CA17" s="223" t="e">
        <v>#DIV/0!</v>
      </c>
      <c r="CB17" s="223" t="e">
        <v>#DIV/0!</v>
      </c>
      <c r="CC17" s="223" t="e">
        <v>#DIV/0!</v>
      </c>
      <c r="CD17" s="224" t="e">
        <v>#DIV/0!</v>
      </c>
      <c r="CE17" s="224" t="e">
        <v>#DIV/0!</v>
      </c>
      <c r="CF17" s="216" t="e">
        <v>#DIV/0!</v>
      </c>
      <c r="CG17" s="187"/>
    </row>
    <row r="18" spans="1:85" ht="15">
      <c r="A18" s="5" t="s">
        <v>12</v>
      </c>
      <c r="B18" s="5"/>
      <c r="E18" s="21"/>
      <c r="G18" s="134"/>
      <c r="H18" s="134"/>
      <c r="I18" s="98"/>
      <c r="J18" s="20"/>
      <c r="M18" s="21"/>
      <c r="O18" s="134"/>
      <c r="P18" s="134"/>
      <c r="Q18" s="98"/>
      <c r="S18" s="73"/>
      <c r="T18" s="8"/>
      <c r="U18" s="131"/>
      <c r="W18" s="181"/>
      <c r="X18" s="169"/>
      <c r="Y18" s="197"/>
      <c r="Z18" s="51"/>
      <c r="AA18" s="73"/>
      <c r="AB18" s="41"/>
      <c r="AC18" s="203"/>
      <c r="AD18" s="51"/>
      <c r="AE18" s="243"/>
      <c r="AF18" s="244" t="e">
        <v>#DIV/0!</v>
      </c>
      <c r="AG18" s="240"/>
      <c r="AH18" s="245">
        <v>1.3001191041125417</v>
      </c>
      <c r="AI18" s="246">
        <v>0</v>
      </c>
      <c r="AJ18" s="246">
        <v>0</v>
      </c>
      <c r="AK18" s="247" t="e">
        <v>#DIV/0!</v>
      </c>
      <c r="AL18" s="247" t="e">
        <v>#DIV/0!</v>
      </c>
      <c r="AM18" s="247" t="e">
        <v>#DIV/0!</v>
      </c>
      <c r="AN18" s="247" t="e">
        <v>#DIV/0!</v>
      </c>
      <c r="AO18" s="247" t="e">
        <v>#DIV/0!</v>
      </c>
      <c r="AP18" s="244" t="e">
        <v>#DIV/0!</v>
      </c>
      <c r="AQ18" s="251"/>
      <c r="AR18" s="51"/>
      <c r="AS18" s="264"/>
      <c r="AT18" s="265" t="e">
        <v>#DIV/0!</v>
      </c>
      <c r="AU18" s="41"/>
      <c r="AV18" s="231">
        <v>1.2850117200602906</v>
      </c>
      <c r="AW18" s="221">
        <v>0</v>
      </c>
      <c r="AX18" s="221">
        <v>0</v>
      </c>
      <c r="AY18" s="224" t="e">
        <v>#DIV/0!</v>
      </c>
      <c r="AZ18" s="224" t="e">
        <v>#DIV/0!</v>
      </c>
      <c r="BA18" s="224" t="e">
        <v>#DIV/0!</v>
      </c>
      <c r="BB18" s="224" t="e">
        <v>#DIV/0!</v>
      </c>
      <c r="BC18" s="224" t="e">
        <v>#DIV/0!</v>
      </c>
      <c r="BD18" s="265" t="e">
        <v>#DIV/0!</v>
      </c>
      <c r="BE18" s="203"/>
      <c r="BF18" s="51"/>
      <c r="BG18" s="243"/>
      <c r="BH18" s="244" t="e">
        <v>#DIV/0!</v>
      </c>
      <c r="BI18" s="240"/>
      <c r="BJ18" s="256">
        <v>1.4094523347958576</v>
      </c>
      <c r="BK18" s="246">
        <v>0</v>
      </c>
      <c r="BL18" s="246">
        <v>0</v>
      </c>
      <c r="BM18" s="247" t="e">
        <v>#DIV/0!</v>
      </c>
      <c r="BN18" s="247" t="e">
        <v>#DIV/0!</v>
      </c>
      <c r="BO18" s="247" t="e">
        <v>#DIV/0!</v>
      </c>
      <c r="BP18" s="247" t="e">
        <v>#DIV/0!</v>
      </c>
      <c r="BQ18" s="247" t="e">
        <v>#DIV/0!</v>
      </c>
      <c r="BR18" s="244" t="e">
        <v>#DIV/0!</v>
      </c>
      <c r="BS18" s="251"/>
      <c r="BT18" s="51"/>
      <c r="BU18" s="235"/>
      <c r="BV18" s="216" t="e">
        <v>#DIV/0!</v>
      </c>
      <c r="BW18" s="158"/>
      <c r="BX18" s="267">
        <v>1.3910282541374697</v>
      </c>
      <c r="BY18" s="221">
        <v>0</v>
      </c>
      <c r="BZ18" s="222">
        <v>0</v>
      </c>
      <c r="CA18" s="223" t="e">
        <v>#DIV/0!</v>
      </c>
      <c r="CB18" s="223" t="e">
        <v>#DIV/0!</v>
      </c>
      <c r="CC18" s="223" t="e">
        <v>#DIV/0!</v>
      </c>
      <c r="CD18" s="224" t="e">
        <v>#DIV/0!</v>
      </c>
      <c r="CE18" s="224" t="e">
        <v>#DIV/0!</v>
      </c>
      <c r="CF18" s="216" t="e">
        <v>#DIV/0!</v>
      </c>
      <c r="CG18" s="195"/>
    </row>
    <row r="19" spans="1:85" ht="15">
      <c r="A19" s="1" t="s">
        <v>14</v>
      </c>
      <c r="B19" s="4" t="s">
        <v>82</v>
      </c>
      <c r="C19" s="109">
        <v>70.1704545454545</v>
      </c>
      <c r="D19" s="109">
        <v>2.3610688248667984</v>
      </c>
      <c r="E19" s="37">
        <v>2553</v>
      </c>
      <c r="F19" s="17"/>
      <c r="G19" s="137">
        <v>71.1147274206672</v>
      </c>
      <c r="H19" s="137">
        <v>2.535255528354419</v>
      </c>
      <c r="I19" s="138">
        <v>2173</v>
      </c>
      <c r="J19" s="32"/>
      <c r="K19" s="109">
        <v>67.1767406273909</v>
      </c>
      <c r="L19" s="109">
        <v>2.478687796445776</v>
      </c>
      <c r="M19" s="127">
        <v>2346</v>
      </c>
      <c r="N19" s="17"/>
      <c r="O19" s="137">
        <v>69.4406548431105</v>
      </c>
      <c r="P19" s="137">
        <v>4.317955350543016</v>
      </c>
      <c r="Q19" s="138">
        <v>868</v>
      </c>
      <c r="R19" s="17"/>
      <c r="S19" s="123">
        <f>0.714285714285714*100</f>
        <v>71.4285714285714</v>
      </c>
      <c r="T19" s="8">
        <v>9.257863248123915</v>
      </c>
      <c r="U19" s="127">
        <v>309</v>
      </c>
      <c r="V19" s="17"/>
      <c r="W19" s="182">
        <v>70.48400799279254</v>
      </c>
      <c r="X19" s="169">
        <v>3.974594260348624</v>
      </c>
      <c r="Y19" s="198">
        <v>741</v>
      </c>
      <c r="Z19" s="51"/>
      <c r="AA19" s="201">
        <v>70.68295556819271</v>
      </c>
      <c r="AB19" s="41">
        <v>3.784994520556417</v>
      </c>
      <c r="AC19" s="204">
        <v>892</v>
      </c>
      <c r="AD19" s="51"/>
      <c r="AE19" s="243">
        <v>72.97510081590546</v>
      </c>
      <c r="AF19" s="244" t="s">
        <v>100</v>
      </c>
      <c r="AG19" s="240">
        <v>3.469203772860907</v>
      </c>
      <c r="AH19" s="249">
        <v>1.3001191041125417</v>
      </c>
      <c r="AI19" s="246">
        <v>0.7297510081590546</v>
      </c>
      <c r="AJ19" s="246">
        <v>0.44408836311020133</v>
      </c>
      <c r="AK19" s="247">
        <v>0.013614402281517425</v>
      </c>
      <c r="AL19" s="247">
        <v>0.01770034449727418</v>
      </c>
      <c r="AM19" s="247">
        <v>0.03469203772860911</v>
      </c>
      <c r="AN19" s="247">
        <v>0.7644430458876637</v>
      </c>
      <c r="AO19" s="247">
        <v>0.6950589704304455</v>
      </c>
      <c r="AP19" s="244">
        <v>0.03469203772860907</v>
      </c>
      <c r="AQ19" s="252">
        <v>1064</v>
      </c>
      <c r="AR19" s="51"/>
      <c r="AS19" s="264">
        <v>76.36997569639185</v>
      </c>
      <c r="AT19" s="265" t="s">
        <v>34</v>
      </c>
      <c r="AU19" s="41">
        <v>3.218603291409061</v>
      </c>
      <c r="AV19" s="266">
        <v>1.2850117200602906</v>
      </c>
      <c r="AW19" s="221">
        <v>0.7636997569639185</v>
      </c>
      <c r="AX19" s="221">
        <v>0.4248087077464048</v>
      </c>
      <c r="AY19" s="224">
        <v>0.012779453184301234</v>
      </c>
      <c r="AZ19" s="224">
        <v>0.016421747117788887</v>
      </c>
      <c r="BA19" s="224">
        <v>0.03218603291409065</v>
      </c>
      <c r="BB19" s="224">
        <v>0.7958857898780091</v>
      </c>
      <c r="BC19" s="224">
        <v>0.7315137240498278</v>
      </c>
      <c r="BD19" s="265">
        <v>0.03218603291409061</v>
      </c>
      <c r="BE19" s="204">
        <v>1105</v>
      </c>
      <c r="BF19" s="51"/>
      <c r="BG19" s="243">
        <v>73.73057187823026</v>
      </c>
      <c r="BH19" s="244" t="s">
        <v>100</v>
      </c>
      <c r="BI19" s="240">
        <v>3.6926058529280326</v>
      </c>
      <c r="BJ19" s="256">
        <v>1.4094523347958576</v>
      </c>
      <c r="BK19" s="246">
        <v>0.7373057187823027</v>
      </c>
      <c r="BL19" s="246">
        <v>0.44009771168822803</v>
      </c>
      <c r="BM19" s="247">
        <v>0.0133670160442531</v>
      </c>
      <c r="BN19" s="247">
        <v>0.01884017197282622</v>
      </c>
      <c r="BO19" s="247">
        <v>0.036926058529280326</v>
      </c>
      <c r="BP19" s="247">
        <v>0.774231777311583</v>
      </c>
      <c r="BQ19" s="247">
        <v>0.7003796602530223</v>
      </c>
      <c r="BR19" s="244">
        <v>0.036926058529280326</v>
      </c>
      <c r="BS19" s="252">
        <v>1084</v>
      </c>
      <c r="BT19" s="51"/>
      <c r="BU19" s="235">
        <v>72.20635553708574</v>
      </c>
      <c r="BV19" s="216" t="s">
        <v>100</v>
      </c>
      <c r="BW19" s="158">
        <v>3.665920263878164</v>
      </c>
      <c r="BX19" s="267">
        <v>1.3910282541374697</v>
      </c>
      <c r="BY19" s="221">
        <v>0.7220635553708574</v>
      </c>
      <c r="BZ19" s="222">
        <v>0.44798189402704003</v>
      </c>
      <c r="CA19" s="223">
        <v>0.013446181593221421</v>
      </c>
      <c r="CB19" s="223">
        <v>0.018704018506434175</v>
      </c>
      <c r="CC19" s="223">
        <v>0.03665920263878163</v>
      </c>
      <c r="CD19" s="224">
        <v>0.7587227580096391</v>
      </c>
      <c r="CE19" s="224">
        <v>0.6854043527320758</v>
      </c>
      <c r="CF19" s="216">
        <v>0.03665920263878164</v>
      </c>
      <c r="CG19" s="188">
        <v>1110</v>
      </c>
    </row>
    <row r="20" spans="1:85" ht="15">
      <c r="A20" s="1" t="s">
        <v>15</v>
      </c>
      <c r="B20" s="4" t="s">
        <v>82</v>
      </c>
      <c r="C20" s="110">
        <v>71.542341385718</v>
      </c>
      <c r="D20" s="110">
        <v>2.0157129319342673</v>
      </c>
      <c r="E20" s="21">
        <v>3407</v>
      </c>
      <c r="F20" s="5"/>
      <c r="G20" s="139">
        <v>71.5339686443283</v>
      </c>
      <c r="H20" s="139">
        <v>2.2060333717845566</v>
      </c>
      <c r="I20" s="138">
        <v>2845</v>
      </c>
      <c r="J20" s="21"/>
      <c r="K20" s="110">
        <v>74.5953757225433</v>
      </c>
      <c r="L20" s="110">
        <v>2.038870888628672</v>
      </c>
      <c r="M20" s="127">
        <v>2980</v>
      </c>
      <c r="N20" s="5"/>
      <c r="O20" s="139">
        <v>74.0454076367389</v>
      </c>
      <c r="P20" s="139">
        <v>2.7679469959759473</v>
      </c>
      <c r="Q20" s="138">
        <v>1913</v>
      </c>
      <c r="R20" s="5"/>
      <c r="S20" s="123">
        <f>0.738594327990136*100</f>
        <v>73.8594327990136</v>
      </c>
      <c r="T20" s="8">
        <v>5.5492490958193486</v>
      </c>
      <c r="U20" s="127">
        <v>792</v>
      </c>
      <c r="V20" s="5"/>
      <c r="W20" s="182">
        <v>74.45827060203635</v>
      </c>
      <c r="X20" s="169">
        <v>2.397285182105371</v>
      </c>
      <c r="Y20" s="198">
        <v>1862</v>
      </c>
      <c r="Z20" s="51"/>
      <c r="AA20" s="199">
        <v>77.07981438761922</v>
      </c>
      <c r="AB20" s="41">
        <v>3.072604979485071</v>
      </c>
      <c r="AC20" s="204">
        <v>1154</v>
      </c>
      <c r="AD20" s="51"/>
      <c r="AE20" s="243">
        <v>76.383186057071</v>
      </c>
      <c r="AF20" s="244" t="s">
        <v>34</v>
      </c>
      <c r="AG20" s="240">
        <v>3.0262548434049963</v>
      </c>
      <c r="AH20" s="249">
        <v>1.3001191041125417</v>
      </c>
      <c r="AI20" s="246">
        <v>0.76383186057071</v>
      </c>
      <c r="AJ20" s="246">
        <v>0.42472667604919456</v>
      </c>
      <c r="AK20" s="247">
        <v>0.011876111506280788</v>
      </c>
      <c r="AL20" s="247">
        <v>0.015440359451886427</v>
      </c>
      <c r="AM20" s="247">
        <v>0.030262548434049998</v>
      </c>
      <c r="AN20" s="247">
        <v>0.7940944090047599</v>
      </c>
      <c r="AO20" s="247">
        <v>0.73356931213666</v>
      </c>
      <c r="AP20" s="244">
        <v>0.030262548434049963</v>
      </c>
      <c r="AQ20" s="252">
        <v>1279</v>
      </c>
      <c r="AR20" s="51"/>
      <c r="AS20" s="264">
        <v>76.05937181932958</v>
      </c>
      <c r="AT20" s="265" t="s">
        <v>34</v>
      </c>
      <c r="AU20" s="41">
        <v>2.887848666954773</v>
      </c>
      <c r="AV20" s="266">
        <v>1.2850117200602906</v>
      </c>
      <c r="AW20" s="221">
        <v>0.7605937181932958</v>
      </c>
      <c r="AX20" s="221">
        <v>0.4267211197470699</v>
      </c>
      <c r="AY20" s="224">
        <v>0.01146619309723588</v>
      </c>
      <c r="AZ20" s="224">
        <v>0.01473419251442251</v>
      </c>
      <c r="BA20" s="224">
        <v>0.028878486669547773</v>
      </c>
      <c r="BB20" s="224">
        <v>0.7894722048628435</v>
      </c>
      <c r="BC20" s="224">
        <v>0.7317152315237481</v>
      </c>
      <c r="BD20" s="265">
        <v>0.02887848666954773</v>
      </c>
      <c r="BE20" s="204">
        <v>1385</v>
      </c>
      <c r="BF20" s="51"/>
      <c r="BG20" s="243">
        <v>78.04426240420699</v>
      </c>
      <c r="BH20" s="244" t="s">
        <v>34</v>
      </c>
      <c r="BI20" s="240">
        <v>3.2513082096547796</v>
      </c>
      <c r="BJ20" s="256">
        <v>1.4094523347958576</v>
      </c>
      <c r="BK20" s="246">
        <v>0.7804426240420699</v>
      </c>
      <c r="BL20" s="246">
        <v>0.41394677752145653</v>
      </c>
      <c r="BM20" s="247">
        <v>0.011769544526071124</v>
      </c>
      <c r="BN20" s="247">
        <v>0.016588612011754753</v>
      </c>
      <c r="BO20" s="247">
        <v>0.03251308209654784</v>
      </c>
      <c r="BP20" s="247">
        <v>0.8129557061386177</v>
      </c>
      <c r="BQ20" s="247">
        <v>0.7479295419455221</v>
      </c>
      <c r="BR20" s="244">
        <v>0.032513082096547796</v>
      </c>
      <c r="BS20" s="252">
        <v>1237</v>
      </c>
      <c r="BT20" s="51"/>
      <c r="BU20" s="235">
        <v>76.92949339054606</v>
      </c>
      <c r="BV20" s="216" t="s">
        <v>34</v>
      </c>
      <c r="BW20" s="158">
        <v>3.152997183783801</v>
      </c>
      <c r="BX20" s="267">
        <v>1.3910282541374697</v>
      </c>
      <c r="BY20" s="221">
        <v>0.7692949339054606</v>
      </c>
      <c r="BZ20" s="222">
        <v>0.42128403550675125</v>
      </c>
      <c r="CA20" s="223">
        <v>0.011564837651766708</v>
      </c>
      <c r="CB20" s="223">
        <v>0.01608701592812032</v>
      </c>
      <c r="CC20" s="223">
        <v>0.03152997183783801</v>
      </c>
      <c r="CD20" s="224">
        <v>0.8008249057432986</v>
      </c>
      <c r="CE20" s="224">
        <v>0.7377649620676225</v>
      </c>
      <c r="CF20" s="216">
        <v>0.03152997183783801</v>
      </c>
      <c r="CG20" s="188">
        <v>1327</v>
      </c>
    </row>
    <row r="21" spans="1:85" ht="15">
      <c r="A21" s="1" t="s">
        <v>16</v>
      </c>
      <c r="B21" s="4" t="s">
        <v>82</v>
      </c>
      <c r="C21" s="110">
        <v>71.7848236551478</v>
      </c>
      <c r="D21" s="110">
        <v>2.1256111213823843</v>
      </c>
      <c r="E21" s="21">
        <v>3048</v>
      </c>
      <c r="G21" s="139">
        <v>72.4673202614379</v>
      </c>
      <c r="H21" s="139">
        <v>2.286883011533824</v>
      </c>
      <c r="I21" s="138">
        <v>2594</v>
      </c>
      <c r="J21" s="20"/>
      <c r="K21" s="110">
        <v>71.6583684412102</v>
      </c>
      <c r="L21" s="110">
        <v>2.2166071278811543</v>
      </c>
      <c r="M21" s="127">
        <v>2702</v>
      </c>
      <c r="O21" s="139">
        <v>72.2866894197952</v>
      </c>
      <c r="P21" s="139">
        <v>3.295227532160304</v>
      </c>
      <c r="Q21" s="138">
        <v>1407</v>
      </c>
      <c r="S21" s="123">
        <f>0.735483870967742*100</f>
        <v>73.5483870967742</v>
      </c>
      <c r="T21" s="8">
        <v>6.370902676135557</v>
      </c>
      <c r="U21" s="127">
        <v>626</v>
      </c>
      <c r="W21" s="182">
        <v>72.34850550666594</v>
      </c>
      <c r="X21" s="169">
        <v>2.813534244760241</v>
      </c>
      <c r="Y21" s="198">
        <v>1422</v>
      </c>
      <c r="Z21" s="51"/>
      <c r="AA21" s="201">
        <v>75.29693522226323</v>
      </c>
      <c r="AB21" s="41">
        <v>3.570039759866731</v>
      </c>
      <c r="AC21" s="204">
        <v>900</v>
      </c>
      <c r="AD21" s="51"/>
      <c r="AE21" s="243">
        <v>76.38850499579793</v>
      </c>
      <c r="AF21" s="244" t="s">
        <v>34</v>
      </c>
      <c r="AG21" s="240">
        <v>3.362227542990359</v>
      </c>
      <c r="AH21" s="245">
        <v>1.3001191041125417</v>
      </c>
      <c r="AI21" s="246">
        <v>0.7638850499579793</v>
      </c>
      <c r="AJ21" s="246">
        <v>0.42469363123159115</v>
      </c>
      <c r="AK21" s="247">
        <v>0.013194589113028687</v>
      </c>
      <c r="AL21" s="247">
        <v>0.017154537376763954</v>
      </c>
      <c r="AM21" s="247">
        <v>0.03362227542990356</v>
      </c>
      <c r="AN21" s="247">
        <v>0.7975073253878829</v>
      </c>
      <c r="AO21" s="247">
        <v>0.7302627745280758</v>
      </c>
      <c r="AP21" s="244">
        <v>0.03362227542990359</v>
      </c>
      <c r="AQ21" s="252">
        <v>1036</v>
      </c>
      <c r="AR21" s="51"/>
      <c r="AS21" s="264">
        <v>72.9018459860837</v>
      </c>
      <c r="AT21" s="265" t="s">
        <v>100</v>
      </c>
      <c r="AU21" s="41">
        <v>3.511942865149009</v>
      </c>
      <c r="AV21" s="231">
        <v>1.2850117200602906</v>
      </c>
      <c r="AW21" s="221">
        <v>0.729018459860837</v>
      </c>
      <c r="AX21" s="221">
        <v>0.44446658484409174</v>
      </c>
      <c r="AY21" s="224">
        <v>0.013944156942517862</v>
      </c>
      <c r="AZ21" s="224">
        <v>0.01791840509749552</v>
      </c>
      <c r="BA21" s="224">
        <v>0.03511942865149013</v>
      </c>
      <c r="BB21" s="224">
        <v>0.7641378885123271</v>
      </c>
      <c r="BC21" s="224">
        <v>0.6938990312093469</v>
      </c>
      <c r="BD21" s="265">
        <v>0.03511942865149009</v>
      </c>
      <c r="BE21" s="204">
        <v>1016</v>
      </c>
      <c r="BF21" s="51"/>
      <c r="BG21" s="243">
        <v>73.60292120882957</v>
      </c>
      <c r="BH21" s="244" t="s">
        <v>100</v>
      </c>
      <c r="BI21" s="240">
        <v>3.8352499977447607</v>
      </c>
      <c r="BJ21" s="256">
        <v>1.4094523347958576</v>
      </c>
      <c r="BK21" s="246">
        <v>0.7360292120882957</v>
      </c>
      <c r="BL21" s="246">
        <v>0.4407836329095924</v>
      </c>
      <c r="BM21" s="247">
        <v>0.013883379460313896</v>
      </c>
      <c r="BN21" s="247">
        <v>0.019567961595196276</v>
      </c>
      <c r="BO21" s="247">
        <v>0.038352499977447635</v>
      </c>
      <c r="BP21" s="247">
        <v>0.7743817120657434</v>
      </c>
      <c r="BQ21" s="247">
        <v>0.6976767121108481</v>
      </c>
      <c r="BR21" s="244">
        <v>0.03835249997744761</v>
      </c>
      <c r="BS21" s="252">
        <v>1008</v>
      </c>
      <c r="BT21" s="51"/>
      <c r="BU21" s="235">
        <v>70.79919794415571</v>
      </c>
      <c r="BV21" s="216" t="s">
        <v>100</v>
      </c>
      <c r="BW21" s="158">
        <v>3.8550971953821844</v>
      </c>
      <c r="BX21" s="267">
        <v>1.3910282541374697</v>
      </c>
      <c r="BY21" s="221">
        <v>0.7079919794415571</v>
      </c>
      <c r="BZ21" s="222">
        <v>0.45468597568869756</v>
      </c>
      <c r="CA21" s="223">
        <v>0.014140061217204437</v>
      </c>
      <c r="CB21" s="223">
        <v>0.01966922466836483</v>
      </c>
      <c r="CC21" s="223">
        <v>0.03855097195382185</v>
      </c>
      <c r="CD21" s="224">
        <v>0.746542951395379</v>
      </c>
      <c r="CE21" s="224">
        <v>0.6694410074877353</v>
      </c>
      <c r="CF21" s="216">
        <v>0.038550971953821844</v>
      </c>
      <c r="CG21" s="188">
        <v>1034</v>
      </c>
    </row>
    <row r="22" spans="1:85" ht="15">
      <c r="A22" s="1" t="s">
        <v>17</v>
      </c>
      <c r="B22" s="4" t="s">
        <v>82</v>
      </c>
      <c r="C22" s="110">
        <v>75.7802746566791</v>
      </c>
      <c r="D22" s="110">
        <v>2.1415687213234023</v>
      </c>
      <c r="E22" s="21">
        <v>2721</v>
      </c>
      <c r="G22" s="139">
        <v>75.8389261744966</v>
      </c>
      <c r="H22" s="139">
        <v>2.264303607727612</v>
      </c>
      <c r="I22" s="138">
        <v>2430</v>
      </c>
      <c r="J22" s="20"/>
      <c r="K22" s="110">
        <v>77.752808988764</v>
      </c>
      <c r="L22" s="110">
        <v>2.114077436985781</v>
      </c>
      <c r="M22" s="127">
        <v>2530</v>
      </c>
      <c r="O22" s="139">
        <v>73.84</v>
      </c>
      <c r="P22" s="139">
        <v>3.2851671562255405</v>
      </c>
      <c r="Q22" s="138">
        <v>1365</v>
      </c>
      <c r="S22" s="123">
        <f>0.710775047258979*100</f>
        <v>71.0775047258979</v>
      </c>
      <c r="T22" s="8">
        <v>7.089902934262504</v>
      </c>
      <c r="U22" s="127">
        <v>564</v>
      </c>
      <c r="W22" s="182">
        <v>74.00991823263065</v>
      </c>
      <c r="X22" s="169">
        <v>2.8667103522353443</v>
      </c>
      <c r="Y22" s="198">
        <v>1317</v>
      </c>
      <c r="Z22" s="51"/>
      <c r="AA22" s="201">
        <v>76.97586578636674</v>
      </c>
      <c r="AB22" s="41">
        <v>3.7384864245426286</v>
      </c>
      <c r="AC22" s="204">
        <v>782</v>
      </c>
      <c r="AD22" s="51"/>
      <c r="AE22" s="243">
        <v>80.0536918203233</v>
      </c>
      <c r="AF22" s="244" t="s">
        <v>34</v>
      </c>
      <c r="AG22" s="240">
        <v>3.328244718151785</v>
      </c>
      <c r="AH22" s="245">
        <v>1.3001191041125417</v>
      </c>
      <c r="AI22" s="246">
        <v>0.8005369182032329</v>
      </c>
      <c r="AJ22" s="246">
        <v>0.3995967477306382</v>
      </c>
      <c r="AK22" s="247">
        <v>0.013061228296453445</v>
      </c>
      <c r="AL22" s="247">
        <v>0.016981152431394433</v>
      </c>
      <c r="AM22" s="247">
        <v>0.033282447181517856</v>
      </c>
      <c r="AN22" s="247">
        <v>0.8338193653847508</v>
      </c>
      <c r="AO22" s="247">
        <v>0.7672544710217151</v>
      </c>
      <c r="AP22" s="244">
        <v>0.03328244718151785</v>
      </c>
      <c r="AQ22" s="252">
        <v>936</v>
      </c>
      <c r="AR22" s="51"/>
      <c r="AS22" s="264">
        <v>78.02075969928302</v>
      </c>
      <c r="AT22" s="265" t="s">
        <v>100</v>
      </c>
      <c r="AU22" s="41">
        <v>3.309725541620101</v>
      </c>
      <c r="AV22" s="231">
        <v>1.2850117200602906</v>
      </c>
      <c r="AW22" s="221">
        <v>0.7802075969928302</v>
      </c>
      <c r="AX22" s="221">
        <v>0.4141059074530375</v>
      </c>
      <c r="AY22" s="224">
        <v>0.013141253762125887</v>
      </c>
      <c r="AZ22" s="224">
        <v>0.01688666510061815</v>
      </c>
      <c r="BA22" s="224">
        <v>0.03309725541620102</v>
      </c>
      <c r="BB22" s="224">
        <v>0.8133048524090312</v>
      </c>
      <c r="BC22" s="224">
        <v>0.7471103415766291</v>
      </c>
      <c r="BD22" s="265">
        <v>0.03309725541620101</v>
      </c>
      <c r="BE22" s="204">
        <v>993</v>
      </c>
      <c r="BF22" s="51"/>
      <c r="BG22" s="243">
        <v>79.26235375570602</v>
      </c>
      <c r="BH22" s="244" t="s">
        <v>100</v>
      </c>
      <c r="BI22" s="240">
        <v>3.5905028648122617</v>
      </c>
      <c r="BJ22" s="256">
        <v>1.4094523347958576</v>
      </c>
      <c r="BK22" s="246">
        <v>0.7926235375570602</v>
      </c>
      <c r="BL22" s="246">
        <v>0.40542750926348325</v>
      </c>
      <c r="BM22" s="247">
        <v>0.012997409231430794</v>
      </c>
      <c r="BN22" s="247">
        <v>0.018319228787537365</v>
      </c>
      <c r="BO22" s="247">
        <v>0.03590502864812259</v>
      </c>
      <c r="BP22" s="247">
        <v>0.8285285662051828</v>
      </c>
      <c r="BQ22" s="247">
        <v>0.7567185089089375</v>
      </c>
      <c r="BR22" s="244">
        <v>0.03590502864812262</v>
      </c>
      <c r="BS22" s="252">
        <v>973</v>
      </c>
      <c r="BT22" s="51"/>
      <c r="BU22" s="235">
        <v>79.22558716924017</v>
      </c>
      <c r="BV22" s="216" t="s">
        <v>100</v>
      </c>
      <c r="BW22" s="158">
        <v>3.473459000695911</v>
      </c>
      <c r="BX22" s="267">
        <v>1.3910282541374697</v>
      </c>
      <c r="BY22" s="221">
        <v>0.7922558716924017</v>
      </c>
      <c r="BZ22" s="222">
        <v>0.40569262436149167</v>
      </c>
      <c r="CA22" s="223">
        <v>0.012740255411490547</v>
      </c>
      <c r="CB22" s="223">
        <v>0.017722055242311147</v>
      </c>
      <c r="CC22" s="223">
        <v>0.0347345900069591</v>
      </c>
      <c r="CD22" s="224">
        <v>0.8269904616993609</v>
      </c>
      <c r="CE22" s="224">
        <v>0.7575212816854426</v>
      </c>
      <c r="CF22" s="216">
        <v>0.03473459000695911</v>
      </c>
      <c r="CG22" s="188">
        <v>1014</v>
      </c>
    </row>
    <row r="23" spans="1:85" ht="15">
      <c r="A23" s="1" t="s">
        <v>18</v>
      </c>
      <c r="B23" s="4" t="s">
        <v>82</v>
      </c>
      <c r="C23" s="110">
        <v>73.760539629005</v>
      </c>
      <c r="D23" s="110">
        <v>2.0119380270046037</v>
      </c>
      <c r="E23" s="21">
        <v>3251</v>
      </c>
      <c r="G23" s="139">
        <v>74.0828402366864</v>
      </c>
      <c r="H23" s="139">
        <v>2.2626428964662253</v>
      </c>
      <c r="I23" s="138">
        <v>2550</v>
      </c>
      <c r="J23" s="20"/>
      <c r="K23" s="110">
        <v>74.1839762611276</v>
      </c>
      <c r="L23" s="110">
        <v>2.095127634481308</v>
      </c>
      <c r="M23" s="127">
        <v>2852</v>
      </c>
      <c r="O23" s="139">
        <v>72.0529801324503</v>
      </c>
      <c r="P23" s="139">
        <v>3.1547855792442547</v>
      </c>
      <c r="Q23" s="138">
        <v>1543</v>
      </c>
      <c r="S23" s="123">
        <f>0.696540880503145*100</f>
        <v>69.6540880503145</v>
      </c>
      <c r="T23" s="8">
        <v>6.556604746228686</v>
      </c>
      <c r="U23" s="127">
        <v>646</v>
      </c>
      <c r="W23" s="182">
        <v>75.69199414457701</v>
      </c>
      <c r="X23" s="169">
        <v>2.7020254881124472</v>
      </c>
      <c r="Y23" s="198">
        <v>1418</v>
      </c>
      <c r="Z23" s="51"/>
      <c r="AA23" s="201">
        <v>74.03689017363638</v>
      </c>
      <c r="AB23" s="41">
        <v>3.4533411718242775</v>
      </c>
      <c r="AC23" s="204">
        <v>994</v>
      </c>
      <c r="AD23" s="51"/>
      <c r="AE23" s="243">
        <v>75.43765254049256</v>
      </c>
      <c r="AF23" s="244" t="s">
        <v>100</v>
      </c>
      <c r="AG23" s="240">
        <v>3.3102369262173026</v>
      </c>
      <c r="AH23" s="245">
        <v>1.3001191041125417</v>
      </c>
      <c r="AI23" s="246">
        <v>0.7543765254049256</v>
      </c>
      <c r="AJ23" s="246">
        <v>0.430456250184519</v>
      </c>
      <c r="AK23" s="247">
        <v>0.01299055924970681</v>
      </c>
      <c r="AL23" s="247">
        <v>0.016889274253649708</v>
      </c>
      <c r="AM23" s="247">
        <v>0.03310236926217302</v>
      </c>
      <c r="AN23" s="247">
        <v>0.7874788946670986</v>
      </c>
      <c r="AO23" s="247">
        <v>0.7212741561427526</v>
      </c>
      <c r="AP23" s="244">
        <v>0.033102369262173026</v>
      </c>
      <c r="AQ23" s="252">
        <v>1098</v>
      </c>
      <c r="AR23" s="51"/>
      <c r="AS23" s="264">
        <v>74.26984041700504</v>
      </c>
      <c r="AT23" s="265" t="s">
        <v>100</v>
      </c>
      <c r="AU23" s="41">
        <v>3.2622767651447893</v>
      </c>
      <c r="AV23" s="231">
        <v>1.2850117200602906</v>
      </c>
      <c r="AW23" s="221">
        <v>0.7426984041700504</v>
      </c>
      <c r="AX23" s="221">
        <v>0.43714698284823017</v>
      </c>
      <c r="AY23" s="224">
        <v>0.012952858560009143</v>
      </c>
      <c r="AZ23" s="224">
        <v>0.016644575057895006</v>
      </c>
      <c r="BA23" s="224">
        <v>0.03262276765144789</v>
      </c>
      <c r="BB23" s="224">
        <v>0.7753211718214983</v>
      </c>
      <c r="BC23" s="224">
        <v>0.7100756365186025</v>
      </c>
      <c r="BD23" s="265">
        <v>0.03262276765144789</v>
      </c>
      <c r="BE23" s="204">
        <v>1139</v>
      </c>
      <c r="BF23" s="51"/>
      <c r="BG23" s="243">
        <v>69.9628989685449</v>
      </c>
      <c r="BH23" s="244" t="s">
        <v>100</v>
      </c>
      <c r="BI23" s="240">
        <v>3.7823227419730654</v>
      </c>
      <c r="BJ23" s="256">
        <v>1.4094523347958576</v>
      </c>
      <c r="BK23" s="246">
        <v>0.6996289896854491</v>
      </c>
      <c r="BL23" s="246">
        <v>0.4584193129408564</v>
      </c>
      <c r="BM23" s="247">
        <v>0.01369178590680275</v>
      </c>
      <c r="BN23" s="247">
        <v>0.019297919613868154</v>
      </c>
      <c r="BO23" s="247">
        <v>0.03782322741973068</v>
      </c>
      <c r="BP23" s="247">
        <v>0.7374522171051797</v>
      </c>
      <c r="BQ23" s="247">
        <v>0.6618057622657184</v>
      </c>
      <c r="BR23" s="244">
        <v>0.037823227419730654</v>
      </c>
      <c r="BS23" s="252">
        <v>1121</v>
      </c>
      <c r="BT23" s="51"/>
      <c r="BU23" s="235">
        <v>70.01718850364453</v>
      </c>
      <c r="BV23" s="216" t="s">
        <v>100</v>
      </c>
      <c r="BW23" s="158">
        <v>3.647317307090747</v>
      </c>
      <c r="BX23" s="267">
        <v>1.3910282541374697</v>
      </c>
      <c r="BY23" s="221">
        <v>0.7001718850364453</v>
      </c>
      <c r="BZ23" s="222">
        <v>0.4581825143334871</v>
      </c>
      <c r="CA23" s="223">
        <v>0.013377948048264345</v>
      </c>
      <c r="CB23" s="223">
        <v>0.01860910371751892</v>
      </c>
      <c r="CC23" s="223">
        <v>0.03647317307090751</v>
      </c>
      <c r="CD23" s="224">
        <v>0.7366450581073528</v>
      </c>
      <c r="CE23" s="224">
        <v>0.6636987119655379</v>
      </c>
      <c r="CF23" s="216">
        <v>0.03647317307090747</v>
      </c>
      <c r="CG23" s="188">
        <v>1173</v>
      </c>
    </row>
    <row r="24" spans="1:85" ht="15">
      <c r="A24" s="1" t="s">
        <v>19</v>
      </c>
      <c r="B24" s="4" t="s">
        <v>82</v>
      </c>
      <c r="C24" s="110">
        <v>79.6588348889604</v>
      </c>
      <c r="D24" s="110">
        <v>1.9447699567944454</v>
      </c>
      <c r="E24" s="21">
        <v>2913</v>
      </c>
      <c r="G24" s="139">
        <v>81.0739767179872</v>
      </c>
      <c r="H24" s="139">
        <v>2.0506457034847116</v>
      </c>
      <c r="I24" s="138">
        <v>2481</v>
      </c>
      <c r="J24" s="20"/>
      <c r="K24" s="110">
        <v>79.8804080196975</v>
      </c>
      <c r="L24" s="110">
        <v>1.9301483222778657</v>
      </c>
      <c r="M24" s="127">
        <v>2820</v>
      </c>
      <c r="O24" s="139">
        <v>80.8630393996247</v>
      </c>
      <c r="P24" s="139">
        <v>2.684192430791235</v>
      </c>
      <c r="Q24" s="138">
        <v>1638</v>
      </c>
      <c r="S24" s="123">
        <f>0.818851251840943*100</f>
        <v>81.88512518409429</v>
      </c>
      <c r="T24" s="8">
        <v>5.315809998689716</v>
      </c>
      <c r="U24" s="127">
        <v>676</v>
      </c>
      <c r="W24" s="182">
        <v>79.66200212841555</v>
      </c>
      <c r="X24" s="169">
        <v>2.378072582209036</v>
      </c>
      <c r="Y24" s="198">
        <v>1612</v>
      </c>
      <c r="Z24" s="51"/>
      <c r="AA24" s="199">
        <v>83.36695623794363</v>
      </c>
      <c r="AB24" s="41">
        <v>3.0520506486457037</v>
      </c>
      <c r="AC24" s="204">
        <v>918</v>
      </c>
      <c r="AD24" s="51"/>
      <c r="AE24" s="243">
        <v>83.55605466278628</v>
      </c>
      <c r="AF24" s="244" t="s">
        <v>34</v>
      </c>
      <c r="AG24" s="240">
        <v>2.866211889514636</v>
      </c>
      <c r="AH24" s="245">
        <v>1.3001191041125417</v>
      </c>
      <c r="AI24" s="246">
        <v>0.8355605466278628</v>
      </c>
      <c r="AJ24" s="246">
        <v>0.3706738722203251</v>
      </c>
      <c r="AK24" s="247">
        <v>0.01124804544292905</v>
      </c>
      <c r="AL24" s="247">
        <v>0.014623798764278073</v>
      </c>
      <c r="AM24" s="247">
        <v>0.028662118895146364</v>
      </c>
      <c r="AN24" s="247">
        <v>0.8642226655230092</v>
      </c>
      <c r="AO24" s="247">
        <v>0.8068984277327165</v>
      </c>
      <c r="AP24" s="244">
        <v>0.02866211889514636</v>
      </c>
      <c r="AQ24" s="252">
        <v>1086</v>
      </c>
      <c r="AR24" s="51"/>
      <c r="AS24" s="264">
        <v>82.89683597566122</v>
      </c>
      <c r="AT24" s="265" t="s">
        <v>100</v>
      </c>
      <c r="AU24" s="41">
        <v>2.772486604782831</v>
      </c>
      <c r="AV24" s="231">
        <v>1.2850117200602906</v>
      </c>
      <c r="AW24" s="221">
        <v>0.8289683597566122</v>
      </c>
      <c r="AX24" s="221">
        <v>0.37653660948046497</v>
      </c>
      <c r="AY24" s="224">
        <v>0.011008148430250699</v>
      </c>
      <c r="AZ24" s="224">
        <v>0.014145599749035438</v>
      </c>
      <c r="BA24" s="224">
        <v>0.02772486604782828</v>
      </c>
      <c r="BB24" s="224">
        <v>0.8566932258044405</v>
      </c>
      <c r="BC24" s="224">
        <v>0.8012434937087839</v>
      </c>
      <c r="BD24" s="265">
        <v>0.02772486604782831</v>
      </c>
      <c r="BE24" s="204">
        <v>1170</v>
      </c>
      <c r="BF24" s="51"/>
      <c r="BG24" s="243">
        <v>78.74324622385555</v>
      </c>
      <c r="BH24" s="244" t="s">
        <v>100</v>
      </c>
      <c r="BI24" s="240">
        <v>3.489521421330255</v>
      </c>
      <c r="BJ24" s="256">
        <v>1.4094523347958576</v>
      </c>
      <c r="BK24" s="246">
        <v>0.7874324622385555</v>
      </c>
      <c r="BL24" s="246">
        <v>0.4091241616569246</v>
      </c>
      <c r="BM24" s="247">
        <v>0.012631862344230391</v>
      </c>
      <c r="BN24" s="247">
        <v>0.0178040078738954</v>
      </c>
      <c r="BO24" s="247">
        <v>0.034895214213302515</v>
      </c>
      <c r="BP24" s="247">
        <v>0.822327676451858</v>
      </c>
      <c r="BQ24" s="247">
        <v>0.7525372480252529</v>
      </c>
      <c r="BR24" s="244">
        <v>0.03489521421330255</v>
      </c>
      <c r="BS24" s="252">
        <v>1049</v>
      </c>
      <c r="BT24" s="51"/>
      <c r="BU24" s="235">
        <v>77.03978700204387</v>
      </c>
      <c r="BV24" s="216" t="s">
        <v>100</v>
      </c>
      <c r="BW24" s="158">
        <v>3.5815218305225938</v>
      </c>
      <c r="BX24" s="267">
        <v>1.3910282541374697</v>
      </c>
      <c r="BY24" s="221">
        <v>0.7703978700204387</v>
      </c>
      <c r="BZ24" s="222">
        <v>0.4205769749860422</v>
      </c>
      <c r="CA24" s="223">
        <v>0.013136617669460077</v>
      </c>
      <c r="CB24" s="223">
        <v>0.018273406342020487</v>
      </c>
      <c r="CC24" s="223">
        <v>0.03581521830522596</v>
      </c>
      <c r="CD24" s="224">
        <v>0.8062130883256646</v>
      </c>
      <c r="CE24" s="224">
        <v>0.7345826517152128</v>
      </c>
      <c r="CF24" s="216">
        <v>0.03581521830522594</v>
      </c>
      <c r="CG24" s="188">
        <v>1025</v>
      </c>
    </row>
    <row r="25" spans="1:85" ht="15">
      <c r="A25" s="1" t="s">
        <v>20</v>
      </c>
      <c r="B25" s="4" t="s">
        <v>82</v>
      </c>
      <c r="C25" s="110">
        <v>75.0784077201447</v>
      </c>
      <c r="D25" s="110">
        <v>1.9059914177137713</v>
      </c>
      <c r="E25" s="21">
        <v>3502</v>
      </c>
      <c r="G25" s="139">
        <v>71.9764837625979</v>
      </c>
      <c r="H25" s="139">
        <v>1.9940847917033295</v>
      </c>
      <c r="I25" s="138">
        <v>3449</v>
      </c>
      <c r="J25" s="20"/>
      <c r="K25" s="110">
        <v>74.9003984063745</v>
      </c>
      <c r="L25" s="110">
        <v>1.9865600145990712</v>
      </c>
      <c r="M25" s="127">
        <v>3114</v>
      </c>
      <c r="O25" s="139">
        <v>71.3345864661654</v>
      </c>
      <c r="P25" s="139">
        <v>2.7668954506735304</v>
      </c>
      <c r="Q25" s="138">
        <v>2037</v>
      </c>
      <c r="S25" s="123">
        <f>0.724944320712695*100</f>
        <v>72.4944320712695</v>
      </c>
      <c r="T25" s="8">
        <v>5.359306874696216</v>
      </c>
      <c r="U25" s="127">
        <v>895</v>
      </c>
      <c r="W25" s="182">
        <v>73.40199632308287</v>
      </c>
      <c r="X25" s="169">
        <v>2.3245435362765576</v>
      </c>
      <c r="Y25" s="198">
        <v>2033</v>
      </c>
      <c r="Z25" s="154"/>
      <c r="AA25" s="201">
        <v>75.91625166257184</v>
      </c>
      <c r="AB25" s="41">
        <v>2.8378905377793373</v>
      </c>
      <c r="AC25" s="204">
        <v>1400</v>
      </c>
      <c r="AD25" s="154"/>
      <c r="AE25" s="243">
        <v>74.43974294393308</v>
      </c>
      <c r="AF25" s="244" t="s">
        <v>100</v>
      </c>
      <c r="AG25" s="240">
        <v>3.6331083292378996</v>
      </c>
      <c r="AH25" s="245">
        <v>1.3001191041125417</v>
      </c>
      <c r="AI25" s="246">
        <v>0.7443974294393308</v>
      </c>
      <c r="AJ25" s="246">
        <v>0.43619937698654193</v>
      </c>
      <c r="AK25" s="247">
        <v>0.014257622660714056</v>
      </c>
      <c r="AL25" s="247">
        <v>0.018536607600422233</v>
      </c>
      <c r="AM25" s="247">
        <v>0.036331083292379</v>
      </c>
      <c r="AN25" s="247">
        <v>0.7807285127317098</v>
      </c>
      <c r="AO25" s="247">
        <v>0.7080663461469519</v>
      </c>
      <c r="AP25" s="244">
        <v>0.036331083292378996</v>
      </c>
      <c r="AQ25" s="252">
        <v>936</v>
      </c>
      <c r="AR25" s="154"/>
      <c r="AS25" s="264">
        <v>74.29813466322148</v>
      </c>
      <c r="AT25" s="265" t="s">
        <v>100</v>
      </c>
      <c r="AU25" s="41">
        <v>3.3381948654869764</v>
      </c>
      <c r="AV25" s="231">
        <v>1.2850117200602906</v>
      </c>
      <c r="AW25" s="221">
        <v>0.7429813466322147</v>
      </c>
      <c r="AX25" s="221">
        <v>0.4369897769843083</v>
      </c>
      <c r="AY25" s="224">
        <v>0.013254291113612033</v>
      </c>
      <c r="AZ25" s="224">
        <v>0.017031919422082424</v>
      </c>
      <c r="BA25" s="224">
        <v>0.03338194865486979</v>
      </c>
      <c r="BB25" s="224">
        <v>0.7763632952870845</v>
      </c>
      <c r="BC25" s="224">
        <v>0.709599397977345</v>
      </c>
      <c r="BD25" s="265">
        <v>0.033381948654869764</v>
      </c>
      <c r="BE25" s="204">
        <v>1087</v>
      </c>
      <c r="BF25" s="154"/>
      <c r="BG25" s="243">
        <v>71.84855219925997</v>
      </c>
      <c r="BH25" s="244" t="s">
        <v>100</v>
      </c>
      <c r="BI25" s="240">
        <v>3.922901431868653</v>
      </c>
      <c r="BJ25" s="256">
        <v>1.4094523347958576</v>
      </c>
      <c r="BK25" s="246">
        <v>0.7184855219925997</v>
      </c>
      <c r="BL25" s="246">
        <v>0.4497377865819384</v>
      </c>
      <c r="BM25" s="247">
        <v>0.014200672497507881</v>
      </c>
      <c r="BN25" s="247">
        <v>0.020015171007283807</v>
      </c>
      <c r="BO25" s="247">
        <v>0.03922901431868653</v>
      </c>
      <c r="BP25" s="247">
        <v>0.7577145363112863</v>
      </c>
      <c r="BQ25" s="247">
        <v>0.6792565076739132</v>
      </c>
      <c r="BR25" s="244">
        <v>0.03922901431868653</v>
      </c>
      <c r="BS25" s="252">
        <v>1003</v>
      </c>
      <c r="BT25" s="154"/>
      <c r="BU25" s="235">
        <v>73.01092129051189</v>
      </c>
      <c r="BV25" s="216" t="s">
        <v>100</v>
      </c>
      <c r="BW25" s="158">
        <v>3.8959047460475627</v>
      </c>
      <c r="BX25" s="267">
        <v>1.3910282541374697</v>
      </c>
      <c r="BY25" s="221">
        <v>0.7301092129051189</v>
      </c>
      <c r="BZ25" s="222">
        <v>0.443902861148908</v>
      </c>
      <c r="CA25" s="223">
        <v>0.014289738705290536</v>
      </c>
      <c r="CB25" s="223">
        <v>0.01987743028330092</v>
      </c>
      <c r="CC25" s="223">
        <v>0.0389590474604756</v>
      </c>
      <c r="CD25" s="224">
        <v>0.7690682603655945</v>
      </c>
      <c r="CE25" s="224">
        <v>0.6911501654446432</v>
      </c>
      <c r="CF25" s="216">
        <v>0.038959047460475627</v>
      </c>
      <c r="CG25" s="188">
        <v>965</v>
      </c>
    </row>
    <row r="26" spans="1:85" ht="15">
      <c r="A26" s="1" t="s">
        <v>21</v>
      </c>
      <c r="B26" s="4" t="s">
        <v>82</v>
      </c>
      <c r="C26" s="110">
        <v>81.8931828050369</v>
      </c>
      <c r="D26" s="110">
        <v>1.659732058352688</v>
      </c>
      <c r="E26" s="21">
        <v>3660</v>
      </c>
      <c r="G26" s="139">
        <v>81.4446145992853</v>
      </c>
      <c r="H26" s="139">
        <v>1.8203247934069822</v>
      </c>
      <c r="I26" s="138">
        <v>3101</v>
      </c>
      <c r="J26" s="20"/>
      <c r="K26" s="110">
        <v>82.8701485385721</v>
      </c>
      <c r="L26" s="110">
        <v>1.664079840086643</v>
      </c>
      <c r="M26" s="127">
        <v>3351</v>
      </c>
      <c r="O26" s="139">
        <v>82.0545609548167</v>
      </c>
      <c r="P26" s="139">
        <v>2.3280516732651506</v>
      </c>
      <c r="Q26" s="138">
        <v>2072</v>
      </c>
      <c r="S26" s="123">
        <f>0.848790322580645*100</f>
        <v>84.8790322580645</v>
      </c>
      <c r="T26" s="8">
        <v>4.090894942948239</v>
      </c>
      <c r="U26" s="127">
        <v>999</v>
      </c>
      <c r="W26" s="182">
        <v>81.86303930876909</v>
      </c>
      <c r="X26" s="169">
        <v>1.9469209131106027</v>
      </c>
      <c r="Y26" s="198">
        <v>2204</v>
      </c>
      <c r="Z26" s="51"/>
      <c r="AA26" s="201">
        <v>81.86685300087854</v>
      </c>
      <c r="AB26" s="41">
        <v>2.6206305755140136</v>
      </c>
      <c r="AC26" s="204">
        <v>1333</v>
      </c>
      <c r="AD26" s="51"/>
      <c r="AE26" s="243">
        <v>82.62198138430963</v>
      </c>
      <c r="AF26" s="244" t="s">
        <v>100</v>
      </c>
      <c r="AG26" s="240">
        <v>2.469308891068145</v>
      </c>
      <c r="AH26" s="245">
        <v>1.3001191041125417</v>
      </c>
      <c r="AI26" s="246">
        <v>0.8262198138430964</v>
      </c>
      <c r="AJ26" s="246">
        <v>0.37892035186325834</v>
      </c>
      <c r="AK26" s="247">
        <v>0.009690455447823364</v>
      </c>
      <c r="AL26" s="247">
        <v>0.012598746255266611</v>
      </c>
      <c r="AM26" s="247">
        <v>0.024693088910681425</v>
      </c>
      <c r="AN26" s="247">
        <v>0.8509129027537778</v>
      </c>
      <c r="AO26" s="247">
        <v>0.801526724932415</v>
      </c>
      <c r="AP26" s="244">
        <v>0.02469308891068145</v>
      </c>
      <c r="AQ26" s="252">
        <v>1529</v>
      </c>
      <c r="AR26" s="51"/>
      <c r="AS26" s="264">
        <v>79.2754909873554</v>
      </c>
      <c r="AT26" s="265" t="s">
        <v>100</v>
      </c>
      <c r="AU26" s="41">
        <v>2.6297238732468697</v>
      </c>
      <c r="AV26" s="231">
        <v>1.2850117200602906</v>
      </c>
      <c r="AW26" s="221">
        <v>0.792754909873554</v>
      </c>
      <c r="AX26" s="221">
        <v>0.40533265689421977</v>
      </c>
      <c r="AY26" s="224">
        <v>0.010441309500769567</v>
      </c>
      <c r="AZ26" s="224">
        <v>0.013417205081265756</v>
      </c>
      <c r="BA26" s="224">
        <v>0.026297238732468683</v>
      </c>
      <c r="BB26" s="224">
        <v>0.8190521486060227</v>
      </c>
      <c r="BC26" s="224">
        <v>0.7664576711410853</v>
      </c>
      <c r="BD26" s="265">
        <v>0.026297238732468697</v>
      </c>
      <c r="BE26" s="204">
        <v>1507</v>
      </c>
      <c r="BF26" s="51"/>
      <c r="BG26" s="243">
        <v>81.07733533430572</v>
      </c>
      <c r="BH26" s="244" t="s">
        <v>100</v>
      </c>
      <c r="BI26" s="240">
        <v>2.8563630992152977</v>
      </c>
      <c r="BJ26" s="256">
        <v>1.4094523347958576</v>
      </c>
      <c r="BK26" s="246">
        <v>0.8107733533430571</v>
      </c>
      <c r="BL26" s="246">
        <v>0.39168855338382225</v>
      </c>
      <c r="BM26" s="247">
        <v>0.010339866450990963</v>
      </c>
      <c r="BN26" s="247">
        <v>0.01457354891082657</v>
      </c>
      <c r="BO26" s="247">
        <v>0.028563630992153005</v>
      </c>
      <c r="BP26" s="247">
        <v>0.8393369843352101</v>
      </c>
      <c r="BQ26" s="247">
        <v>0.7822097223509041</v>
      </c>
      <c r="BR26" s="244">
        <v>0.028563630992152977</v>
      </c>
      <c r="BS26" s="252">
        <v>1435</v>
      </c>
      <c r="BT26" s="51"/>
      <c r="BU26" s="235">
        <v>79.92507190585263</v>
      </c>
      <c r="BV26" s="216" t="s">
        <v>100</v>
      </c>
      <c r="BW26" s="158">
        <v>2.7233881107227575</v>
      </c>
      <c r="BX26" s="267">
        <v>1.3910282541374697</v>
      </c>
      <c r="BY26" s="221">
        <v>0.7992507190585263</v>
      </c>
      <c r="BZ26" s="222">
        <v>0.40056086571575483</v>
      </c>
      <c r="CA26" s="223">
        <v>0.009989080080770532</v>
      </c>
      <c r="CB26" s="223">
        <v>0.013895092625193606</v>
      </c>
      <c r="CC26" s="223">
        <v>0.027233881107227575</v>
      </c>
      <c r="CD26" s="224">
        <v>0.8264846001657539</v>
      </c>
      <c r="CE26" s="224">
        <v>0.7720168379512987</v>
      </c>
      <c r="CF26" s="216">
        <v>0.027233881107227575</v>
      </c>
      <c r="CG26" s="188">
        <v>1608</v>
      </c>
    </row>
    <row r="27" spans="1:85" ht="15">
      <c r="A27" s="1" t="s">
        <v>22</v>
      </c>
      <c r="B27" s="4" t="s">
        <v>82</v>
      </c>
      <c r="C27" s="111">
        <v>82.0593368237347</v>
      </c>
      <c r="D27" s="111">
        <v>1.808065861218651</v>
      </c>
      <c r="E27" s="38">
        <v>3062</v>
      </c>
      <c r="F27" s="18"/>
      <c r="G27" s="140">
        <v>81.1336032388664</v>
      </c>
      <c r="H27" s="140">
        <v>2.019869102768901</v>
      </c>
      <c r="I27" s="138">
        <v>2551</v>
      </c>
      <c r="J27" s="33"/>
      <c r="K27" s="111">
        <v>80.9704321455648</v>
      </c>
      <c r="L27" s="111">
        <v>1.8247380073920212</v>
      </c>
      <c r="M27" s="127">
        <v>3025</v>
      </c>
      <c r="N27" s="18"/>
      <c r="O27" s="140">
        <v>80.3234501347709</v>
      </c>
      <c r="P27" s="140">
        <v>2.737012082262183</v>
      </c>
      <c r="Q27" s="138">
        <v>1609</v>
      </c>
      <c r="R27" s="18"/>
      <c r="S27" s="123">
        <f>0.758785942492013*100</f>
        <v>75.8785942492013</v>
      </c>
      <c r="T27" s="8">
        <v>6.149756755642578</v>
      </c>
      <c r="U27" s="127">
        <v>590</v>
      </c>
      <c r="V27" s="18"/>
      <c r="W27" s="182">
        <v>79.32120734122684</v>
      </c>
      <c r="X27" s="169">
        <v>2.486309907513558</v>
      </c>
      <c r="Y27" s="198">
        <v>1493</v>
      </c>
      <c r="Z27" s="154"/>
      <c r="AA27" s="201">
        <v>82.90485966814849</v>
      </c>
      <c r="AB27" s="41">
        <v>3.274747084769132</v>
      </c>
      <c r="AC27" s="204">
        <v>815</v>
      </c>
      <c r="AD27" s="154"/>
      <c r="AE27" s="243">
        <v>81.29514175612441</v>
      </c>
      <c r="AF27" s="244" t="s">
        <v>100</v>
      </c>
      <c r="AG27" s="240">
        <v>3.3611277661404815</v>
      </c>
      <c r="AH27" s="245">
        <v>1.3001191041125417</v>
      </c>
      <c r="AI27" s="246">
        <v>0.8129514175612441</v>
      </c>
      <c r="AJ27" s="246">
        <v>0.38995052281848247</v>
      </c>
      <c r="AK27" s="247">
        <v>0.01319027319345914</v>
      </c>
      <c r="AL27" s="247">
        <v>0.01714892616727977</v>
      </c>
      <c r="AM27" s="247">
        <v>0.03361127766140485</v>
      </c>
      <c r="AN27" s="247">
        <v>0.8465626952226489</v>
      </c>
      <c r="AO27" s="247">
        <v>0.7793401398998393</v>
      </c>
      <c r="AP27" s="244">
        <v>0.033611277661404815</v>
      </c>
      <c r="AQ27" s="252">
        <v>874</v>
      </c>
      <c r="AR27" s="154"/>
      <c r="AS27" s="264">
        <v>83.67023988121795</v>
      </c>
      <c r="AT27" s="265" t="s">
        <v>100</v>
      </c>
      <c r="AU27" s="41">
        <v>3.0156722453379303</v>
      </c>
      <c r="AV27" s="231">
        <v>1.2850117200602906</v>
      </c>
      <c r="AW27" s="221">
        <v>0.8367023988121796</v>
      </c>
      <c r="AX27" s="221">
        <v>0.36963697682202196</v>
      </c>
      <c r="AY27" s="224">
        <v>0.011973716171035468</v>
      </c>
      <c r="AZ27" s="224">
        <v>0.015386365612456003</v>
      </c>
      <c r="BA27" s="224">
        <v>0.03015672245337933</v>
      </c>
      <c r="BB27" s="224">
        <v>0.8668591212655589</v>
      </c>
      <c r="BC27" s="224">
        <v>0.8065456763588003</v>
      </c>
      <c r="BD27" s="265">
        <v>0.030156722453379303</v>
      </c>
      <c r="BE27" s="204">
        <v>953</v>
      </c>
      <c r="BF27" s="154"/>
      <c r="BG27" s="243">
        <v>83.39667705837422</v>
      </c>
      <c r="BH27" s="244" t="s">
        <v>100</v>
      </c>
      <c r="BI27" s="240">
        <v>3.4132391763924574</v>
      </c>
      <c r="BJ27" s="256">
        <v>1.4094523347958576</v>
      </c>
      <c r="BK27" s="246">
        <v>0.8339667705837422</v>
      </c>
      <c r="BL27" s="246">
        <v>0.3721104622902534</v>
      </c>
      <c r="BM27" s="247">
        <v>0.01235572510332596</v>
      </c>
      <c r="BN27" s="247">
        <v>0.017414805594978565</v>
      </c>
      <c r="BO27" s="247">
        <v>0.03413239176392461</v>
      </c>
      <c r="BP27" s="247">
        <v>0.8680991623476668</v>
      </c>
      <c r="BQ27" s="247">
        <v>0.7998343788198177</v>
      </c>
      <c r="BR27" s="244">
        <v>0.034132391763924574</v>
      </c>
      <c r="BS27" s="252">
        <v>907</v>
      </c>
      <c r="BT27" s="154"/>
      <c r="BU27" s="235">
        <v>83.38168190159162</v>
      </c>
      <c r="BV27" s="216" t="s">
        <v>100</v>
      </c>
      <c r="BW27" s="158">
        <v>3.315454760469405</v>
      </c>
      <c r="BX27" s="267">
        <v>1.3910282541374697</v>
      </c>
      <c r="BY27" s="221">
        <v>0.8338168190159162</v>
      </c>
      <c r="BZ27" s="222">
        <v>0.3722449883371099</v>
      </c>
      <c r="CA27" s="223">
        <v>0.012160713699272003</v>
      </c>
      <c r="CB27" s="223">
        <v>0.016915896346163944</v>
      </c>
      <c r="CC27" s="223">
        <v>0.03315454760469402</v>
      </c>
      <c r="CD27" s="224">
        <v>0.8669713666206103</v>
      </c>
      <c r="CE27" s="224">
        <v>0.8006622714112221</v>
      </c>
      <c r="CF27" s="216">
        <v>0.03315454760469405</v>
      </c>
      <c r="CG27" s="188">
        <v>937</v>
      </c>
    </row>
    <row r="28" spans="4:85" ht="15">
      <c r="D28" s="110"/>
      <c r="E28" s="21"/>
      <c r="G28" s="134"/>
      <c r="H28" s="139"/>
      <c r="I28" s="98"/>
      <c r="J28" s="20"/>
      <c r="M28" s="21"/>
      <c r="O28" s="134"/>
      <c r="P28" s="134"/>
      <c r="Q28" s="98"/>
      <c r="S28" s="123"/>
      <c r="T28" s="8"/>
      <c r="U28" s="22"/>
      <c r="W28" s="182"/>
      <c r="X28" s="169"/>
      <c r="Y28" s="171"/>
      <c r="Z28" s="51"/>
      <c r="AA28" s="205"/>
      <c r="AB28" s="41"/>
      <c r="AC28" s="51"/>
      <c r="AD28" s="51"/>
      <c r="AE28" s="243"/>
      <c r="AF28" s="244" t="e">
        <v>#DIV/0!</v>
      </c>
      <c r="AG28" s="240"/>
      <c r="AH28" s="245">
        <v>1.3001191041125417</v>
      </c>
      <c r="AI28" s="246">
        <v>0</v>
      </c>
      <c r="AJ28" s="246">
        <v>0</v>
      </c>
      <c r="AK28" s="247" t="e">
        <v>#DIV/0!</v>
      </c>
      <c r="AL28" s="247" t="e">
        <v>#DIV/0!</v>
      </c>
      <c r="AM28" s="247" t="e">
        <v>#DIV/0!</v>
      </c>
      <c r="AN28" s="247" t="e">
        <v>#DIV/0!</v>
      </c>
      <c r="AO28" s="247" t="e">
        <v>#DIV/0!</v>
      </c>
      <c r="AP28" s="244" t="e">
        <v>#DIV/0!</v>
      </c>
      <c r="AQ28" s="242"/>
      <c r="AR28" s="51"/>
      <c r="AS28" s="264"/>
      <c r="AT28" s="265" t="e">
        <v>#DIV/0!</v>
      </c>
      <c r="AU28" s="41"/>
      <c r="AV28" s="231">
        <v>1.2850117200602906</v>
      </c>
      <c r="AW28" s="221">
        <v>0</v>
      </c>
      <c r="AX28" s="221">
        <v>0</v>
      </c>
      <c r="AY28" s="224" t="e">
        <v>#DIV/0!</v>
      </c>
      <c r="AZ28" s="224" t="e">
        <v>#DIV/0!</v>
      </c>
      <c r="BA28" s="224" t="e">
        <v>#DIV/0!</v>
      </c>
      <c r="BB28" s="224" t="e">
        <v>#DIV/0!</v>
      </c>
      <c r="BC28" s="224" t="e">
        <v>#DIV/0!</v>
      </c>
      <c r="BD28" s="265" t="e">
        <v>#DIV/0!</v>
      </c>
      <c r="BE28" s="51"/>
      <c r="BF28" s="51"/>
      <c r="BG28" s="243"/>
      <c r="BH28" s="244" t="e">
        <v>#DIV/0!</v>
      </c>
      <c r="BI28" s="240"/>
      <c r="BJ28" s="256">
        <v>1.4094523347958576</v>
      </c>
      <c r="BK28" s="246">
        <v>0</v>
      </c>
      <c r="BL28" s="246">
        <v>0</v>
      </c>
      <c r="BM28" s="247" t="e">
        <v>#DIV/0!</v>
      </c>
      <c r="BN28" s="247" t="e">
        <v>#DIV/0!</v>
      </c>
      <c r="BO28" s="247" t="e">
        <v>#DIV/0!</v>
      </c>
      <c r="BP28" s="247" t="e">
        <v>#DIV/0!</v>
      </c>
      <c r="BQ28" s="247" t="e">
        <v>#DIV/0!</v>
      </c>
      <c r="BR28" s="244" t="e">
        <v>#DIV/0!</v>
      </c>
      <c r="BS28" s="242"/>
      <c r="BT28" s="51"/>
      <c r="BU28" s="235"/>
      <c r="BV28" s="216" t="e">
        <v>#DIV/0!</v>
      </c>
      <c r="BW28" s="158"/>
      <c r="BX28" s="267">
        <v>1.3910282541374697</v>
      </c>
      <c r="BY28" s="221">
        <v>0</v>
      </c>
      <c r="BZ28" s="222">
        <v>0</v>
      </c>
      <c r="CA28" s="223" t="e">
        <v>#DIV/0!</v>
      </c>
      <c r="CB28" s="223" t="e">
        <v>#DIV/0!</v>
      </c>
      <c r="CC28" s="223" t="e">
        <v>#DIV/0!</v>
      </c>
      <c r="CD28" s="224" t="e">
        <v>#DIV/0!</v>
      </c>
      <c r="CE28" s="224" t="e">
        <v>#DIV/0!</v>
      </c>
      <c r="CF28" s="216" t="e">
        <v>#DIV/0!</v>
      </c>
      <c r="CG28" s="160"/>
    </row>
    <row r="29" spans="1:85" ht="15">
      <c r="A29" s="1" t="s">
        <v>29</v>
      </c>
      <c r="B29" s="4" t="s">
        <v>82</v>
      </c>
      <c r="C29" s="110">
        <v>74.9221737970292</v>
      </c>
      <c r="D29" s="110">
        <v>0.7532983823718951</v>
      </c>
      <c r="E29" s="127">
        <v>22513</v>
      </c>
      <c r="G29" s="139">
        <v>74.6951849555693</v>
      </c>
      <c r="H29" s="139">
        <v>0.8151162718287708</v>
      </c>
      <c r="I29" s="138">
        <v>19343</v>
      </c>
      <c r="J29" s="20"/>
      <c r="K29" s="110">
        <v>75.8588717548311</v>
      </c>
      <c r="L29" s="110">
        <v>0.7603234915782195</v>
      </c>
      <c r="M29" s="127">
        <v>20708</v>
      </c>
      <c r="O29" s="139">
        <v>74.3459174714662</v>
      </c>
      <c r="P29" s="139">
        <v>1.128397845069216</v>
      </c>
      <c r="Q29" s="138">
        <v>11425</v>
      </c>
      <c r="S29" s="123">
        <f>0.744490768314473*100</f>
        <v>74.4490768314473</v>
      </c>
      <c r="T29" s="8">
        <v>2.21019779161972</v>
      </c>
      <c r="U29" s="127">
        <v>4987</v>
      </c>
      <c r="W29" s="182">
        <v>75.47672891263534</v>
      </c>
      <c r="X29" s="169">
        <v>0.9699511028401417</v>
      </c>
      <c r="Y29" s="198">
        <v>11070</v>
      </c>
      <c r="Z29" s="51"/>
      <c r="AA29" s="199">
        <v>77.53343626264098</v>
      </c>
      <c r="AB29" s="41">
        <v>1.196296415190929</v>
      </c>
      <c r="AC29" s="204">
        <v>7506</v>
      </c>
      <c r="AD29" s="51"/>
      <c r="AE29" s="243">
        <v>77.72176202155703</v>
      </c>
      <c r="AF29" s="244" t="s">
        <v>34</v>
      </c>
      <c r="AG29" s="240">
        <v>1.1950894885695007</v>
      </c>
      <c r="AH29" s="245">
        <v>1.3001191041125417</v>
      </c>
      <c r="AI29" s="246">
        <v>0.7772176202155703</v>
      </c>
      <c r="AJ29" s="246">
        <v>0.416113435305826</v>
      </c>
      <c r="AK29" s="247">
        <v>0.004689960614905179</v>
      </c>
      <c r="AL29" s="247">
        <v>0.006097507392973626</v>
      </c>
      <c r="AM29" s="247">
        <v>0.011950894885695023</v>
      </c>
      <c r="AN29" s="247">
        <v>0.7891685151012653</v>
      </c>
      <c r="AO29" s="247">
        <v>0.7652667253298753</v>
      </c>
      <c r="AP29" s="244">
        <v>0.011950894885695007</v>
      </c>
      <c r="AQ29" s="252">
        <v>7872</v>
      </c>
      <c r="AR29" s="51"/>
      <c r="AS29" s="264">
        <v>76.7849438220774</v>
      </c>
      <c r="AT29" s="265" t="s">
        <v>34</v>
      </c>
      <c r="AU29" s="41">
        <v>1.1744218634946235</v>
      </c>
      <c r="AV29" s="231">
        <v>1.2850117200602906</v>
      </c>
      <c r="AW29" s="221">
        <v>0.7678494382207739</v>
      </c>
      <c r="AX29" s="221">
        <v>0.4222045457415349</v>
      </c>
      <c r="AY29" s="224">
        <v>0.004663037928038273</v>
      </c>
      <c r="AZ29" s="224">
        <v>0.005992058388614835</v>
      </c>
      <c r="BA29" s="224">
        <v>0.011744218634946185</v>
      </c>
      <c r="BB29" s="224">
        <v>0.7795936568557201</v>
      </c>
      <c r="BC29" s="224">
        <v>0.7561052195858277</v>
      </c>
      <c r="BD29" s="265">
        <v>0.011744218634946235</v>
      </c>
      <c r="BE29" s="204">
        <v>8198</v>
      </c>
      <c r="BF29" s="51"/>
      <c r="BG29" s="243">
        <v>76.19772279146751</v>
      </c>
      <c r="BH29" s="244" t="s">
        <v>100</v>
      </c>
      <c r="BI29" s="240">
        <v>1.3340517765761617</v>
      </c>
      <c r="BJ29" s="256">
        <v>1.4094523347958576</v>
      </c>
      <c r="BK29" s="246">
        <v>0.7619772279146751</v>
      </c>
      <c r="BL29" s="246">
        <v>0.4258731407991614</v>
      </c>
      <c r="BM29" s="247">
        <v>0.004829188982414093</v>
      </c>
      <c r="BN29" s="247">
        <v>0.006806511686433975</v>
      </c>
      <c r="BO29" s="247">
        <v>0.013340517765761574</v>
      </c>
      <c r="BP29" s="247">
        <v>0.7753177456804368</v>
      </c>
      <c r="BQ29" s="247">
        <v>0.7486367101489135</v>
      </c>
      <c r="BR29" s="244">
        <v>0.013340517765761617</v>
      </c>
      <c r="BS29" s="252">
        <v>7777</v>
      </c>
      <c r="BT29" s="51"/>
      <c r="BU29" s="235">
        <v>75.36157658916541</v>
      </c>
      <c r="BV29" s="216" t="s">
        <v>100</v>
      </c>
      <c r="BW29" s="158">
        <v>1.3100366713173717</v>
      </c>
      <c r="BX29" s="267">
        <v>1.3910282541374697</v>
      </c>
      <c r="BY29" s="221">
        <v>0.7536157658916541</v>
      </c>
      <c r="BZ29" s="222">
        <v>0.43090491212237264</v>
      </c>
      <c r="CA29" s="223">
        <v>0.004805066588567295</v>
      </c>
      <c r="CB29" s="223">
        <v>0.006683983387709052</v>
      </c>
      <c r="CC29" s="223">
        <v>0.013100366713173758</v>
      </c>
      <c r="CD29" s="224">
        <v>0.7667161326048278</v>
      </c>
      <c r="CE29" s="224">
        <v>0.7405153991784804</v>
      </c>
      <c r="CF29" s="216">
        <v>0.013100366713173717</v>
      </c>
      <c r="CG29" s="188">
        <v>8042</v>
      </c>
    </row>
    <row r="30" spans="1:85" ht="15">
      <c r="A30" s="1" t="s">
        <v>30</v>
      </c>
      <c r="B30" s="4" t="s">
        <v>82</v>
      </c>
      <c r="C30" s="110">
        <v>81.7758682420336</v>
      </c>
      <c r="D30" s="110">
        <v>1.3446849170871147</v>
      </c>
      <c r="E30" s="127">
        <v>5604</v>
      </c>
      <c r="G30" s="139">
        <v>80.9879618098796</v>
      </c>
      <c r="H30" s="139">
        <v>1.4721079109784228</v>
      </c>
      <c r="I30" s="138">
        <v>4831</v>
      </c>
      <c r="J30" s="20"/>
      <c r="K30" s="110">
        <v>80.3749043611323</v>
      </c>
      <c r="L30" s="110">
        <v>1.4343201854148404</v>
      </c>
      <c r="M30" s="127">
        <v>5012</v>
      </c>
      <c r="O30" s="139">
        <v>80.8232603724273</v>
      </c>
      <c r="P30" s="139">
        <v>1.9762091431405935</v>
      </c>
      <c r="Q30" s="138">
        <v>3027</v>
      </c>
      <c r="S30" s="123">
        <f>0.816981132075472*100</f>
        <v>81.6981132075472</v>
      </c>
      <c r="T30" s="8">
        <v>4.271546836732021</v>
      </c>
      <c r="U30" s="127">
        <v>1110</v>
      </c>
      <c r="W30" s="183">
        <v>79.1666657108783</v>
      </c>
      <c r="X30" s="169">
        <v>1.7494997586727976</v>
      </c>
      <c r="Y30" s="198">
        <v>3032</v>
      </c>
      <c r="Z30" s="154"/>
      <c r="AA30" s="201">
        <v>80.89543800062152</v>
      </c>
      <c r="AB30" s="41">
        <v>2.3803882700936256</v>
      </c>
      <c r="AC30" s="204">
        <v>1682</v>
      </c>
      <c r="AD30" s="154"/>
      <c r="AE30" s="243">
        <v>81.46816144478478</v>
      </c>
      <c r="AF30" s="244" t="s">
        <v>100</v>
      </c>
      <c r="AG30" s="240">
        <v>2.2330203756975475</v>
      </c>
      <c r="AH30" s="245">
        <v>1.3001191041125417</v>
      </c>
      <c r="AI30" s="246">
        <v>0.8146816144478478</v>
      </c>
      <c r="AJ30" s="246">
        <v>0.38855563504921153</v>
      </c>
      <c r="AK30" s="247">
        <v>0.00876317440197549</v>
      </c>
      <c r="AL30" s="247">
        <v>0.011393170452678332</v>
      </c>
      <c r="AM30" s="247">
        <v>0.02233020375697543</v>
      </c>
      <c r="AN30" s="247">
        <v>0.8370118182048233</v>
      </c>
      <c r="AO30" s="247">
        <v>0.7923514106908723</v>
      </c>
      <c r="AP30" s="244">
        <v>0.022330203756975475</v>
      </c>
      <c r="AQ30" s="252">
        <v>1966</v>
      </c>
      <c r="AR30" s="154"/>
      <c r="AS30" s="264">
        <v>80.58084736619617</v>
      </c>
      <c r="AT30" s="265" t="s">
        <v>100</v>
      </c>
      <c r="AU30" s="41">
        <v>2.1451672588727266</v>
      </c>
      <c r="AV30" s="231">
        <v>1.2850117200602906</v>
      </c>
      <c r="AW30" s="221">
        <v>0.8058084736619616</v>
      </c>
      <c r="AX30" s="221">
        <v>0.3955770183371897</v>
      </c>
      <c r="AY30" s="224">
        <v>0.008517379147169867</v>
      </c>
      <c r="AZ30" s="224">
        <v>0.010944932028310402</v>
      </c>
      <c r="BA30" s="224">
        <v>0.021451672588727305</v>
      </c>
      <c r="BB30" s="224">
        <v>0.8272601462506889</v>
      </c>
      <c r="BC30" s="224">
        <v>0.7843568010732344</v>
      </c>
      <c r="BD30" s="265">
        <v>0.021451672588727266</v>
      </c>
      <c r="BE30" s="204">
        <v>2157</v>
      </c>
      <c r="BF30" s="154"/>
      <c r="BG30" s="243">
        <v>79.36853802761792</v>
      </c>
      <c r="BH30" s="244" t="s">
        <v>100</v>
      </c>
      <c r="BI30" s="240">
        <v>2.4749851237125142</v>
      </c>
      <c r="BJ30" s="256">
        <v>1.4094523347958576</v>
      </c>
      <c r="BK30" s="246">
        <v>0.7936853802761792</v>
      </c>
      <c r="BL30" s="246">
        <v>0.40465898904143477</v>
      </c>
      <c r="BM30" s="247">
        <v>0.008959300606567524</v>
      </c>
      <c r="BN30" s="247">
        <v>0.012627707158064539</v>
      </c>
      <c r="BO30" s="247">
        <v>0.024749851237125132</v>
      </c>
      <c r="BP30" s="247">
        <v>0.8184352315133043</v>
      </c>
      <c r="BQ30" s="247">
        <v>0.768935529039054</v>
      </c>
      <c r="BR30" s="244">
        <v>0.024749851237125142</v>
      </c>
      <c r="BS30" s="252">
        <v>2040</v>
      </c>
      <c r="BT30" s="154"/>
      <c r="BU30" s="235">
        <v>79.25647976045688</v>
      </c>
      <c r="BV30" s="216" t="s">
        <v>100</v>
      </c>
      <c r="BW30" s="158">
        <v>2.3835400646039395</v>
      </c>
      <c r="BX30" s="267">
        <v>1.3910282541374697</v>
      </c>
      <c r="BY30" s="221">
        <v>0.7925647976045689</v>
      </c>
      <c r="BZ30" s="222">
        <v>0.4054698992559098</v>
      </c>
      <c r="CA30" s="223">
        <v>0.008742555821298247</v>
      </c>
      <c r="CB30" s="223">
        <v>0.012161142160799873</v>
      </c>
      <c r="CC30" s="223">
        <v>0.023835400646039357</v>
      </c>
      <c r="CD30" s="224">
        <v>0.8164001982506083</v>
      </c>
      <c r="CE30" s="224">
        <v>0.7687293969585295</v>
      </c>
      <c r="CF30" s="216">
        <v>0.023835400646039395</v>
      </c>
      <c r="CG30" s="188">
        <v>2151</v>
      </c>
    </row>
    <row r="31" spans="4:85" ht="15">
      <c r="D31" s="110"/>
      <c r="E31" s="21"/>
      <c r="G31" s="134"/>
      <c r="H31" s="139"/>
      <c r="I31" s="98"/>
      <c r="J31" s="20"/>
      <c r="O31" s="134"/>
      <c r="P31" s="134"/>
      <c r="Q31" s="98"/>
      <c r="S31" s="11"/>
      <c r="T31" s="8"/>
      <c r="U31" s="22"/>
      <c r="W31" s="184"/>
      <c r="X31" s="169"/>
      <c r="Y31" s="171"/>
      <c r="Z31" s="51"/>
      <c r="AA31" s="56"/>
      <c r="AB31" s="41"/>
      <c r="AC31" s="51"/>
      <c r="AD31" s="51"/>
      <c r="AE31" s="243"/>
      <c r="AF31" s="244" t="e">
        <v>#DIV/0!</v>
      </c>
      <c r="AG31" s="240"/>
      <c r="AH31" s="245">
        <v>1.3001191041125417</v>
      </c>
      <c r="AI31" s="246">
        <v>0</v>
      </c>
      <c r="AJ31" s="246">
        <v>0</v>
      </c>
      <c r="AK31" s="247" t="e">
        <v>#DIV/0!</v>
      </c>
      <c r="AL31" s="247" t="e">
        <v>#DIV/0!</v>
      </c>
      <c r="AM31" s="247" t="e">
        <v>#DIV/0!</v>
      </c>
      <c r="AN31" s="247" t="e">
        <v>#DIV/0!</v>
      </c>
      <c r="AO31" s="247" t="e">
        <v>#DIV/0!</v>
      </c>
      <c r="AP31" s="244" t="e">
        <v>#DIV/0!</v>
      </c>
      <c r="AQ31" s="242"/>
      <c r="AR31" s="51"/>
      <c r="AS31" s="264"/>
      <c r="AT31" s="265" t="e">
        <v>#DIV/0!</v>
      </c>
      <c r="AU31" s="41"/>
      <c r="AV31" s="231">
        <v>1.2850117200602906</v>
      </c>
      <c r="AW31" s="221">
        <v>0</v>
      </c>
      <c r="AX31" s="221">
        <v>0</v>
      </c>
      <c r="AY31" s="224" t="e">
        <v>#DIV/0!</v>
      </c>
      <c r="AZ31" s="224" t="e">
        <v>#DIV/0!</v>
      </c>
      <c r="BA31" s="224" t="e">
        <v>#DIV/0!</v>
      </c>
      <c r="BB31" s="224" t="e">
        <v>#DIV/0!</v>
      </c>
      <c r="BC31" s="224" t="e">
        <v>#DIV/0!</v>
      </c>
      <c r="BD31" s="265" t="e">
        <v>#DIV/0!</v>
      </c>
      <c r="BE31" s="51"/>
      <c r="BF31" s="51"/>
      <c r="BG31" s="243"/>
      <c r="BH31" s="244" t="e">
        <v>#DIV/0!</v>
      </c>
      <c r="BI31" s="240"/>
      <c r="BJ31" s="256">
        <v>1.4094523347958576</v>
      </c>
      <c r="BK31" s="246">
        <v>0</v>
      </c>
      <c r="BL31" s="246">
        <v>0</v>
      </c>
      <c r="BM31" s="247" t="e">
        <v>#DIV/0!</v>
      </c>
      <c r="BN31" s="247" t="e">
        <v>#DIV/0!</v>
      </c>
      <c r="BO31" s="247" t="e">
        <v>#DIV/0!</v>
      </c>
      <c r="BP31" s="247" t="e">
        <v>#DIV/0!</v>
      </c>
      <c r="BQ31" s="247" t="e">
        <v>#DIV/0!</v>
      </c>
      <c r="BR31" s="244" t="e">
        <v>#DIV/0!</v>
      </c>
      <c r="BS31" s="242"/>
      <c r="BT31" s="51"/>
      <c r="BU31" s="235"/>
      <c r="BV31" s="216" t="e">
        <v>#DIV/0!</v>
      </c>
      <c r="BW31" s="158"/>
      <c r="BX31" s="267">
        <v>1.3910282541374697</v>
      </c>
      <c r="BY31" s="221">
        <v>0</v>
      </c>
      <c r="BZ31" s="222">
        <v>0</v>
      </c>
      <c r="CA31" s="223" t="e">
        <v>#DIV/0!</v>
      </c>
      <c r="CB31" s="223" t="e">
        <v>#DIV/0!</v>
      </c>
      <c r="CC31" s="223" t="e">
        <v>#DIV/0!</v>
      </c>
      <c r="CD31" s="224" t="e">
        <v>#DIV/0!</v>
      </c>
      <c r="CE31" s="224" t="e">
        <v>#DIV/0!</v>
      </c>
      <c r="CF31" s="216" t="e">
        <v>#DIV/0!</v>
      </c>
      <c r="CG31" s="160"/>
    </row>
    <row r="32" spans="1:85" ht="15">
      <c r="A32" s="2" t="s">
        <v>13</v>
      </c>
      <c r="B32" s="2"/>
      <c r="D32" s="110"/>
      <c r="E32" s="21"/>
      <c r="G32" s="134"/>
      <c r="H32" s="139"/>
      <c r="I32" s="98"/>
      <c r="J32" s="20"/>
      <c r="O32" s="134"/>
      <c r="P32" s="134"/>
      <c r="Q32" s="98"/>
      <c r="S32" s="8"/>
      <c r="T32" s="8"/>
      <c r="U32" s="22"/>
      <c r="W32" s="169"/>
      <c r="X32" s="169"/>
      <c r="Y32" s="171"/>
      <c r="Z32" s="51"/>
      <c r="AA32" s="41"/>
      <c r="AB32" s="41"/>
      <c r="AC32" s="51"/>
      <c r="AD32" s="51"/>
      <c r="AE32" s="243"/>
      <c r="AF32" s="244" t="e">
        <v>#DIV/0!</v>
      </c>
      <c r="AG32" s="240"/>
      <c r="AH32" s="249">
        <v>1.3001191041125417</v>
      </c>
      <c r="AI32" s="246">
        <v>0</v>
      </c>
      <c r="AJ32" s="246">
        <v>0</v>
      </c>
      <c r="AK32" s="247" t="e">
        <v>#DIV/0!</v>
      </c>
      <c r="AL32" s="247" t="e">
        <v>#DIV/0!</v>
      </c>
      <c r="AM32" s="247" t="e">
        <v>#DIV/0!</v>
      </c>
      <c r="AN32" s="247" t="e">
        <v>#DIV/0!</v>
      </c>
      <c r="AO32" s="247" t="e">
        <v>#DIV/0!</v>
      </c>
      <c r="AP32" s="244" t="e">
        <v>#DIV/0!</v>
      </c>
      <c r="AQ32" s="242"/>
      <c r="AR32" s="51"/>
      <c r="AS32" s="264"/>
      <c r="AT32" s="265" t="e">
        <v>#DIV/0!</v>
      </c>
      <c r="AU32" s="41"/>
      <c r="AV32" s="266">
        <v>1.2850117200602906</v>
      </c>
      <c r="AW32" s="221">
        <v>0</v>
      </c>
      <c r="AX32" s="221">
        <v>0</v>
      </c>
      <c r="AY32" s="224" t="e">
        <v>#DIV/0!</v>
      </c>
      <c r="AZ32" s="224" t="e">
        <v>#DIV/0!</v>
      </c>
      <c r="BA32" s="224" t="e">
        <v>#DIV/0!</v>
      </c>
      <c r="BB32" s="224" t="e">
        <v>#DIV/0!</v>
      </c>
      <c r="BC32" s="224" t="e">
        <v>#DIV/0!</v>
      </c>
      <c r="BD32" s="265" t="e">
        <v>#DIV/0!</v>
      </c>
      <c r="BE32" s="51"/>
      <c r="BF32" s="51"/>
      <c r="BG32" s="243"/>
      <c r="BH32" s="244" t="e">
        <v>#DIV/0!</v>
      </c>
      <c r="BI32" s="240"/>
      <c r="BJ32" s="256">
        <v>1.4094523347958576</v>
      </c>
      <c r="BK32" s="246">
        <v>0</v>
      </c>
      <c r="BL32" s="246">
        <v>0</v>
      </c>
      <c r="BM32" s="247" t="e">
        <v>#DIV/0!</v>
      </c>
      <c r="BN32" s="247" t="e">
        <v>#DIV/0!</v>
      </c>
      <c r="BO32" s="247" t="e">
        <v>#DIV/0!</v>
      </c>
      <c r="BP32" s="247" t="e">
        <v>#DIV/0!</v>
      </c>
      <c r="BQ32" s="247" t="e">
        <v>#DIV/0!</v>
      </c>
      <c r="BR32" s="244" t="e">
        <v>#DIV/0!</v>
      </c>
      <c r="BS32" s="242"/>
      <c r="BT32" s="51"/>
      <c r="BU32" s="235"/>
      <c r="BV32" s="216" t="e">
        <v>#DIV/0!</v>
      </c>
      <c r="BW32" s="158"/>
      <c r="BX32" s="267">
        <v>1.3910282541374697</v>
      </c>
      <c r="BY32" s="221">
        <v>0</v>
      </c>
      <c r="BZ32" s="222">
        <v>0</v>
      </c>
      <c r="CA32" s="223" t="e">
        <v>#DIV/0!</v>
      </c>
      <c r="CB32" s="223" t="e">
        <v>#DIV/0!</v>
      </c>
      <c r="CC32" s="223" t="e">
        <v>#DIV/0!</v>
      </c>
      <c r="CD32" s="224" t="e">
        <v>#DIV/0!</v>
      </c>
      <c r="CE32" s="224" t="e">
        <v>#DIV/0!</v>
      </c>
      <c r="CF32" s="216" t="e">
        <v>#DIV/0!</v>
      </c>
      <c r="CG32" s="160"/>
    </row>
    <row r="33" spans="1:85" ht="15">
      <c r="A33" s="1" t="s">
        <v>23</v>
      </c>
      <c r="B33" s="4" t="s">
        <v>82</v>
      </c>
      <c r="C33" s="110">
        <v>84.7212470158685</v>
      </c>
      <c r="D33" s="110">
        <v>1.1458799131778008</v>
      </c>
      <c r="E33" s="127">
        <v>6703</v>
      </c>
      <c r="G33" s="139">
        <v>84.645286686103</v>
      </c>
      <c r="H33" s="139">
        <v>1.239822985162931</v>
      </c>
      <c r="I33" s="138">
        <v>5749</v>
      </c>
      <c r="J33" s="20"/>
      <c r="K33" s="110">
        <v>85.1805533843989</v>
      </c>
      <c r="L33" s="110">
        <v>1.194111818525073</v>
      </c>
      <c r="M33" s="127">
        <v>5787</v>
      </c>
      <c r="O33" s="139">
        <v>83.6599503174165</v>
      </c>
      <c r="P33" s="139">
        <v>1.7440086192030932</v>
      </c>
      <c r="Q33" s="138">
        <v>3428</v>
      </c>
      <c r="S33" s="124">
        <v>83.4788029925187</v>
      </c>
      <c r="T33" s="8">
        <v>3.334961611586138</v>
      </c>
      <c r="U33" s="127">
        <v>1575</v>
      </c>
      <c r="W33" s="185">
        <v>83.41606964560924</v>
      </c>
      <c r="X33" s="169">
        <v>1.4772192439490581</v>
      </c>
      <c r="Y33" s="198">
        <v>3567</v>
      </c>
      <c r="Z33" s="51"/>
      <c r="AA33" s="206">
        <v>84.22766471761295</v>
      </c>
      <c r="AB33" s="41">
        <v>1.9620939900247194</v>
      </c>
      <c r="AC33" s="204">
        <v>2128</v>
      </c>
      <c r="AD33" s="51"/>
      <c r="AE33" s="243">
        <v>84.89981833026657</v>
      </c>
      <c r="AF33" s="244" t="s">
        <v>100</v>
      </c>
      <c r="AG33" s="240">
        <v>1.8581342664527933</v>
      </c>
      <c r="AH33" s="249">
        <v>1.3001191041125417</v>
      </c>
      <c r="AI33" s="246">
        <v>0.8489981833026657</v>
      </c>
      <c r="AJ33" s="246">
        <v>0.35805065012011766</v>
      </c>
      <c r="AK33" s="247">
        <v>0.007291986591983598</v>
      </c>
      <c r="AL33" s="247">
        <v>0.009480451075170381</v>
      </c>
      <c r="AM33" s="247">
        <v>0.018581342664527975</v>
      </c>
      <c r="AN33" s="247">
        <v>0.8675795259671937</v>
      </c>
      <c r="AO33" s="247">
        <v>0.8304168406381378</v>
      </c>
      <c r="AP33" s="244">
        <v>0.018581342664527933</v>
      </c>
      <c r="AQ33" s="252">
        <v>2411</v>
      </c>
      <c r="AR33" s="51"/>
      <c r="AS33" s="264">
        <v>84.74587828323706</v>
      </c>
      <c r="AT33" s="265" t="s">
        <v>100</v>
      </c>
      <c r="AU33" s="41">
        <v>1.784165538246485</v>
      </c>
      <c r="AV33" s="266">
        <v>1.2850117200602906</v>
      </c>
      <c r="AW33" s="221">
        <v>0.8474587828323706</v>
      </c>
      <c r="AX33" s="221">
        <v>0.35954470408093553</v>
      </c>
      <c r="AY33" s="224">
        <v>0.007084023069858583</v>
      </c>
      <c r="AZ33" s="224">
        <v>0.009103052669945759</v>
      </c>
      <c r="BA33" s="224">
        <v>0.017841655382464863</v>
      </c>
      <c r="BB33" s="224">
        <v>0.8653004382148355</v>
      </c>
      <c r="BC33" s="224">
        <v>0.8296171274499058</v>
      </c>
      <c r="BD33" s="265">
        <v>0.01784165538246485</v>
      </c>
      <c r="BE33" s="204">
        <v>2576</v>
      </c>
      <c r="BF33" s="51"/>
      <c r="BG33" s="243">
        <v>84.2717177616797</v>
      </c>
      <c r="BH33" s="244" t="s">
        <v>100</v>
      </c>
      <c r="BI33" s="240">
        <v>2.014679816325249</v>
      </c>
      <c r="BJ33" s="256">
        <v>1.4094523347958576</v>
      </c>
      <c r="BK33" s="246">
        <v>0.842717177616797</v>
      </c>
      <c r="BL33" s="246">
        <v>0.36406721380313395</v>
      </c>
      <c r="BM33" s="247">
        <v>0.007293022462036739</v>
      </c>
      <c r="BN33" s="247">
        <v>0.010279167536836315</v>
      </c>
      <c r="BO33" s="247">
        <v>0.020146798163252475</v>
      </c>
      <c r="BP33" s="247">
        <v>0.8628639757800495</v>
      </c>
      <c r="BQ33" s="247">
        <v>0.8225703794535445</v>
      </c>
      <c r="BR33" s="244">
        <v>0.02014679816325249</v>
      </c>
      <c r="BS33" s="252">
        <v>2492</v>
      </c>
      <c r="BT33" s="51"/>
      <c r="BU33" s="235">
        <v>83.59641194356979</v>
      </c>
      <c r="BV33" s="216" t="s">
        <v>100</v>
      </c>
      <c r="BW33" s="158">
        <v>1.9641781773241163</v>
      </c>
      <c r="BX33" s="267">
        <v>1.3910282541374697</v>
      </c>
      <c r="BY33" s="221">
        <v>0.8359641194356979</v>
      </c>
      <c r="BZ33" s="222">
        <v>0.37030812906523686</v>
      </c>
      <c r="CA33" s="223">
        <v>0.007204383770694158</v>
      </c>
      <c r="CB33" s="223">
        <v>0.010021501378685014</v>
      </c>
      <c r="CC33" s="223">
        <v>0.01964178177324112</v>
      </c>
      <c r="CD33" s="224">
        <v>0.8556059012089391</v>
      </c>
      <c r="CE33" s="224">
        <v>0.8163223376624568</v>
      </c>
      <c r="CF33" s="216">
        <v>0.019641781773241163</v>
      </c>
      <c r="CG33" s="188">
        <v>2642</v>
      </c>
    </row>
    <row r="34" spans="1:85" ht="15">
      <c r="A34" s="1" t="s">
        <v>24</v>
      </c>
      <c r="B34" s="4" t="s">
        <v>82</v>
      </c>
      <c r="C34" s="111">
        <v>81.2318606900999</v>
      </c>
      <c r="D34" s="111">
        <v>1.999044286770058</v>
      </c>
      <c r="E34" s="127">
        <v>2594</v>
      </c>
      <c r="F34" s="24"/>
      <c r="G34" s="140">
        <v>78.6643233743409</v>
      </c>
      <c r="H34" s="140">
        <v>2.0532015319461294</v>
      </c>
      <c r="I34" s="138">
        <v>2707</v>
      </c>
      <c r="J34" s="34"/>
      <c r="K34" s="111">
        <v>82.2776047075112</v>
      </c>
      <c r="L34" s="111">
        <v>1.822412128851326</v>
      </c>
      <c r="M34" s="127">
        <v>2870</v>
      </c>
      <c r="N34" s="24"/>
      <c r="O34" s="140">
        <v>77.433628318584</v>
      </c>
      <c r="P34" s="140">
        <v>2.9370745996619405</v>
      </c>
      <c r="Q34" s="138">
        <v>1545</v>
      </c>
      <c r="R34" s="24"/>
      <c r="S34" s="124">
        <v>80.7162534435261</v>
      </c>
      <c r="T34" s="8">
        <v>5.266135801966755</v>
      </c>
      <c r="U34" s="127">
        <v>684</v>
      </c>
      <c r="V34" s="24"/>
      <c r="W34" s="185">
        <v>80.11353326249521</v>
      </c>
      <c r="X34" s="169">
        <v>2.5187704713092174</v>
      </c>
      <c r="Y34" s="198">
        <v>1413</v>
      </c>
      <c r="Z34" s="154"/>
      <c r="AA34" s="206">
        <v>83.03445993575404</v>
      </c>
      <c r="AB34" s="41">
        <v>2.8493865998916164</v>
      </c>
      <c r="AC34" s="204">
        <v>1070</v>
      </c>
      <c r="AD34" s="154"/>
      <c r="AE34" s="243">
        <v>82.15492093055626</v>
      </c>
      <c r="AF34" s="244" t="s">
        <v>100</v>
      </c>
      <c r="AG34" s="240">
        <v>3.2558852622553647</v>
      </c>
      <c r="AH34" s="245">
        <v>1.3001191041125417</v>
      </c>
      <c r="AI34" s="246">
        <v>0.8215492093055626</v>
      </c>
      <c r="AJ34" s="246">
        <v>0.38289176799060004</v>
      </c>
      <c r="AK34" s="247">
        <v>0.012777263788760906</v>
      </c>
      <c r="AL34" s="247">
        <v>0.01661196475005345</v>
      </c>
      <c r="AM34" s="247">
        <v>0.032558852622553675</v>
      </c>
      <c r="AN34" s="247">
        <v>0.8541080619281163</v>
      </c>
      <c r="AO34" s="247">
        <v>0.788990356683009</v>
      </c>
      <c r="AP34" s="244">
        <v>0.03255885262255365</v>
      </c>
      <c r="AQ34" s="252">
        <v>898</v>
      </c>
      <c r="AR34" s="154"/>
      <c r="AS34" s="264">
        <v>82.27025632477269</v>
      </c>
      <c r="AT34" s="265" t="s">
        <v>100</v>
      </c>
      <c r="AU34" s="41">
        <v>3.0836949762265253</v>
      </c>
      <c r="AV34" s="231">
        <v>1.2850117200602906</v>
      </c>
      <c r="AW34" s="221">
        <v>0.8227025632477268</v>
      </c>
      <c r="AX34" s="221">
        <v>0.3819202216083182</v>
      </c>
      <c r="AY34" s="224">
        <v>0.01224380018765824</v>
      </c>
      <c r="AZ34" s="224">
        <v>0.015733426739217224</v>
      </c>
      <c r="BA34" s="224">
        <v>0.03083694976226521</v>
      </c>
      <c r="BB34" s="224">
        <v>0.8535395130099921</v>
      </c>
      <c r="BC34" s="224">
        <v>0.7918656134854616</v>
      </c>
      <c r="BD34" s="265">
        <v>0.030836949762265253</v>
      </c>
      <c r="BE34" s="204">
        <v>973</v>
      </c>
      <c r="BF34" s="154"/>
      <c r="BG34" s="243">
        <v>81.6483016337906</v>
      </c>
      <c r="BH34" s="244" t="s">
        <v>100</v>
      </c>
      <c r="BI34" s="240">
        <v>3.6570183199216566</v>
      </c>
      <c r="BJ34" s="256">
        <v>1.4094523347958576</v>
      </c>
      <c r="BK34" s="246">
        <v>0.816483016337906</v>
      </c>
      <c r="BL34" s="246">
        <v>0.3870897833444597</v>
      </c>
      <c r="BM34" s="247">
        <v>0.013238191267491603</v>
      </c>
      <c r="BN34" s="247">
        <v>0.018658599590440174</v>
      </c>
      <c r="BO34" s="247">
        <v>0.03657018319921654</v>
      </c>
      <c r="BP34" s="247">
        <v>0.8530531995371226</v>
      </c>
      <c r="BQ34" s="247">
        <v>0.7799128331386894</v>
      </c>
      <c r="BR34" s="244">
        <v>0.036570183199216566</v>
      </c>
      <c r="BS34" s="252">
        <v>855</v>
      </c>
      <c r="BT34" s="154"/>
      <c r="BU34" s="235">
        <v>81.4750196068505</v>
      </c>
      <c r="BV34" s="216" t="s">
        <v>100</v>
      </c>
      <c r="BW34" s="158">
        <v>3.605535365943635</v>
      </c>
      <c r="BX34" s="267">
        <v>1.3910282541374697</v>
      </c>
      <c r="BY34" s="221">
        <v>0.814750196068505</v>
      </c>
      <c r="BZ34" s="222">
        <v>0.3885000824643898</v>
      </c>
      <c r="CA34" s="223">
        <v>0.01322469660591379</v>
      </c>
      <c r="CB34" s="223">
        <v>0.01839592663122198</v>
      </c>
      <c r="CC34" s="223">
        <v>0.036055353659436316</v>
      </c>
      <c r="CD34" s="224">
        <v>0.8508055497279413</v>
      </c>
      <c r="CE34" s="224">
        <v>0.7786948424090686</v>
      </c>
      <c r="CF34" s="216">
        <v>0.03605535365943635</v>
      </c>
      <c r="CG34" s="188">
        <v>863</v>
      </c>
    </row>
    <row r="35" spans="1:85" ht="15">
      <c r="A35" s="1" t="s">
        <v>25</v>
      </c>
      <c r="B35" s="4" t="s">
        <v>82</v>
      </c>
      <c r="C35" s="111">
        <v>78.4660053230099</v>
      </c>
      <c r="D35" s="111">
        <v>1.1823705270411295</v>
      </c>
      <c r="E35" s="127">
        <v>8218</v>
      </c>
      <c r="F35" s="24"/>
      <c r="G35" s="140">
        <v>77.8059785673998</v>
      </c>
      <c r="H35" s="140">
        <v>1.2993936305734621</v>
      </c>
      <c r="I35" s="138">
        <v>6954</v>
      </c>
      <c r="J35" s="34"/>
      <c r="K35" s="111">
        <v>77.8685386088066</v>
      </c>
      <c r="L35" s="111">
        <v>1.219576153214696</v>
      </c>
      <c r="M35" s="127">
        <v>7574</v>
      </c>
      <c r="N35" s="24"/>
      <c r="O35" s="140">
        <v>78.1208351843625</v>
      </c>
      <c r="P35" s="140">
        <v>1.703959171017189</v>
      </c>
      <c r="Q35" s="138">
        <v>4490</v>
      </c>
      <c r="R35" s="24"/>
      <c r="S35" s="125">
        <v>77.9775280898876</v>
      </c>
      <c r="T35" s="8">
        <v>3.532579324083933</v>
      </c>
      <c r="U35" s="127">
        <v>1837</v>
      </c>
      <c r="V35" s="24"/>
      <c r="W35" s="186">
        <v>78.86916374040838</v>
      </c>
      <c r="X35" s="169">
        <v>1.4901477684436415</v>
      </c>
      <c r="Y35" s="198">
        <v>4223</v>
      </c>
      <c r="Z35" s="51"/>
      <c r="AA35" s="56">
        <v>79.65834759609379</v>
      </c>
      <c r="AB35" s="41">
        <v>1.9110891804786547</v>
      </c>
      <c r="AC35" s="204">
        <v>2736</v>
      </c>
      <c r="AD35" s="51"/>
      <c r="AE35" s="243">
        <v>81.36552376220467</v>
      </c>
      <c r="AF35" s="244" t="s">
        <v>34</v>
      </c>
      <c r="AG35" s="240">
        <v>1.7951652429922027</v>
      </c>
      <c r="AH35" s="245">
        <v>1.3001191041125417</v>
      </c>
      <c r="AI35" s="246">
        <v>0.8136552376220467</v>
      </c>
      <c r="AJ35" s="246">
        <v>0.3893846323524561</v>
      </c>
      <c r="AK35" s="247">
        <v>0.007044873515671005</v>
      </c>
      <c r="AL35" s="247">
        <v>0.00915917464378036</v>
      </c>
      <c r="AM35" s="247">
        <v>0.01795165242992198</v>
      </c>
      <c r="AN35" s="247">
        <v>0.8316068900519688</v>
      </c>
      <c r="AO35" s="247">
        <v>0.7957035851921247</v>
      </c>
      <c r="AP35" s="244">
        <v>0.017951652429922027</v>
      </c>
      <c r="AQ35" s="252">
        <v>3055</v>
      </c>
      <c r="AR35" s="51"/>
      <c r="AS35" s="264">
        <v>78.73907358222138</v>
      </c>
      <c r="AT35" s="265" t="s">
        <v>100</v>
      </c>
      <c r="AU35" s="41">
        <v>1.8196670971797335</v>
      </c>
      <c r="AV35" s="231">
        <v>1.2850117200602906</v>
      </c>
      <c r="AW35" s="221">
        <v>0.7873907358222137</v>
      </c>
      <c r="AX35" s="221">
        <v>0.4091534736056466</v>
      </c>
      <c r="AY35" s="224">
        <v>0.007224981886239644</v>
      </c>
      <c r="AZ35" s="224">
        <v>0.009284186401041249</v>
      </c>
      <c r="BA35" s="224">
        <v>0.018196670971797387</v>
      </c>
      <c r="BB35" s="224">
        <v>0.8055874067940111</v>
      </c>
      <c r="BC35" s="224">
        <v>0.7691940648504164</v>
      </c>
      <c r="BD35" s="265">
        <v>0.018196670971797335</v>
      </c>
      <c r="BE35" s="204">
        <v>3207</v>
      </c>
      <c r="BF35" s="51"/>
      <c r="BG35" s="243">
        <v>78.21213773910073</v>
      </c>
      <c r="BH35" s="244" t="s">
        <v>100</v>
      </c>
      <c r="BI35" s="240">
        <v>2.0669051582644093</v>
      </c>
      <c r="BJ35" s="256">
        <v>1.4094523347958576</v>
      </c>
      <c r="BK35" s="246">
        <v>0.7821213773910073</v>
      </c>
      <c r="BL35" s="246">
        <v>0.41280446753759925</v>
      </c>
      <c r="BM35" s="247">
        <v>0.007482075128750075</v>
      </c>
      <c r="BN35" s="247">
        <v>0.01054562825933481</v>
      </c>
      <c r="BO35" s="247">
        <v>0.020669051582644045</v>
      </c>
      <c r="BP35" s="247">
        <v>0.8027904289736514</v>
      </c>
      <c r="BQ35" s="247">
        <v>0.7614523258083632</v>
      </c>
      <c r="BR35" s="244">
        <v>0.020669051582644093</v>
      </c>
      <c r="BS35" s="252">
        <v>3044</v>
      </c>
      <c r="BT35" s="51"/>
      <c r="BU35" s="235">
        <v>76.10994433594968</v>
      </c>
      <c r="BV35" s="216" t="s">
        <v>34</v>
      </c>
      <c r="BW35" s="158">
        <v>2.0599591444389054</v>
      </c>
      <c r="BX35" s="267">
        <v>1.3910282541374697</v>
      </c>
      <c r="BY35" s="221">
        <v>0.7610994433594968</v>
      </c>
      <c r="BZ35" s="222">
        <v>0.4264118674208786</v>
      </c>
      <c r="CA35" s="223">
        <v>0.007555697543033917</v>
      </c>
      <c r="CB35" s="223">
        <v>0.01051018876207724</v>
      </c>
      <c r="CC35" s="223">
        <v>0.020599591444389</v>
      </c>
      <c r="CD35" s="224">
        <v>0.7816990348038858</v>
      </c>
      <c r="CE35" s="224">
        <v>0.7404998519151077</v>
      </c>
      <c r="CF35" s="216">
        <v>0.020599591444389054</v>
      </c>
      <c r="CG35" s="188">
        <v>3185</v>
      </c>
    </row>
    <row r="36" spans="1:85" ht="15">
      <c r="A36" s="1" t="s">
        <v>26</v>
      </c>
      <c r="B36" s="4" t="s">
        <v>82</v>
      </c>
      <c r="C36" s="109">
        <v>70.8490803728899</v>
      </c>
      <c r="D36" s="109">
        <v>1.854998372699157</v>
      </c>
      <c r="E36" s="127">
        <v>4081</v>
      </c>
      <c r="F36" s="25"/>
      <c r="G36" s="137">
        <v>70.0151745068285</v>
      </c>
      <c r="H36" s="137">
        <v>2.071664002681004</v>
      </c>
      <c r="I36" s="138">
        <v>3326</v>
      </c>
      <c r="J36" s="35"/>
      <c r="K36" s="109">
        <v>71.9463470319634</v>
      </c>
      <c r="L36" s="109">
        <v>1.8945097683635623</v>
      </c>
      <c r="M36" s="127">
        <v>3676</v>
      </c>
      <c r="N36" s="25"/>
      <c r="O36" s="137">
        <v>72.4042198778456</v>
      </c>
      <c r="P36" s="137">
        <v>2.888135399421678</v>
      </c>
      <c r="Q36" s="138">
        <v>1827</v>
      </c>
      <c r="R36" s="25"/>
      <c r="S36" s="124">
        <v>69.501133786848</v>
      </c>
      <c r="T36" s="8">
        <v>5.575549285793002</v>
      </c>
      <c r="U36" s="127">
        <v>871</v>
      </c>
      <c r="V36" s="25"/>
      <c r="W36" s="185">
        <v>71.34023882407553</v>
      </c>
      <c r="X36" s="169">
        <v>2.41167252919616</v>
      </c>
      <c r="Y36" s="198">
        <v>1978</v>
      </c>
      <c r="Z36" s="51"/>
      <c r="AA36" s="207">
        <v>74.79566116032878</v>
      </c>
      <c r="AB36" s="41">
        <v>3.0291291426784284</v>
      </c>
      <c r="AC36" s="204">
        <v>1267</v>
      </c>
      <c r="AD36" s="51"/>
      <c r="AE36" s="243">
        <v>76.23212606236817</v>
      </c>
      <c r="AF36" s="244" t="s">
        <v>34</v>
      </c>
      <c r="AG36" s="240">
        <v>2.94554437553588</v>
      </c>
      <c r="AH36" s="245">
        <v>1.3001191041125417</v>
      </c>
      <c r="AI36" s="246">
        <v>0.7623212606236817</v>
      </c>
      <c r="AJ36" s="246">
        <v>0.4256613163358898</v>
      </c>
      <c r="AK36" s="247">
        <v>0.011559374626626819</v>
      </c>
      <c r="AL36" s="247">
        <v>0.015028563783671307</v>
      </c>
      <c r="AM36" s="247">
        <v>0.02945544375535876</v>
      </c>
      <c r="AN36" s="247">
        <v>0.7917767043790405</v>
      </c>
      <c r="AO36" s="247">
        <v>0.7328658168683229</v>
      </c>
      <c r="AP36" s="244">
        <v>0.0294554437553588</v>
      </c>
      <c r="AQ36" s="252">
        <v>1356</v>
      </c>
      <c r="AR36" s="51"/>
      <c r="AS36" s="264">
        <v>73.50666645506838</v>
      </c>
      <c r="AT36" s="265" t="s">
        <v>100</v>
      </c>
      <c r="AU36" s="41">
        <v>3.006094229686551</v>
      </c>
      <c r="AV36" s="231">
        <v>1.2850117200602906</v>
      </c>
      <c r="AW36" s="221">
        <v>0.7350666645506838</v>
      </c>
      <c r="AX36" s="221">
        <v>0.44129770361629606</v>
      </c>
      <c r="AY36" s="224">
        <v>0.011935686693174066</v>
      </c>
      <c r="AZ36" s="224">
        <v>0.015337497287696329</v>
      </c>
      <c r="BA36" s="224">
        <v>0.03006094229686556</v>
      </c>
      <c r="BB36" s="224">
        <v>0.7651276068475493</v>
      </c>
      <c r="BC36" s="224">
        <v>0.7050057222538183</v>
      </c>
      <c r="BD36" s="265">
        <v>0.03006094229686551</v>
      </c>
      <c r="BE36" s="204">
        <v>1367</v>
      </c>
      <c r="BF36" s="51"/>
      <c r="BG36" s="243">
        <v>73.53516117468412</v>
      </c>
      <c r="BH36" s="244" t="s">
        <v>100</v>
      </c>
      <c r="BI36" s="240">
        <v>3.351698213195453</v>
      </c>
      <c r="BJ36" s="256">
        <v>1.4094523347958576</v>
      </c>
      <c r="BK36" s="246">
        <v>0.7353516117468412</v>
      </c>
      <c r="BL36" s="246">
        <v>0.4411458022560842</v>
      </c>
      <c r="BM36" s="247">
        <v>0.012132950435463466</v>
      </c>
      <c r="BN36" s="247">
        <v>0.0171008153192264</v>
      </c>
      <c r="BO36" s="247">
        <v>0.033516982131954566</v>
      </c>
      <c r="BP36" s="247">
        <v>0.7688685938787957</v>
      </c>
      <c r="BQ36" s="247">
        <v>0.7018346296148866</v>
      </c>
      <c r="BR36" s="244">
        <v>0.03351698213195453</v>
      </c>
      <c r="BS36" s="252">
        <v>1322</v>
      </c>
      <c r="BT36" s="51"/>
      <c r="BU36" s="235">
        <v>71.69719130037883</v>
      </c>
      <c r="BV36" s="216" t="s">
        <v>100</v>
      </c>
      <c r="BW36" s="158">
        <v>3.3327289707084873</v>
      </c>
      <c r="BX36" s="267">
        <v>1.3910282541374697</v>
      </c>
      <c r="BY36" s="221">
        <v>0.7169719130037884</v>
      </c>
      <c r="BZ36" s="222">
        <v>0.4504699645564358</v>
      </c>
      <c r="CA36" s="223">
        <v>0.012224073551924276</v>
      </c>
      <c r="CB36" s="223">
        <v>0.017004031691381243</v>
      </c>
      <c r="CC36" s="223">
        <v>0.03332728970708493</v>
      </c>
      <c r="CD36" s="224">
        <v>0.7502992027108732</v>
      </c>
      <c r="CE36" s="224">
        <v>0.6836446232967035</v>
      </c>
      <c r="CF36" s="216">
        <v>0.03332728970708487</v>
      </c>
      <c r="CG36" s="188">
        <v>1358</v>
      </c>
    </row>
    <row r="37" spans="1:85" ht="15">
      <c r="A37" s="1" t="s">
        <v>27</v>
      </c>
      <c r="B37" s="4" t="s">
        <v>82</v>
      </c>
      <c r="C37" s="110">
        <v>63.2104594152896</v>
      </c>
      <c r="D37" s="110">
        <v>1.567652209844585</v>
      </c>
      <c r="E37" s="127">
        <v>6434</v>
      </c>
      <c r="G37" s="139">
        <v>64.0410958904109</v>
      </c>
      <c r="H37" s="139">
        <v>1.7085268504767797</v>
      </c>
      <c r="I37" s="138">
        <v>5364</v>
      </c>
      <c r="J37" s="20"/>
      <c r="K37" s="110">
        <v>64.5622394282311</v>
      </c>
      <c r="L37" s="110">
        <v>1.6122152136477865</v>
      </c>
      <c r="M37" s="127">
        <v>5754</v>
      </c>
      <c r="O37" s="139">
        <v>62.8840782122905</v>
      </c>
      <c r="P37" s="139">
        <v>2.395979721147306</v>
      </c>
      <c r="Q37" s="138">
        <v>3101</v>
      </c>
      <c r="S37" s="125">
        <v>61.652739090065</v>
      </c>
      <c r="T37" s="8">
        <v>5.328680362860236</v>
      </c>
      <c r="U37" s="127">
        <v>1108</v>
      </c>
      <c r="W37" s="186">
        <v>63.84416260767929</v>
      </c>
      <c r="X37" s="169">
        <v>2.119232387897899</v>
      </c>
      <c r="Y37" s="198">
        <v>2892</v>
      </c>
      <c r="Z37" s="51"/>
      <c r="AA37" s="208">
        <v>67.32426831385992</v>
      </c>
      <c r="AB37" s="41">
        <v>2.6281973869587887</v>
      </c>
      <c r="AC37" s="204">
        <v>1964</v>
      </c>
      <c r="AD37" s="51"/>
      <c r="AE37" s="243">
        <v>64.70949701609877</v>
      </c>
      <c r="AF37" s="244" t="s">
        <v>100</v>
      </c>
      <c r="AG37" s="240">
        <v>2.660431941896124</v>
      </c>
      <c r="AH37" s="245">
        <v>1.3001191041125417</v>
      </c>
      <c r="AI37" s="246">
        <v>0.6470949701609876</v>
      </c>
      <c r="AJ37" s="246">
        <v>0.47787348718393885</v>
      </c>
      <c r="AK37" s="247">
        <v>0.010440490980356302</v>
      </c>
      <c r="AL37" s="247">
        <v>0.013573881779875906</v>
      </c>
      <c r="AM37" s="247">
        <v>0.026604319418961218</v>
      </c>
      <c r="AN37" s="247">
        <v>0.6736992895799488</v>
      </c>
      <c r="AO37" s="247">
        <v>0.6204906507420264</v>
      </c>
      <c r="AP37" s="244">
        <v>0.026604319418961242</v>
      </c>
      <c r="AQ37" s="252">
        <v>2095</v>
      </c>
      <c r="AR37" s="51"/>
      <c r="AS37" s="264">
        <v>65.91634668934793</v>
      </c>
      <c r="AT37" s="265" t="s">
        <v>100</v>
      </c>
      <c r="AU37" s="41">
        <v>2.5445722851877406</v>
      </c>
      <c r="AV37" s="231">
        <v>1.2850117200602906</v>
      </c>
      <c r="AW37" s="221">
        <v>0.6591634668934794</v>
      </c>
      <c r="AX37" s="221">
        <v>0.4739904965360047</v>
      </c>
      <c r="AY37" s="224">
        <v>0.010103215416271754</v>
      </c>
      <c r="AZ37" s="224">
        <v>0.012982750220203012</v>
      </c>
      <c r="BA37" s="224">
        <v>0.025445722851877354</v>
      </c>
      <c r="BB37" s="224">
        <v>0.6846091897453568</v>
      </c>
      <c r="BC37" s="224">
        <v>0.633717744041602</v>
      </c>
      <c r="BD37" s="265">
        <v>0.025445722851877406</v>
      </c>
      <c r="BE37" s="204">
        <v>2201</v>
      </c>
      <c r="BF37" s="51"/>
      <c r="BG37" s="243">
        <v>64.08450541819819</v>
      </c>
      <c r="BH37" s="244" t="s">
        <v>100</v>
      </c>
      <c r="BI37" s="240">
        <v>2.9052257742842924</v>
      </c>
      <c r="BJ37" s="256">
        <v>1.4094523347958576</v>
      </c>
      <c r="BK37" s="246">
        <v>0.6408450541819819</v>
      </c>
      <c r="BL37" s="246">
        <v>0.4797527182960766</v>
      </c>
      <c r="BM37" s="247">
        <v>0.010516746461375619</v>
      </c>
      <c r="BN37" s="247">
        <v>0.01482285285444194</v>
      </c>
      <c r="BO37" s="247">
        <v>0.02905225774284293</v>
      </c>
      <c r="BP37" s="247">
        <v>0.6698973119248248</v>
      </c>
      <c r="BQ37" s="247">
        <v>0.611792796439139</v>
      </c>
      <c r="BR37" s="244">
        <v>0.029052257742842924</v>
      </c>
      <c r="BS37" s="252">
        <v>2081</v>
      </c>
      <c r="BT37" s="51"/>
      <c r="BU37" s="235">
        <v>66.11925759840254</v>
      </c>
      <c r="BV37" s="216" t="s">
        <v>100</v>
      </c>
      <c r="BW37" s="158">
        <v>2.7999303587790236</v>
      </c>
      <c r="BX37" s="267">
        <v>1.3910282541374697</v>
      </c>
      <c r="BY37" s="221">
        <v>0.6611925759840254</v>
      </c>
      <c r="BZ37" s="222">
        <v>0.4733042926570962</v>
      </c>
      <c r="CA37" s="223">
        <v>0.010269828403929418</v>
      </c>
      <c r="CB37" s="223">
        <v>0.014285621475009334</v>
      </c>
      <c r="CC37" s="223">
        <v>0.027999303587790254</v>
      </c>
      <c r="CD37" s="224">
        <v>0.6891918795718156</v>
      </c>
      <c r="CE37" s="224">
        <v>0.6331932723962351</v>
      </c>
      <c r="CF37" s="216">
        <v>0.027999303587790236</v>
      </c>
      <c r="CG37" s="188">
        <v>2124</v>
      </c>
    </row>
    <row r="38" spans="1:85" ht="15">
      <c r="A38" s="1" t="s">
        <v>28</v>
      </c>
      <c r="B38" s="4" t="s">
        <v>82</v>
      </c>
      <c r="C38" s="110">
        <v>78.5046728971962</v>
      </c>
      <c r="D38" s="110">
        <v>11.484014935755056</v>
      </c>
      <c r="E38" s="127">
        <v>87</v>
      </c>
      <c r="G38" s="139">
        <v>82.2916666666666</v>
      </c>
      <c r="H38" s="139">
        <v>11.571362658517877</v>
      </c>
      <c r="I38" s="138">
        <v>74</v>
      </c>
      <c r="J38" s="20"/>
      <c r="K38" s="110">
        <v>81.3559322033898</v>
      </c>
      <c r="L38" s="110">
        <v>12.96356530459456</v>
      </c>
      <c r="M38" s="127">
        <v>59</v>
      </c>
      <c r="O38" s="139">
        <v>80</v>
      </c>
      <c r="P38" s="139">
        <v>14.14420753084893</v>
      </c>
      <c r="Q38" s="138">
        <v>61</v>
      </c>
      <c r="S38" s="8" t="s">
        <v>34</v>
      </c>
      <c r="T38" s="8" t="s">
        <v>34</v>
      </c>
      <c r="U38" s="127">
        <v>22</v>
      </c>
      <c r="W38" s="169" t="s">
        <v>34</v>
      </c>
      <c r="X38" s="169" t="s">
        <v>34</v>
      </c>
      <c r="Y38" s="198">
        <v>29</v>
      </c>
      <c r="Z38" s="51"/>
      <c r="AA38" s="41" t="s">
        <v>34</v>
      </c>
      <c r="AB38" s="41" t="s">
        <v>34</v>
      </c>
      <c r="AC38" s="209">
        <v>23</v>
      </c>
      <c r="AD38" s="51"/>
      <c r="AE38" s="243" t="s">
        <v>34</v>
      </c>
      <c r="AF38" s="244" t="e">
        <v>#DIV/0!</v>
      </c>
      <c r="AG38" s="240" t="s">
        <v>34</v>
      </c>
      <c r="AH38" s="245">
        <v>1.3001191041125417</v>
      </c>
      <c r="AI38" s="246" t="e">
        <v>#VALUE!</v>
      </c>
      <c r="AJ38" s="246" t="e">
        <v>#VALUE!</v>
      </c>
      <c r="AK38" s="247" t="e">
        <v>#VALUE!</v>
      </c>
      <c r="AL38" s="247" t="e">
        <v>#VALUE!</v>
      </c>
      <c r="AM38" s="247" t="e">
        <v>#VALUE!</v>
      </c>
      <c r="AN38" s="247" t="e">
        <v>#VALUE!</v>
      </c>
      <c r="AO38" s="247" t="e">
        <v>#VALUE!</v>
      </c>
      <c r="AP38" s="244" t="e">
        <v>#VALUE!</v>
      </c>
      <c r="AQ38" s="252">
        <v>23</v>
      </c>
      <c r="AR38" s="51"/>
      <c r="AS38" s="264" t="s">
        <v>34</v>
      </c>
      <c r="AT38" s="265" t="e">
        <v>#DIV/0!</v>
      </c>
      <c r="AU38" s="41" t="s">
        <v>34</v>
      </c>
      <c r="AV38" s="231">
        <v>1.2850117200602906</v>
      </c>
      <c r="AW38" s="221" t="e">
        <v>#VALUE!</v>
      </c>
      <c r="AX38" s="221" t="e">
        <v>#VALUE!</v>
      </c>
      <c r="AY38" s="224" t="e">
        <v>#VALUE!</v>
      </c>
      <c r="AZ38" s="224" t="e">
        <v>#VALUE!</v>
      </c>
      <c r="BA38" s="224" t="e">
        <v>#VALUE!</v>
      </c>
      <c r="BB38" s="224" t="e">
        <v>#VALUE!</v>
      </c>
      <c r="BC38" s="224" t="e">
        <v>#VALUE!</v>
      </c>
      <c r="BD38" s="265" t="e">
        <v>#VALUE!</v>
      </c>
      <c r="BE38" s="204">
        <v>31</v>
      </c>
      <c r="BF38" s="51"/>
      <c r="BG38" s="243" t="s">
        <v>34</v>
      </c>
      <c r="BH38" s="244" t="e">
        <v>#VALUE!</v>
      </c>
      <c r="BI38" s="240" t="s">
        <v>34</v>
      </c>
      <c r="BJ38" s="256">
        <v>1.4094523347958576</v>
      </c>
      <c r="BK38" s="246" t="e">
        <v>#VALUE!</v>
      </c>
      <c r="BL38" s="246" t="e">
        <v>#VALUE!</v>
      </c>
      <c r="BM38" s="247" t="e">
        <v>#VALUE!</v>
      </c>
      <c r="BN38" s="247" t="e">
        <v>#VALUE!</v>
      </c>
      <c r="BO38" s="247" t="e">
        <v>#VALUE!</v>
      </c>
      <c r="BP38" s="247" t="e">
        <v>#VALUE!</v>
      </c>
      <c r="BQ38" s="247" t="e">
        <v>#VALUE!</v>
      </c>
      <c r="BR38" s="244" t="e">
        <v>#VALUE!</v>
      </c>
      <c r="BS38" s="252">
        <v>23</v>
      </c>
      <c r="BT38" s="51"/>
      <c r="BU38" s="235" t="s">
        <v>34</v>
      </c>
      <c r="BV38" s="216" t="e">
        <v>#VALUE!</v>
      </c>
      <c r="BW38" s="158" t="s">
        <v>34</v>
      </c>
      <c r="BX38" s="267">
        <v>1.3910282541374697</v>
      </c>
      <c r="BY38" s="221" t="e">
        <v>#VALUE!</v>
      </c>
      <c r="BZ38" s="222" t="e">
        <v>#VALUE!</v>
      </c>
      <c r="CA38" s="223" t="e">
        <v>#VALUE!</v>
      </c>
      <c r="CB38" s="223" t="e">
        <v>#VALUE!</v>
      </c>
      <c r="CC38" s="223" t="e">
        <v>#VALUE!</v>
      </c>
      <c r="CD38" s="224" t="e">
        <v>#VALUE!</v>
      </c>
      <c r="CE38" s="224" t="e">
        <v>#VALUE!</v>
      </c>
      <c r="CF38" s="216" t="e">
        <v>#VALUE!</v>
      </c>
      <c r="CG38" s="188">
        <v>21</v>
      </c>
    </row>
    <row r="39" spans="7:85" ht="15">
      <c r="G39" s="134"/>
      <c r="H39" s="134"/>
      <c r="I39" s="135"/>
      <c r="O39" s="134"/>
      <c r="P39" s="134"/>
      <c r="Q39" s="98"/>
      <c r="U39" s="22"/>
      <c r="W39" s="170"/>
      <c r="X39" s="170"/>
      <c r="Y39" s="171"/>
      <c r="Z39" s="51"/>
      <c r="AA39" s="57"/>
      <c r="AB39" s="57"/>
      <c r="AC39" s="51"/>
      <c r="AD39" s="51"/>
      <c r="AE39" s="243"/>
      <c r="AF39" s="244" t="e">
        <v>#DIV/0!</v>
      </c>
      <c r="AG39" s="241"/>
      <c r="AH39" s="245">
        <v>1.3001191041125417</v>
      </c>
      <c r="AI39" s="246">
        <v>0</v>
      </c>
      <c r="AJ39" s="246">
        <v>0</v>
      </c>
      <c r="AK39" s="247" t="e">
        <v>#DIV/0!</v>
      </c>
      <c r="AL39" s="247" t="e">
        <v>#DIV/0!</v>
      </c>
      <c r="AM39" s="247" t="e">
        <v>#DIV/0!</v>
      </c>
      <c r="AN39" s="247" t="e">
        <v>#DIV/0!</v>
      </c>
      <c r="AO39" s="247" t="e">
        <v>#DIV/0!</v>
      </c>
      <c r="AP39" s="244" t="e">
        <v>#DIV/0!</v>
      </c>
      <c r="AQ39" s="242"/>
      <c r="AR39" s="51"/>
      <c r="AS39" s="264"/>
      <c r="AT39" s="265" t="e">
        <v>#DIV/0!</v>
      </c>
      <c r="AU39" s="57"/>
      <c r="AV39" s="231">
        <v>1.2850117200602906</v>
      </c>
      <c r="AW39" s="221">
        <v>0</v>
      </c>
      <c r="AX39" s="221">
        <v>0</v>
      </c>
      <c r="AY39" s="224" t="e">
        <v>#DIV/0!</v>
      </c>
      <c r="AZ39" s="224" t="e">
        <v>#DIV/0!</v>
      </c>
      <c r="BA39" s="224" t="e">
        <v>#DIV/0!</v>
      </c>
      <c r="BB39" s="224" t="e">
        <v>#DIV/0!</v>
      </c>
      <c r="BC39" s="224" t="e">
        <v>#DIV/0!</v>
      </c>
      <c r="BD39" s="265" t="e">
        <v>#DIV/0!</v>
      </c>
      <c r="BE39" s="51"/>
      <c r="BF39" s="51"/>
      <c r="BG39" s="243"/>
      <c r="BH39" s="244" t="e">
        <v>#DIV/0!</v>
      </c>
      <c r="BI39" s="241"/>
      <c r="BJ39" s="256">
        <v>1.4094523347958576</v>
      </c>
      <c r="BK39" s="246">
        <v>0</v>
      </c>
      <c r="BL39" s="246">
        <v>0</v>
      </c>
      <c r="BM39" s="247" t="e">
        <v>#DIV/0!</v>
      </c>
      <c r="BN39" s="247" t="e">
        <v>#DIV/0!</v>
      </c>
      <c r="BO39" s="247" t="e">
        <v>#DIV/0!</v>
      </c>
      <c r="BP39" s="247" t="e">
        <v>#DIV/0!</v>
      </c>
      <c r="BQ39" s="247" t="e">
        <v>#DIV/0!</v>
      </c>
      <c r="BR39" s="244" t="e">
        <v>#DIV/0!</v>
      </c>
      <c r="BS39" s="242"/>
      <c r="BT39" s="51"/>
      <c r="BU39" s="235"/>
      <c r="BV39" s="216" t="e">
        <v>#DIV/0!</v>
      </c>
      <c r="BW39" s="159"/>
      <c r="BX39" s="267">
        <v>1.3910282541374697</v>
      </c>
      <c r="BY39" s="221">
        <v>0</v>
      </c>
      <c r="BZ39" s="222">
        <v>0</v>
      </c>
      <c r="CA39" s="223" t="e">
        <v>#DIV/0!</v>
      </c>
      <c r="CB39" s="223" t="e">
        <v>#DIV/0!</v>
      </c>
      <c r="CC39" s="223" t="e">
        <v>#DIV/0!</v>
      </c>
      <c r="CD39" s="224" t="e">
        <v>#DIV/0!</v>
      </c>
      <c r="CE39" s="224" t="e">
        <v>#DIV/0!</v>
      </c>
      <c r="CF39" s="216" t="e">
        <v>#DIV/0!</v>
      </c>
      <c r="CG39" s="160"/>
    </row>
    <row r="40" spans="1:85" ht="15">
      <c r="A40" s="12" t="s">
        <v>33</v>
      </c>
      <c r="B40" s="4" t="s">
        <v>82</v>
      </c>
      <c r="C40" s="112">
        <v>76.28582050819855</v>
      </c>
      <c r="D40" s="116">
        <v>0.6888746083877777</v>
      </c>
      <c r="E40" s="21">
        <v>28117</v>
      </c>
      <c r="F40" s="12"/>
      <c r="G40" s="99">
        <v>75.94921222053017</v>
      </c>
      <c r="H40" s="96">
        <v>0.7167795769651093</v>
      </c>
      <c r="I40" s="98">
        <v>24174</v>
      </c>
      <c r="J40" s="12"/>
      <c r="K40" s="112">
        <v>76.77752757612737</v>
      </c>
      <c r="L40" s="116">
        <v>0.6731646831632361</v>
      </c>
      <c r="M40" s="21">
        <v>25720</v>
      </c>
      <c r="N40" s="12"/>
      <c r="O40" s="96">
        <v>75.71444047188149</v>
      </c>
      <c r="P40" s="96">
        <v>0.9851060475374922</v>
      </c>
      <c r="Q40" s="98">
        <v>14452</v>
      </c>
      <c r="R40" s="12"/>
      <c r="S40" s="107">
        <v>75.70914481586027</v>
      </c>
      <c r="T40" s="11">
        <v>2</v>
      </c>
      <c r="U40" s="130">
        <v>6097</v>
      </c>
      <c r="V40" s="12"/>
      <c r="W40" s="174">
        <v>76.2408040371073</v>
      </c>
      <c r="X40" s="169">
        <v>0.8501531446781527</v>
      </c>
      <c r="Y40" s="171">
        <v>14102</v>
      </c>
      <c r="Z40" s="51"/>
      <c r="AA40" s="210">
        <v>78.15400071676724</v>
      </c>
      <c r="AB40" s="41">
        <v>1.070486785931699</v>
      </c>
      <c r="AC40" s="51">
        <v>9188</v>
      </c>
      <c r="AD40" s="51"/>
      <c r="AE40" s="243">
        <v>78.4390223424547</v>
      </c>
      <c r="AF40" s="244" t="e">
        <v>#DIV/0!</v>
      </c>
      <c r="AG40" s="240">
        <v>1.0565209972006606</v>
      </c>
      <c r="AH40" s="245">
        <v>1.3001191041125417</v>
      </c>
      <c r="AI40" s="246">
        <v>0.784390223424547</v>
      </c>
      <c r="AJ40" s="246">
        <v>0.41124469701205413</v>
      </c>
      <c r="AK40" s="247">
        <v>0.0041461680594501145</v>
      </c>
      <c r="AL40" s="247">
        <v>0.005390512302952319</v>
      </c>
      <c r="AM40" s="247">
        <v>0.010565209972006608</v>
      </c>
      <c r="AN40" s="247">
        <v>0.7949554333965536</v>
      </c>
      <c r="AO40" s="247">
        <v>0.7738250134525404</v>
      </c>
      <c r="AP40" s="244">
        <v>0.010565209972006606</v>
      </c>
      <c r="AQ40" s="242">
        <v>9838</v>
      </c>
      <c r="AR40" s="51"/>
      <c r="AS40" s="264">
        <v>77.52296291335648</v>
      </c>
      <c r="AT40" s="265" t="s">
        <v>34</v>
      </c>
      <c r="AU40" s="41">
        <v>1.0331534748071136</v>
      </c>
      <c r="AV40" s="231">
        <v>1.2850117200602906</v>
      </c>
      <c r="AW40" s="221">
        <v>0.7752296291335647</v>
      </c>
      <c r="AX40" s="221">
        <v>0.41743101375796265</v>
      </c>
      <c r="AY40" s="224">
        <v>0.004102132281644291</v>
      </c>
      <c r="AZ40" s="224">
        <v>0.005271288059150575</v>
      </c>
      <c r="BA40" s="224">
        <v>0.010331534748071167</v>
      </c>
      <c r="BB40" s="224">
        <v>0.7855611638816359</v>
      </c>
      <c r="BC40" s="224">
        <v>0.7648980943854936</v>
      </c>
      <c r="BD40" s="265">
        <v>0.010331534748071136</v>
      </c>
      <c r="BE40" s="51">
        <v>10355</v>
      </c>
      <c r="BF40" s="51"/>
      <c r="BG40" s="243">
        <v>76.81287926548728</v>
      </c>
      <c r="BH40" s="244" t="s">
        <v>100</v>
      </c>
      <c r="BI40" s="240">
        <v>1.1766560248609337</v>
      </c>
      <c r="BJ40" s="256">
        <v>1.4094523347958576</v>
      </c>
      <c r="BK40" s="246">
        <v>0.7681287926548728</v>
      </c>
      <c r="BL40" s="246">
        <v>0.42202719171806957</v>
      </c>
      <c r="BM40" s="247">
        <v>0.0042594256168476405</v>
      </c>
      <c r="BN40" s="247">
        <v>0.006003457380555193</v>
      </c>
      <c r="BO40" s="247">
        <v>0.011766560248609349</v>
      </c>
      <c r="BP40" s="247">
        <v>0.7798953529034821</v>
      </c>
      <c r="BQ40" s="247">
        <v>0.7563622324062634</v>
      </c>
      <c r="BR40" s="244">
        <v>0.011766560248609337</v>
      </c>
      <c r="BS40" s="242">
        <v>9817</v>
      </c>
      <c r="BT40" s="51"/>
      <c r="BU40" s="235">
        <v>76.11750518936654</v>
      </c>
      <c r="BV40" s="216" t="s">
        <v>100</v>
      </c>
      <c r="BW40" s="158">
        <v>1.1513706354884135</v>
      </c>
      <c r="BX40" s="267">
        <v>1.3910282541374697</v>
      </c>
      <c r="BY40" s="221">
        <v>0.7611750518936654</v>
      </c>
      <c r="BZ40" s="222">
        <v>0.4263655617757386</v>
      </c>
      <c r="CA40" s="223">
        <v>0.004223097484805091</v>
      </c>
      <c r="CB40" s="223">
        <v>0.0058744479213407655</v>
      </c>
      <c r="CC40" s="223">
        <v>0.011513706354884082</v>
      </c>
      <c r="CD40" s="224">
        <v>0.7726887582485495</v>
      </c>
      <c r="CE40" s="224">
        <v>0.7496613455387813</v>
      </c>
      <c r="CF40" s="216">
        <v>0.011513706354884135</v>
      </c>
      <c r="CG40" s="160">
        <v>10193</v>
      </c>
    </row>
    <row r="41" spans="1:85" s="10" customFormat="1" ht="15">
      <c r="A41" s="15"/>
      <c r="B41" s="15"/>
      <c r="C41" s="113"/>
      <c r="D41" s="117"/>
      <c r="E41" s="45"/>
      <c r="F41" s="15"/>
      <c r="G41" s="102"/>
      <c r="H41" s="103"/>
      <c r="I41" s="104"/>
      <c r="J41" s="15"/>
      <c r="K41" s="113"/>
      <c r="L41" s="117"/>
      <c r="M41" s="45"/>
      <c r="N41" s="15"/>
      <c r="O41" s="142"/>
      <c r="P41" s="103"/>
      <c r="Q41" s="104"/>
      <c r="R41" s="15"/>
      <c r="S41" s="47"/>
      <c r="T41" s="16"/>
      <c r="U41" s="132"/>
      <c r="V41" s="15"/>
      <c r="W41" s="175"/>
      <c r="X41" s="176"/>
      <c r="Y41" s="177"/>
      <c r="Z41" s="71"/>
      <c r="AA41" s="211"/>
      <c r="AB41" s="91"/>
      <c r="AC41" s="71"/>
      <c r="AD41" s="71"/>
      <c r="AE41" s="253"/>
      <c r="AF41" s="244" t="e">
        <v>#DIV/0!</v>
      </c>
      <c r="AG41" s="254"/>
      <c r="AH41" s="249">
        <v>1.3001191041125417</v>
      </c>
      <c r="AI41" s="246">
        <v>0</v>
      </c>
      <c r="AJ41" s="246">
        <v>0</v>
      </c>
      <c r="AK41" s="247" t="e">
        <v>#DIV/0!</v>
      </c>
      <c r="AL41" s="247" t="e">
        <v>#DIV/0!</v>
      </c>
      <c r="AM41" s="247" t="e">
        <v>#DIV/0!</v>
      </c>
      <c r="AN41" s="247" t="e">
        <v>#DIV/0!</v>
      </c>
      <c r="AO41" s="247" t="e">
        <v>#DIV/0!</v>
      </c>
      <c r="AP41" s="244" t="e">
        <v>#DIV/0!</v>
      </c>
      <c r="AQ41" s="255"/>
      <c r="AR41" s="71"/>
      <c r="AS41" s="211"/>
      <c r="AT41" s="265" t="e">
        <v>#DIV/0!</v>
      </c>
      <c r="AU41" s="91"/>
      <c r="AV41" s="266">
        <v>1.2850117200602906</v>
      </c>
      <c r="AW41" s="221">
        <v>0</v>
      </c>
      <c r="AX41" s="221">
        <v>0</v>
      </c>
      <c r="AY41" s="224" t="e">
        <v>#DIV/0!</v>
      </c>
      <c r="AZ41" s="224" t="e">
        <v>#DIV/0!</v>
      </c>
      <c r="BA41" s="224" t="e">
        <v>#DIV/0!</v>
      </c>
      <c r="BB41" s="224" t="e">
        <v>#DIV/0!</v>
      </c>
      <c r="BC41" s="224" t="e">
        <v>#DIV/0!</v>
      </c>
      <c r="BD41" s="265" t="e">
        <v>#DIV/0!</v>
      </c>
      <c r="BE41" s="71"/>
      <c r="BF41" s="71"/>
      <c r="BG41" s="253"/>
      <c r="BH41" s="244" t="e">
        <v>#DIV/0!</v>
      </c>
      <c r="BI41" s="254"/>
      <c r="BJ41" s="249"/>
      <c r="BK41" s="246">
        <v>0</v>
      </c>
      <c r="BL41" s="246">
        <v>0</v>
      </c>
      <c r="BM41" s="247" t="e">
        <v>#DIV/0!</v>
      </c>
      <c r="BN41" s="247" t="e">
        <v>#DIV/0!</v>
      </c>
      <c r="BO41" s="247" t="e">
        <v>#DIV/0!</v>
      </c>
      <c r="BP41" s="247" t="e">
        <v>#DIV/0!</v>
      </c>
      <c r="BQ41" s="247" t="e">
        <v>#DIV/0!</v>
      </c>
      <c r="BR41" s="244" t="e">
        <v>#DIV/0!</v>
      </c>
      <c r="BS41" s="255"/>
      <c r="BT41" s="71"/>
      <c r="BU41" s="163"/>
      <c r="BV41" s="216" t="e">
        <f>#REF!</f>
        <v>#REF!</v>
      </c>
      <c r="BW41" s="164"/>
      <c r="BX41" s="225"/>
      <c r="BY41" s="221">
        <f>BU41/100</f>
        <v>0</v>
      </c>
      <c r="BZ41" s="222">
        <f>SQRT((1-BY41)*(BY41))</f>
        <v>0</v>
      </c>
      <c r="CA41" s="223" t="e">
        <f>BZ41/SQRT(CG41)</f>
        <v>#DIV/0!</v>
      </c>
      <c r="CB41" s="223" t="e">
        <f>BX41*CA41</f>
        <v>#DIV/0!</v>
      </c>
      <c r="CC41" s="223" t="e">
        <f>CB41*NORMSINV(0.975)</f>
        <v>#DIV/0!</v>
      </c>
      <c r="CD41" s="224" t="e">
        <f>BY41+CC41</f>
        <v>#DIV/0!</v>
      </c>
      <c r="CE41" s="224" t="e">
        <f>BY41-CC41</f>
        <v>#DIV/0!</v>
      </c>
      <c r="CF41" s="216" t="e">
        <f>(CD41-CE41)/2</f>
        <v>#DIV/0!</v>
      </c>
      <c r="CG41" s="165"/>
    </row>
    <row r="42" spans="1:84" ht="15">
      <c r="A42" s="42" t="s">
        <v>65</v>
      </c>
      <c r="B42" s="42"/>
      <c r="AF42" s="216"/>
      <c r="AH42" s="225"/>
      <c r="AI42" s="221"/>
      <c r="AJ42" s="222"/>
      <c r="AK42" s="223"/>
      <c r="AL42" s="223"/>
      <c r="AM42" s="223"/>
      <c r="AN42" s="224"/>
      <c r="AO42" s="224"/>
      <c r="AP42" s="216"/>
      <c r="AT42" s="216"/>
      <c r="AV42" s="225"/>
      <c r="AW42" s="221"/>
      <c r="AX42" s="222"/>
      <c r="AY42" s="223"/>
      <c r="AZ42" s="223"/>
      <c r="BA42" s="223"/>
      <c r="BB42" s="224"/>
      <c r="BC42" s="224"/>
      <c r="BD42" s="216"/>
      <c r="BH42" s="216"/>
      <c r="BJ42" s="225"/>
      <c r="BK42" s="221"/>
      <c r="BL42" s="222"/>
      <c r="BM42" s="223"/>
      <c r="BN42" s="223"/>
      <c r="BO42" s="223"/>
      <c r="BP42" s="224"/>
      <c r="BQ42" s="224"/>
      <c r="BR42" s="216"/>
      <c r="BV42" s="216"/>
      <c r="BX42" s="225"/>
      <c r="BY42" s="221"/>
      <c r="BZ42" s="222"/>
      <c r="CA42" s="223"/>
      <c r="CB42" s="223"/>
      <c r="CC42" s="223"/>
      <c r="CD42" s="224"/>
      <c r="CE42" s="224"/>
      <c r="CF42" s="216"/>
    </row>
    <row r="43" spans="1:84" s="43" customFormat="1" ht="15">
      <c r="A43" s="19" t="s">
        <v>67</v>
      </c>
      <c r="B43" s="19"/>
      <c r="C43" s="114"/>
      <c r="D43" s="114"/>
      <c r="E43" s="74"/>
      <c r="F43" s="53"/>
      <c r="G43" s="114"/>
      <c r="H43" s="114"/>
      <c r="I43" s="75"/>
      <c r="J43" s="53"/>
      <c r="K43" s="119"/>
      <c r="L43" s="119"/>
      <c r="M43" s="74"/>
      <c r="N43" s="53"/>
      <c r="O43" s="114"/>
      <c r="P43" s="114"/>
      <c r="Q43" s="74"/>
      <c r="R43" s="53"/>
      <c r="S43" s="57"/>
      <c r="T43" s="57"/>
      <c r="U43" s="133"/>
      <c r="V43" s="53"/>
      <c r="Z43" s="133"/>
      <c r="AD43" s="133"/>
      <c r="AF43" s="216"/>
      <c r="AH43" s="220"/>
      <c r="AI43" s="221"/>
      <c r="AJ43" s="222"/>
      <c r="AK43" s="223"/>
      <c r="AL43" s="223"/>
      <c r="AM43" s="223"/>
      <c r="AN43" s="224"/>
      <c r="AO43" s="224"/>
      <c r="AP43" s="216"/>
      <c r="AR43" s="133"/>
      <c r="AT43" s="216"/>
      <c r="AV43" s="220"/>
      <c r="AW43" s="221"/>
      <c r="AX43" s="222"/>
      <c r="AY43" s="223"/>
      <c r="AZ43" s="223"/>
      <c r="BA43" s="223"/>
      <c r="BB43" s="224"/>
      <c r="BC43" s="224"/>
      <c r="BD43" s="216"/>
      <c r="BF43" s="133"/>
      <c r="BH43" s="216"/>
      <c r="BJ43" s="220"/>
      <c r="BK43" s="221"/>
      <c r="BL43" s="222"/>
      <c r="BM43" s="223"/>
      <c r="BN43" s="223"/>
      <c r="BO43" s="223"/>
      <c r="BP43" s="224"/>
      <c r="BQ43" s="224"/>
      <c r="BR43" s="216"/>
      <c r="BT43" s="133"/>
      <c r="BV43" s="216"/>
      <c r="BX43" s="220"/>
      <c r="BY43" s="221"/>
      <c r="BZ43" s="222"/>
      <c r="CA43" s="223"/>
      <c r="CB43" s="223"/>
      <c r="CC43" s="223"/>
      <c r="CD43" s="224"/>
      <c r="CE43" s="224"/>
      <c r="CF43" s="216"/>
    </row>
    <row r="44" spans="1:84" ht="15">
      <c r="A44" s="50" t="s">
        <v>79</v>
      </c>
      <c r="B44" s="50"/>
      <c r="C44" s="57"/>
      <c r="D44" s="57"/>
      <c r="E44" s="58"/>
      <c r="F44" s="43"/>
      <c r="G44" s="57"/>
      <c r="AF44" s="219"/>
      <c r="AH44" s="226"/>
      <c r="AI44" s="227"/>
      <c r="AJ44" s="228"/>
      <c r="AK44" s="229"/>
      <c r="AL44" s="229"/>
      <c r="AM44" s="229"/>
      <c r="AN44" s="230"/>
      <c r="AO44" s="230"/>
      <c r="AP44" s="219"/>
      <c r="AT44" s="219"/>
      <c r="AV44" s="226"/>
      <c r="AW44" s="227"/>
      <c r="AX44" s="228"/>
      <c r="AY44" s="229"/>
      <c r="AZ44" s="229"/>
      <c r="BA44" s="229"/>
      <c r="BB44" s="230"/>
      <c r="BC44" s="230"/>
      <c r="BD44" s="219"/>
      <c r="BH44" s="219"/>
      <c r="BJ44" s="226"/>
      <c r="BK44" s="227"/>
      <c r="BL44" s="228"/>
      <c r="BM44" s="229"/>
      <c r="BN44" s="229"/>
      <c r="BO44" s="229"/>
      <c r="BP44" s="230"/>
      <c r="BQ44" s="230"/>
      <c r="BR44" s="219"/>
      <c r="BV44" s="219"/>
      <c r="BX44" s="226"/>
      <c r="BY44" s="227"/>
      <c r="BZ44" s="228"/>
      <c r="CA44" s="229"/>
      <c r="CB44" s="229"/>
      <c r="CC44" s="229"/>
      <c r="CD44" s="230"/>
      <c r="CE44" s="230"/>
      <c r="CF44" s="219"/>
    </row>
    <row r="45" ht="12.75">
      <c r="A45" s="1" t="s">
        <v>70</v>
      </c>
    </row>
    <row r="49" spans="3:5" ht="12.75">
      <c r="C49" s="9"/>
      <c r="D49" s="9"/>
      <c r="E49" s="22"/>
    </row>
  </sheetData>
  <sheetProtection/>
  <protectedRanges>
    <protectedRange sqref="AH7 AH13:AH14 AH17:AH18 AH21:AH31 AH34:AH40 AH43:AH44 AV7 AV13:AV14 AV17:AV18 AV21:AV31 AV34:AV40 AV43:AV44 BJ7 BJ13:BJ14 BJ17:BJ18 BJ21:BJ31 BJ34:BJ40 BJ43:BJ44 BX7 BX13:BX14 BX17:BX18 BX21:BX31 BX34:BX40 BX43:BX44" name="design effect_1"/>
    <protectedRange sqref="AH8:AH12 AV8:AV12 BJ8:BJ12 BX8:BX12" name="design effect"/>
    <protectedRange sqref="AH15:AH16 AV15:AV16 BJ15:BJ16 BX15:BX16" name="design effect_2"/>
    <protectedRange sqref="AH19:AH20 AV19:AV20 BJ19:BJ20 BX19:BX20" name="design effect_3"/>
    <protectedRange sqref="AH32:AH33 AV32:AV33 BJ32:BJ33 BX32:BX33" name="design effect_4"/>
    <protectedRange sqref="AH41:AH42 AV41:AV42 BJ41:BJ42 BX41:BX42" name="design effect_5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8" dxfId="30" stopIfTrue="1">
      <formula>AF7="*"</formula>
    </cfRule>
  </conditionalFormatting>
  <conditionalFormatting sqref="AE8:AE40">
    <cfRule type="expression" priority="7" dxfId="30" stopIfTrue="1">
      <formula>AF8="*"</formula>
    </cfRule>
  </conditionalFormatting>
  <conditionalFormatting sqref="AS7:AS16">
    <cfRule type="expression" priority="6" dxfId="30" stopIfTrue="1">
      <formula>AT7="*"</formula>
    </cfRule>
  </conditionalFormatting>
  <conditionalFormatting sqref="AS17:AS40">
    <cfRule type="expression" priority="5" dxfId="30" stopIfTrue="1">
      <formula>AT17="*"</formula>
    </cfRule>
  </conditionalFormatting>
  <conditionalFormatting sqref="BG7:BG16">
    <cfRule type="expression" priority="4" dxfId="30" stopIfTrue="1">
      <formula>BH7="*"</formula>
    </cfRule>
  </conditionalFormatting>
  <conditionalFormatting sqref="BG17:BG40">
    <cfRule type="expression" priority="3" dxfId="30" stopIfTrue="1">
      <formula>BH17="*"</formula>
    </cfRule>
  </conditionalFormatting>
  <conditionalFormatting sqref="BU7:BU16">
    <cfRule type="expression" priority="2" dxfId="30" stopIfTrue="1">
      <formula>BV7="*"</formula>
    </cfRule>
  </conditionalFormatting>
  <conditionalFormatting sqref="BU17:BU40">
    <cfRule type="expression" priority="1" dxfId="30" stopIfTrue="1">
      <formula>BV17="*"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70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G9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5.75"/>
  <cols>
    <col min="1" max="1" width="23.625" style="1" customWidth="1"/>
    <col min="2" max="2" width="23.625" style="1" hidden="1" customWidth="1"/>
    <col min="3" max="4" width="8.625" style="9" customWidth="1"/>
    <col min="5" max="5" width="10.625" style="19" customWidth="1"/>
    <col min="6" max="6" width="1.625" style="1" customWidth="1"/>
    <col min="7" max="8" width="8.625" style="9" customWidth="1"/>
    <col min="9" max="9" width="10.625" style="19" customWidth="1"/>
    <col min="10" max="10" width="1.625" style="1" customWidth="1"/>
    <col min="11" max="12" width="8.625" style="9" customWidth="1"/>
    <col min="13" max="13" width="10.625" style="19" customWidth="1"/>
    <col min="14" max="14" width="1.625" style="1" customWidth="1"/>
    <col min="15" max="16" width="8.625" style="9" customWidth="1"/>
    <col min="17" max="17" width="10.625" style="19" customWidth="1"/>
    <col min="18" max="18" width="1.625" style="1" customWidth="1"/>
    <col min="19" max="20" width="8.625" style="9" customWidth="1"/>
    <col min="21" max="21" width="10.625" style="19" customWidth="1"/>
    <col min="22" max="22" width="1.625" style="1" customWidth="1"/>
    <col min="23" max="24" width="8.50390625" style="1" customWidth="1"/>
    <col min="25" max="25" width="10.625" style="1" customWidth="1"/>
    <col min="26" max="26" width="1.4921875" style="1" customWidth="1"/>
    <col min="27" max="28" width="8.50390625" style="1" customWidth="1"/>
    <col min="29" max="29" width="10.625" style="1" customWidth="1"/>
    <col min="30" max="30" width="1.4921875" style="1" customWidth="1"/>
    <col min="31" max="31" width="8.50390625" style="1" customWidth="1"/>
    <col min="32" max="32" width="8.625" style="1" hidden="1" customWidth="1"/>
    <col min="33" max="33" width="8.50390625" style="1" customWidth="1"/>
    <col min="34" max="42" width="8.625" style="1" hidden="1" customWidth="1"/>
    <col min="43" max="43" width="10.625" style="1" customWidth="1"/>
    <col min="44" max="44" width="1.4921875" style="1" customWidth="1"/>
    <col min="45" max="45" width="8.50390625" style="1" customWidth="1"/>
    <col min="46" max="46" width="8.625" style="1" hidden="1" customWidth="1"/>
    <col min="47" max="47" width="8.50390625" style="1" customWidth="1"/>
    <col min="48" max="56" width="8.625" style="1" hidden="1" customWidth="1"/>
    <col min="57" max="57" width="10.625" style="1" customWidth="1"/>
    <col min="58" max="58" width="1.4921875" style="1" customWidth="1"/>
    <col min="59" max="59" width="8.375" style="1" customWidth="1"/>
    <col min="60" max="60" width="8.625" style="1" hidden="1" customWidth="1"/>
    <col min="61" max="61" width="8.50390625" style="1" customWidth="1"/>
    <col min="62" max="70" width="8.625" style="1" hidden="1" customWidth="1"/>
    <col min="71" max="71" width="10.625" style="1" customWidth="1"/>
    <col min="72" max="72" width="1.4921875" style="1" customWidth="1"/>
    <col min="73" max="73" width="8.375" style="1" customWidth="1"/>
    <col min="74" max="74" width="8.625" style="1" hidden="1" customWidth="1"/>
    <col min="75" max="75" width="8.50390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74" customFormat="1" ht="15">
      <c r="A1" s="273" t="s">
        <v>105</v>
      </c>
      <c r="C1" s="275"/>
      <c r="D1" s="276"/>
      <c r="E1" s="277"/>
      <c r="F1" s="277"/>
      <c r="G1" s="275"/>
      <c r="H1" s="276"/>
      <c r="I1" s="277"/>
      <c r="J1" s="277"/>
      <c r="K1" s="275"/>
      <c r="L1" s="276"/>
      <c r="M1" s="277"/>
      <c r="N1" s="275"/>
      <c r="O1" s="276"/>
      <c r="P1" s="277"/>
      <c r="Q1" s="277"/>
      <c r="R1" s="275"/>
      <c r="S1" s="276"/>
      <c r="T1" s="277"/>
      <c r="U1" s="278"/>
      <c r="V1" s="275"/>
      <c r="W1" s="276"/>
      <c r="X1" s="277"/>
      <c r="Y1" s="277"/>
      <c r="Z1" s="275"/>
      <c r="AA1" s="276"/>
      <c r="AB1" s="277"/>
      <c r="AC1" s="277"/>
      <c r="AD1" s="275"/>
      <c r="AE1" s="1"/>
      <c r="AF1" s="276"/>
      <c r="AG1" s="1"/>
      <c r="AH1" s="1"/>
      <c r="AI1" s="1"/>
      <c r="AJ1" s="1"/>
      <c r="AK1" s="1"/>
      <c r="AL1" s="1"/>
      <c r="AM1" s="1"/>
      <c r="AN1" s="1"/>
      <c r="AO1" s="1"/>
      <c r="AP1" s="277"/>
      <c r="AQ1" s="277"/>
      <c r="AR1" s="275"/>
      <c r="AS1" s="1"/>
      <c r="AT1" s="276"/>
      <c r="AU1" s="1"/>
      <c r="AV1" s="1"/>
      <c r="AW1" s="1"/>
      <c r="AX1" s="1"/>
      <c r="AY1" s="1"/>
      <c r="AZ1" s="1"/>
      <c r="BA1" s="1"/>
      <c r="BB1" s="1"/>
      <c r="BC1" s="1"/>
      <c r="BD1" s="277"/>
      <c r="BE1" s="277"/>
      <c r="BF1" s="279"/>
      <c r="BG1" s="43"/>
      <c r="BH1" s="280"/>
      <c r="BI1" s="43"/>
      <c r="BJ1" s="43"/>
      <c r="BK1" s="43"/>
      <c r="BL1" s="43"/>
      <c r="BM1" s="43"/>
      <c r="BN1" s="43"/>
      <c r="BO1" s="43"/>
      <c r="BP1" s="43"/>
      <c r="BQ1" s="43"/>
      <c r="BR1" s="278"/>
      <c r="BS1" s="277"/>
      <c r="BT1" s="275"/>
      <c r="BU1" s="1"/>
      <c r="BV1" s="276"/>
      <c r="BW1" s="1"/>
      <c r="BX1" s="1"/>
      <c r="BY1" s="1"/>
      <c r="BZ1" s="1"/>
      <c r="CA1" s="1"/>
      <c r="CB1" s="1"/>
      <c r="CC1" s="1"/>
      <c r="CD1" s="1"/>
      <c r="CE1" s="1"/>
      <c r="CF1" s="277"/>
    </row>
    <row r="2" spans="1:22" ht="12.75">
      <c r="A2" s="6" t="s">
        <v>72</v>
      </c>
      <c r="B2" s="6"/>
      <c r="C2" s="108"/>
      <c r="D2" s="108"/>
      <c r="E2" s="13"/>
      <c r="F2" s="3"/>
      <c r="G2" s="108"/>
      <c r="H2" s="108"/>
      <c r="I2" s="13"/>
      <c r="J2" s="3"/>
      <c r="K2" s="108"/>
      <c r="L2" s="108"/>
      <c r="M2" s="36"/>
      <c r="N2" s="3"/>
      <c r="O2" s="108"/>
      <c r="P2" s="108"/>
      <c r="Q2" s="13"/>
      <c r="R2" s="3"/>
      <c r="S2" s="8"/>
      <c r="U2" s="22"/>
      <c r="V2" s="3"/>
    </row>
    <row r="3" spans="1:22" ht="12.75">
      <c r="A3" s="4"/>
      <c r="B3" s="4"/>
      <c r="C3" s="79"/>
      <c r="D3" s="79"/>
      <c r="E3" s="5"/>
      <c r="F3" s="4"/>
      <c r="G3" s="79"/>
      <c r="H3" s="79"/>
      <c r="I3" s="5"/>
      <c r="J3" s="4"/>
      <c r="K3" s="79"/>
      <c r="L3" s="79"/>
      <c r="M3" s="14"/>
      <c r="N3" s="4"/>
      <c r="O3" s="79"/>
      <c r="P3" s="79"/>
      <c r="Q3" s="5"/>
      <c r="R3" s="4"/>
      <c r="S3" s="8"/>
      <c r="U3" s="22"/>
      <c r="V3" s="4"/>
    </row>
    <row r="4" spans="1:85" ht="12.75">
      <c r="A4" s="27"/>
      <c r="B4" s="27"/>
      <c r="C4" s="287" t="s">
        <v>58</v>
      </c>
      <c r="D4" s="287"/>
      <c r="E4" s="287"/>
      <c r="F4" s="48"/>
      <c r="G4" s="284" t="s">
        <v>59</v>
      </c>
      <c r="H4" s="284"/>
      <c r="I4" s="284"/>
      <c r="J4" s="48"/>
      <c r="K4" s="286" t="s">
        <v>60</v>
      </c>
      <c r="L4" s="286"/>
      <c r="M4" s="286"/>
      <c r="N4" s="48"/>
      <c r="O4" s="284" t="s">
        <v>61</v>
      </c>
      <c r="P4" s="284"/>
      <c r="Q4" s="284"/>
      <c r="R4" s="48"/>
      <c r="S4" s="286" t="s">
        <v>62</v>
      </c>
      <c r="T4" s="286"/>
      <c r="U4" s="286"/>
      <c r="V4" s="48"/>
      <c r="W4" s="284" t="s">
        <v>74</v>
      </c>
      <c r="X4" s="284"/>
      <c r="Y4" s="284"/>
      <c r="Z4" s="153"/>
      <c r="AA4" s="283" t="s">
        <v>80</v>
      </c>
      <c r="AB4" s="283"/>
      <c r="AC4" s="283"/>
      <c r="AD4" s="153"/>
      <c r="AE4" s="282" t="s">
        <v>99</v>
      </c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153"/>
      <c r="AS4" s="283" t="s">
        <v>101</v>
      </c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153"/>
      <c r="BG4" s="282" t="s">
        <v>103</v>
      </c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153"/>
      <c r="BU4" s="281" t="s">
        <v>104</v>
      </c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</row>
    <row r="5" spans="1:85" ht="37.5">
      <c r="A5" s="27"/>
      <c r="B5" s="217" t="s">
        <v>81</v>
      </c>
      <c r="C5" s="28" t="s">
        <v>2</v>
      </c>
      <c r="D5" s="29" t="s">
        <v>57</v>
      </c>
      <c r="E5" s="126" t="s">
        <v>3</v>
      </c>
      <c r="F5" s="49"/>
      <c r="G5" s="93" t="s">
        <v>2</v>
      </c>
      <c r="H5" s="94" t="s">
        <v>57</v>
      </c>
      <c r="I5" s="95" t="s">
        <v>3</v>
      </c>
      <c r="J5" s="49"/>
      <c r="K5" s="28" t="s">
        <v>2</v>
      </c>
      <c r="L5" s="29" t="s">
        <v>57</v>
      </c>
      <c r="M5" s="126" t="s">
        <v>3</v>
      </c>
      <c r="N5" s="49"/>
      <c r="O5" s="93" t="s">
        <v>2</v>
      </c>
      <c r="P5" s="94" t="s">
        <v>57</v>
      </c>
      <c r="Q5" s="95" t="s">
        <v>3</v>
      </c>
      <c r="R5" s="49"/>
      <c r="S5" s="46" t="s">
        <v>2</v>
      </c>
      <c r="T5" s="29" t="s">
        <v>57</v>
      </c>
      <c r="U5" s="126" t="s">
        <v>3</v>
      </c>
      <c r="V5" s="49"/>
      <c r="W5" s="166" t="s">
        <v>68</v>
      </c>
      <c r="X5" s="167" t="s">
        <v>57</v>
      </c>
      <c r="Y5" s="168" t="s">
        <v>3</v>
      </c>
      <c r="Z5" s="49"/>
      <c r="AA5" s="106" t="s">
        <v>68</v>
      </c>
      <c r="AB5" s="66" t="s">
        <v>57</v>
      </c>
      <c r="AC5" s="92" t="s">
        <v>3</v>
      </c>
      <c r="AD5" s="49"/>
      <c r="AE5" s="236" t="s">
        <v>68</v>
      </c>
      <c r="AF5" s="237" t="s">
        <v>89</v>
      </c>
      <c r="AG5" s="238" t="s">
        <v>57</v>
      </c>
      <c r="AH5" s="237" t="s">
        <v>90</v>
      </c>
      <c r="AI5" s="237" t="s">
        <v>91</v>
      </c>
      <c r="AJ5" s="237" t="s">
        <v>92</v>
      </c>
      <c r="AK5" s="237" t="s">
        <v>93</v>
      </c>
      <c r="AL5" s="237" t="s">
        <v>94</v>
      </c>
      <c r="AM5" s="237" t="s">
        <v>95</v>
      </c>
      <c r="AN5" s="237" t="s">
        <v>96</v>
      </c>
      <c r="AO5" s="237" t="s">
        <v>97</v>
      </c>
      <c r="AP5" s="237" t="s">
        <v>98</v>
      </c>
      <c r="AQ5" s="239" t="s">
        <v>3</v>
      </c>
      <c r="AR5" s="49"/>
      <c r="AS5" s="106" t="s">
        <v>68</v>
      </c>
      <c r="AT5" s="263" t="s">
        <v>89</v>
      </c>
      <c r="AU5" s="66" t="s">
        <v>57</v>
      </c>
      <c r="AV5" s="263" t="s">
        <v>90</v>
      </c>
      <c r="AW5" s="263" t="s">
        <v>91</v>
      </c>
      <c r="AX5" s="263" t="s">
        <v>92</v>
      </c>
      <c r="AY5" s="263" t="s">
        <v>93</v>
      </c>
      <c r="AZ5" s="263" t="s">
        <v>94</v>
      </c>
      <c r="BA5" s="263" t="s">
        <v>95</v>
      </c>
      <c r="BB5" s="263" t="s">
        <v>96</v>
      </c>
      <c r="BC5" s="263" t="s">
        <v>97</v>
      </c>
      <c r="BD5" s="263" t="s">
        <v>98</v>
      </c>
      <c r="BE5" s="92" t="s">
        <v>3</v>
      </c>
      <c r="BF5" s="49"/>
      <c r="BG5" s="236" t="s">
        <v>68</v>
      </c>
      <c r="BH5" s="237" t="s">
        <v>89</v>
      </c>
      <c r="BI5" s="238" t="s">
        <v>57</v>
      </c>
      <c r="BJ5" s="237" t="s">
        <v>90</v>
      </c>
      <c r="BK5" s="237" t="s">
        <v>91</v>
      </c>
      <c r="BL5" s="237" t="s">
        <v>92</v>
      </c>
      <c r="BM5" s="237" t="s">
        <v>93</v>
      </c>
      <c r="BN5" s="237" t="s">
        <v>94</v>
      </c>
      <c r="BO5" s="237" t="s">
        <v>95</v>
      </c>
      <c r="BP5" s="237" t="s">
        <v>96</v>
      </c>
      <c r="BQ5" s="237" t="s">
        <v>97</v>
      </c>
      <c r="BR5" s="237" t="s">
        <v>98</v>
      </c>
      <c r="BS5" s="239" t="s">
        <v>3</v>
      </c>
      <c r="BT5" s="49"/>
      <c r="BU5" s="155" t="s">
        <v>68</v>
      </c>
      <c r="BV5" s="218" t="s">
        <v>89</v>
      </c>
      <c r="BW5" s="156" t="s">
        <v>57</v>
      </c>
      <c r="BX5" s="218" t="s">
        <v>90</v>
      </c>
      <c r="BY5" s="218" t="s">
        <v>91</v>
      </c>
      <c r="BZ5" s="218" t="s">
        <v>92</v>
      </c>
      <c r="CA5" s="218" t="s">
        <v>93</v>
      </c>
      <c r="CB5" s="218" t="s">
        <v>94</v>
      </c>
      <c r="CC5" s="218" t="s">
        <v>95</v>
      </c>
      <c r="CD5" s="218" t="s">
        <v>96</v>
      </c>
      <c r="CE5" s="218" t="s">
        <v>97</v>
      </c>
      <c r="CF5" s="218" t="s">
        <v>98</v>
      </c>
      <c r="CG5" s="157" t="s">
        <v>3</v>
      </c>
    </row>
    <row r="6" spans="1:85" ht="12.75">
      <c r="A6" s="4"/>
      <c r="B6" s="4"/>
      <c r="C6" s="79"/>
      <c r="D6" s="79"/>
      <c r="E6" s="5"/>
      <c r="F6" s="4"/>
      <c r="G6" s="134"/>
      <c r="H6" s="134"/>
      <c r="I6" s="135"/>
      <c r="J6" s="4"/>
      <c r="K6" s="79"/>
      <c r="L6" s="79"/>
      <c r="M6" s="14"/>
      <c r="N6" s="4"/>
      <c r="O6" s="134"/>
      <c r="P6" s="134"/>
      <c r="Q6" s="135"/>
      <c r="R6" s="4"/>
      <c r="S6" s="8"/>
      <c r="U6" s="22"/>
      <c r="V6" s="4"/>
      <c r="W6" s="169"/>
      <c r="X6" s="170"/>
      <c r="Y6" s="171"/>
      <c r="Z6" s="4"/>
      <c r="AA6" s="41"/>
      <c r="AB6" s="57"/>
      <c r="AC6" s="51"/>
      <c r="AD6" s="4"/>
      <c r="AE6" s="240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4"/>
      <c r="AS6" s="41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1"/>
      <c r="BF6" s="4"/>
      <c r="BG6" s="240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2"/>
      <c r="BT6" s="4"/>
      <c r="BU6" s="158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60"/>
    </row>
    <row r="7" spans="1:85" ht="15">
      <c r="A7" s="13" t="s">
        <v>4</v>
      </c>
      <c r="B7" s="13"/>
      <c r="C7" s="115"/>
      <c r="D7" s="115"/>
      <c r="E7" s="21"/>
      <c r="F7" s="21"/>
      <c r="G7" s="136"/>
      <c r="H7" s="136"/>
      <c r="I7" s="146"/>
      <c r="J7" s="5"/>
      <c r="K7" s="115"/>
      <c r="L7" s="115"/>
      <c r="M7" s="14"/>
      <c r="N7" s="5"/>
      <c r="O7" s="136"/>
      <c r="P7" s="136"/>
      <c r="Q7" s="98"/>
      <c r="R7" s="5"/>
      <c r="S7" s="8"/>
      <c r="U7" s="22"/>
      <c r="V7" s="5"/>
      <c r="W7" s="169"/>
      <c r="X7" s="170"/>
      <c r="Y7" s="171"/>
      <c r="Z7" s="5"/>
      <c r="AA7" s="41"/>
      <c r="AB7" s="57"/>
      <c r="AC7" s="51"/>
      <c r="AD7" s="5"/>
      <c r="AE7" s="240"/>
      <c r="AF7" s="244"/>
      <c r="AG7" s="241"/>
      <c r="AH7" s="245"/>
      <c r="AI7" s="246">
        <v>0</v>
      </c>
      <c r="AJ7" s="246">
        <v>0</v>
      </c>
      <c r="AK7" s="247" t="e">
        <v>#DIV/0!</v>
      </c>
      <c r="AL7" s="247" t="e">
        <v>#DIV/0!</v>
      </c>
      <c r="AM7" s="247" t="e">
        <v>#DIV/0!</v>
      </c>
      <c r="AN7" s="247" t="e">
        <v>#DIV/0!</v>
      </c>
      <c r="AO7" s="247" t="e">
        <v>#DIV/0!</v>
      </c>
      <c r="AP7" s="244" t="e">
        <v>#DIV/0!</v>
      </c>
      <c r="AQ7" s="242"/>
      <c r="AR7" s="5"/>
      <c r="AS7" s="41"/>
      <c r="AT7" s="265"/>
      <c r="AU7" s="57"/>
      <c r="AV7" s="231"/>
      <c r="AW7" s="221">
        <v>0</v>
      </c>
      <c r="AX7" s="221">
        <v>0</v>
      </c>
      <c r="AY7" s="224" t="e">
        <v>#DIV/0!</v>
      </c>
      <c r="AZ7" s="224" t="e">
        <v>#DIV/0!</v>
      </c>
      <c r="BA7" s="224" t="e">
        <v>#DIV/0!</v>
      </c>
      <c r="BB7" s="224" t="e">
        <v>#DIV/0!</v>
      </c>
      <c r="BC7" s="224" t="e">
        <v>#DIV/0!</v>
      </c>
      <c r="BD7" s="265" t="e">
        <v>#DIV/0!</v>
      </c>
      <c r="BE7" s="51"/>
      <c r="BF7" s="5"/>
      <c r="BG7" s="240"/>
      <c r="BH7" s="244"/>
      <c r="BI7" s="241"/>
      <c r="BJ7" s="245"/>
      <c r="BK7" s="246">
        <v>0</v>
      </c>
      <c r="BL7" s="246">
        <v>0</v>
      </c>
      <c r="BM7" s="247" t="e">
        <v>#DIV/0!</v>
      </c>
      <c r="BN7" s="247" t="e">
        <v>#DIV/0!</v>
      </c>
      <c r="BO7" s="247" t="e">
        <v>#DIV/0!</v>
      </c>
      <c r="BP7" s="247" t="e">
        <v>#DIV/0!</v>
      </c>
      <c r="BQ7" s="247" t="e">
        <v>#DIV/0!</v>
      </c>
      <c r="BR7" s="244" t="e">
        <v>#DIV/0!</v>
      </c>
      <c r="BS7" s="242"/>
      <c r="BT7" s="5"/>
      <c r="BU7" s="158"/>
      <c r="BV7" s="216"/>
      <c r="BW7" s="159"/>
      <c r="BX7" s="220"/>
      <c r="BY7" s="221">
        <f>BU7/100</f>
        <v>0</v>
      </c>
      <c r="BZ7" s="222">
        <f>SQRT((1-BY7)*(BY7))</f>
        <v>0</v>
      </c>
      <c r="CA7" s="223" t="e">
        <f>BZ7/SQRT(CG7)</f>
        <v>#DIV/0!</v>
      </c>
      <c r="CB7" s="223" t="e">
        <f>BX7*CA7</f>
        <v>#DIV/0!</v>
      </c>
      <c r="CC7" s="223" t="e">
        <f>CB7*NORMSINV(0.975)</f>
        <v>#DIV/0!</v>
      </c>
      <c r="CD7" s="224" t="e">
        <f>BY7+CC7</f>
        <v>#DIV/0!</v>
      </c>
      <c r="CE7" s="224" t="e">
        <f>BY7-CC7</f>
        <v>#DIV/0!</v>
      </c>
      <c r="CF7" s="216" t="e">
        <f>(CD7-CE7)/2</f>
        <v>#DIV/0!</v>
      </c>
      <c r="CG7" s="160"/>
    </row>
    <row r="8" spans="1:85" ht="15">
      <c r="A8" s="40" t="s">
        <v>35</v>
      </c>
      <c r="B8" s="40" t="s">
        <v>85</v>
      </c>
      <c r="C8" s="110">
        <v>78.6466165413533</v>
      </c>
      <c r="D8" s="110">
        <v>1.9984803629925167</v>
      </c>
      <c r="E8" s="145">
        <v>2859</v>
      </c>
      <c r="F8" s="21"/>
      <c r="G8" s="139">
        <v>79.9605411499436</v>
      </c>
      <c r="H8" s="139">
        <v>2.130190132874162</v>
      </c>
      <c r="I8" s="147">
        <v>2401</v>
      </c>
      <c r="J8" s="4"/>
      <c r="K8" s="110">
        <v>79.1127541589648</v>
      </c>
      <c r="L8" s="110">
        <v>2.082392032192189</v>
      </c>
      <c r="M8" s="145">
        <v>2491</v>
      </c>
      <c r="N8" s="4"/>
      <c r="O8" s="139">
        <v>76.6185374941779</v>
      </c>
      <c r="P8" s="139">
        <v>2.6469877912704263</v>
      </c>
      <c r="Q8" s="147">
        <v>1275</v>
      </c>
      <c r="R8" s="4"/>
      <c r="S8" s="41">
        <v>80.2863436123348</v>
      </c>
      <c r="T8" s="8">
        <v>5.3689054357736055</v>
      </c>
      <c r="U8" s="22">
        <v>574</v>
      </c>
      <c r="V8" s="4"/>
      <c r="W8" s="169">
        <v>77.27899077432241</v>
      </c>
      <c r="X8" s="169">
        <v>3.1301729908283136</v>
      </c>
      <c r="Y8" s="171">
        <v>1331</v>
      </c>
      <c r="Z8" s="4"/>
      <c r="AA8" s="41">
        <v>82.64085770988216</v>
      </c>
      <c r="AB8" s="41">
        <v>3.7556197146634247</v>
      </c>
      <c r="AC8" s="51">
        <v>851</v>
      </c>
      <c r="AD8" s="4"/>
      <c r="AE8" s="243">
        <v>80.33662704663708</v>
      </c>
      <c r="AF8" s="244" t="s">
        <v>100</v>
      </c>
      <c r="AG8" s="240">
        <v>4.3389919492137</v>
      </c>
      <c r="AH8" s="256">
        <v>1.543602801647814</v>
      </c>
      <c r="AI8" s="246">
        <v>0.8033662704663708</v>
      </c>
      <c r="AJ8" s="246">
        <v>0.39745302356797435</v>
      </c>
      <c r="AK8" s="247">
        <v>0.014341850634200043</v>
      </c>
      <c r="AL8" s="247">
        <v>0.022138120819765666</v>
      </c>
      <c r="AM8" s="247">
        <v>0.04338991949213703</v>
      </c>
      <c r="AN8" s="247">
        <v>0.8467561899585078</v>
      </c>
      <c r="AO8" s="247">
        <v>0.7599763509742338</v>
      </c>
      <c r="AP8" s="244">
        <v>0.043389919492137</v>
      </c>
      <c r="AQ8" s="242">
        <v>768</v>
      </c>
      <c r="AR8" s="4"/>
      <c r="AS8" s="264">
        <v>80.78116516884792</v>
      </c>
      <c r="AT8" s="265" t="s">
        <v>100</v>
      </c>
      <c r="AU8" s="41">
        <v>4.3076527660556145</v>
      </c>
      <c r="AV8" s="267">
        <v>1.5407645668958525</v>
      </c>
      <c r="AW8" s="221">
        <v>0.8078116516884792</v>
      </c>
      <c r="AX8" s="221">
        <v>0.39402028765637226</v>
      </c>
      <c r="AY8" s="224">
        <v>0.014264492163317273</v>
      </c>
      <c r="AZ8" s="224">
        <v>0.02197822409000282</v>
      </c>
      <c r="BA8" s="224">
        <v>0.04307652766055612</v>
      </c>
      <c r="BB8" s="224">
        <v>0.8508881793490354</v>
      </c>
      <c r="BC8" s="224">
        <v>0.7647351240279231</v>
      </c>
      <c r="BD8" s="265">
        <v>0.04307652766055614</v>
      </c>
      <c r="BE8" s="51">
        <v>763</v>
      </c>
      <c r="BF8" s="4"/>
      <c r="BG8" s="243">
        <v>80.24979061277236</v>
      </c>
      <c r="BH8" s="244" t="s">
        <v>100</v>
      </c>
      <c r="BI8" s="240">
        <v>4.976966137031846</v>
      </c>
      <c r="BJ8" s="271">
        <v>1.6509966424957079</v>
      </c>
      <c r="BK8" s="246">
        <v>0.8024979061277235</v>
      </c>
      <c r="BL8" s="246">
        <v>0.3981143262786997</v>
      </c>
      <c r="BM8" s="247">
        <v>0.015380498254275302</v>
      </c>
      <c r="BN8" s="247">
        <v>0.02539315097771962</v>
      </c>
      <c r="BO8" s="247">
        <v>0.049769661370318505</v>
      </c>
      <c r="BP8" s="247">
        <v>0.852267567498042</v>
      </c>
      <c r="BQ8" s="247">
        <v>0.7527282447574051</v>
      </c>
      <c r="BR8" s="244">
        <v>0.04976966137031846</v>
      </c>
      <c r="BS8" s="242">
        <v>670</v>
      </c>
      <c r="BT8" s="4"/>
      <c r="BU8" s="235">
        <v>79.46455878536331</v>
      </c>
      <c r="BV8" s="216" t="s">
        <v>100</v>
      </c>
      <c r="BW8" s="158">
        <v>4.956495539175865</v>
      </c>
      <c r="BX8" s="269">
        <v>1.6574745942115539</v>
      </c>
      <c r="BY8" s="221">
        <v>0.794645587853633</v>
      </c>
      <c r="BZ8" s="222">
        <v>0.4039603663212358</v>
      </c>
      <c r="CA8" s="223">
        <v>0.01525737246354298</v>
      </c>
      <c r="CB8" s="223">
        <v>0.025288707232745438</v>
      </c>
      <c r="CC8" s="223">
        <v>0.04956495539175862</v>
      </c>
      <c r="CD8" s="224">
        <v>0.8442105432453917</v>
      </c>
      <c r="CE8" s="224">
        <v>0.7450806324618744</v>
      </c>
      <c r="CF8" s="216">
        <v>0.04956495539175865</v>
      </c>
      <c r="CG8" s="160">
        <v>701</v>
      </c>
    </row>
    <row r="9" spans="1:85" ht="15">
      <c r="A9" s="4" t="s">
        <v>36</v>
      </c>
      <c r="B9" s="40" t="s">
        <v>85</v>
      </c>
      <c r="C9" s="110">
        <v>79.7349251315257</v>
      </c>
      <c r="D9" s="110">
        <v>1.0395265394800859</v>
      </c>
      <c r="E9" s="145">
        <v>10167</v>
      </c>
      <c r="F9" s="21"/>
      <c r="G9" s="139">
        <v>78.6762117122403</v>
      </c>
      <c r="H9" s="139">
        <v>1.153441978646974</v>
      </c>
      <c r="I9" s="147">
        <v>8574</v>
      </c>
      <c r="J9" s="4"/>
      <c r="K9" s="110">
        <v>79.3627886323268</v>
      </c>
      <c r="L9" s="110">
        <v>1.093236071460197</v>
      </c>
      <c r="M9" s="145">
        <v>8958</v>
      </c>
      <c r="N9" s="4"/>
      <c r="O9" s="139">
        <v>78.3220944069813</v>
      </c>
      <c r="P9" s="139">
        <v>1.4283948125523338</v>
      </c>
      <c r="Q9" s="147">
        <v>4990</v>
      </c>
      <c r="R9" s="4"/>
      <c r="S9" s="41">
        <v>77.0263788968824</v>
      </c>
      <c r="T9" s="8">
        <v>2.7440337926882563</v>
      </c>
      <c r="U9" s="22">
        <v>2017</v>
      </c>
      <c r="V9" s="4"/>
      <c r="W9" s="169">
        <v>78.46981890899276</v>
      </c>
      <c r="X9" s="169">
        <v>1.5089697742170074</v>
      </c>
      <c r="Y9" s="171">
        <v>4523</v>
      </c>
      <c r="Z9" s="4"/>
      <c r="AA9" s="41">
        <v>80.42501630755423</v>
      </c>
      <c r="AB9" s="41">
        <v>1.84439909215601</v>
      </c>
      <c r="AC9" s="51">
        <v>2927</v>
      </c>
      <c r="AD9" s="4"/>
      <c r="AE9" s="243">
        <v>79.8892129415034</v>
      </c>
      <c r="AF9" s="244" t="s">
        <v>100</v>
      </c>
      <c r="AG9" s="240">
        <v>1.9249564284511522</v>
      </c>
      <c r="AH9" s="256">
        <v>1.32563990462355</v>
      </c>
      <c r="AI9" s="246">
        <v>0.7988921294150341</v>
      </c>
      <c r="AJ9" s="246">
        <v>0.40082851067975006</v>
      </c>
      <c r="AK9" s="247">
        <v>0.007408789297635843</v>
      </c>
      <c r="AL9" s="247">
        <v>0.009821386737893957</v>
      </c>
      <c r="AM9" s="247">
        <v>0.01924956428451148</v>
      </c>
      <c r="AN9" s="247">
        <v>0.8181416936995456</v>
      </c>
      <c r="AO9" s="247">
        <v>0.7796425651305225</v>
      </c>
      <c r="AP9" s="244">
        <v>0.019249564284511522</v>
      </c>
      <c r="AQ9" s="242">
        <v>2927</v>
      </c>
      <c r="AR9" s="4"/>
      <c r="AS9" s="264">
        <v>78.5498783227088</v>
      </c>
      <c r="AT9" s="265" t="s">
        <v>100</v>
      </c>
      <c r="AU9" s="41">
        <v>1.798693435400256</v>
      </c>
      <c r="AV9" s="267">
        <v>1.2264010512725385</v>
      </c>
      <c r="AW9" s="221">
        <v>0.7854987832270881</v>
      </c>
      <c r="AX9" s="221">
        <v>0.41047587599742347</v>
      </c>
      <c r="AY9" s="224">
        <v>0.00748301377164514</v>
      </c>
      <c r="AZ9" s="224">
        <v>0.009177175956232483</v>
      </c>
      <c r="BA9" s="224">
        <v>0.017986934354002594</v>
      </c>
      <c r="BB9" s="224">
        <v>0.8034857175810907</v>
      </c>
      <c r="BC9" s="224">
        <v>0.7675118488730855</v>
      </c>
      <c r="BD9" s="265">
        <v>0.01798693435400256</v>
      </c>
      <c r="BE9" s="51">
        <v>3009</v>
      </c>
      <c r="BF9" s="4"/>
      <c r="BG9" s="243">
        <v>78.12523676766642</v>
      </c>
      <c r="BH9" s="244" t="s">
        <v>100</v>
      </c>
      <c r="BI9" s="240">
        <v>2.2538315208001314</v>
      </c>
      <c r="BJ9" s="271">
        <v>1.4341133938510524</v>
      </c>
      <c r="BK9" s="246">
        <v>0.7812523676766642</v>
      </c>
      <c r="BL9" s="246">
        <v>0.41339703152813095</v>
      </c>
      <c r="BM9" s="247">
        <v>0.00801843966093395</v>
      </c>
      <c r="BN9" s="247">
        <v>0.01149935171553187</v>
      </c>
      <c r="BO9" s="247">
        <v>0.022538315208001345</v>
      </c>
      <c r="BP9" s="247">
        <v>0.8037906828846655</v>
      </c>
      <c r="BQ9" s="247">
        <v>0.7587140524686629</v>
      </c>
      <c r="BR9" s="244">
        <v>0.022538315208001314</v>
      </c>
      <c r="BS9" s="242">
        <v>2658</v>
      </c>
      <c r="BT9" s="4"/>
      <c r="BU9" s="235">
        <v>76.95869108638718</v>
      </c>
      <c r="BV9" s="216" t="s">
        <v>34</v>
      </c>
      <c r="BW9" s="158">
        <v>2.1725081111893196</v>
      </c>
      <c r="BX9" s="269">
        <v>1.3928678740444531</v>
      </c>
      <c r="BY9" s="221">
        <v>0.7695869108638718</v>
      </c>
      <c r="BZ9" s="222">
        <v>0.4210972541953638</v>
      </c>
      <c r="CA9" s="223">
        <v>0.007957990088379165</v>
      </c>
      <c r="CB9" s="223">
        <v>0.011084428736067516</v>
      </c>
      <c r="CC9" s="223">
        <v>0.021725081111893158</v>
      </c>
      <c r="CD9" s="224">
        <v>0.791311991975765</v>
      </c>
      <c r="CE9" s="224">
        <v>0.7478618297519786</v>
      </c>
      <c r="CF9" s="216">
        <v>0.021725081111893196</v>
      </c>
      <c r="CG9" s="160">
        <v>2800</v>
      </c>
    </row>
    <row r="10" spans="1:85" ht="15">
      <c r="A10" s="4" t="s">
        <v>37</v>
      </c>
      <c r="B10" s="40" t="s">
        <v>85</v>
      </c>
      <c r="C10" s="110">
        <v>78.5143769968051</v>
      </c>
      <c r="D10" s="110">
        <v>1.1576999661121121</v>
      </c>
      <c r="E10" s="145">
        <v>8558</v>
      </c>
      <c r="F10" s="21"/>
      <c r="G10" s="139">
        <v>78.124574076598</v>
      </c>
      <c r="H10" s="139">
        <v>1.2442321005595502</v>
      </c>
      <c r="I10" s="147">
        <v>7506</v>
      </c>
      <c r="J10" s="4"/>
      <c r="K10" s="110">
        <v>79.2575583620359</v>
      </c>
      <c r="L10" s="110">
        <v>1.1583682682042564</v>
      </c>
      <c r="M10" s="145">
        <v>8009</v>
      </c>
      <c r="N10" s="4"/>
      <c r="O10" s="139">
        <v>78.3416402356139</v>
      </c>
      <c r="P10" s="139">
        <v>1.416771485397227</v>
      </c>
      <c r="Q10" s="147">
        <v>4537</v>
      </c>
      <c r="R10" s="4"/>
      <c r="S10" s="41">
        <v>78.2793414763674</v>
      </c>
      <c r="T10" s="8">
        <v>2.79243795627481</v>
      </c>
      <c r="U10" s="22">
        <v>1987</v>
      </c>
      <c r="V10" s="4"/>
      <c r="W10" s="169">
        <v>79.14562084826987</v>
      </c>
      <c r="X10" s="169">
        <v>1.3708534220950526</v>
      </c>
      <c r="Y10" s="171">
        <v>4631</v>
      </c>
      <c r="Z10" s="4"/>
      <c r="AA10" s="41">
        <v>79.67241300013768</v>
      </c>
      <c r="AB10" s="41">
        <v>1.6904543196419226</v>
      </c>
      <c r="AC10" s="51">
        <v>3009</v>
      </c>
      <c r="AD10" s="4"/>
      <c r="AE10" s="243">
        <v>79.92534072911943</v>
      </c>
      <c r="AF10" s="244" t="s">
        <v>100</v>
      </c>
      <c r="AG10" s="240">
        <v>1.5873893273730455</v>
      </c>
      <c r="AH10" s="256">
        <v>1.157286726568886</v>
      </c>
      <c r="AI10" s="246">
        <v>0.7992534072911943</v>
      </c>
      <c r="AJ10" s="246">
        <v>0.4005588573788009</v>
      </c>
      <c r="AK10" s="247">
        <v>0.006998329606747574</v>
      </c>
      <c r="AL10" s="247">
        <v>0.00809907396204302</v>
      </c>
      <c r="AM10" s="247">
        <v>0.015873893273730438</v>
      </c>
      <c r="AN10" s="247">
        <v>0.8151273005649248</v>
      </c>
      <c r="AO10" s="247">
        <v>0.7833795140174639</v>
      </c>
      <c r="AP10" s="244">
        <v>0.015873893273730455</v>
      </c>
      <c r="AQ10" s="242">
        <v>3276</v>
      </c>
      <c r="AR10" s="4"/>
      <c r="AS10" s="264">
        <v>79.41064541416563</v>
      </c>
      <c r="AT10" s="265" t="s">
        <v>100</v>
      </c>
      <c r="AU10" s="41">
        <v>1.5217814770955962</v>
      </c>
      <c r="AV10" s="267">
        <v>1.1309557764697782</v>
      </c>
      <c r="AW10" s="221">
        <v>0.7941064541416563</v>
      </c>
      <c r="AX10" s="221">
        <v>0.40435305567316027</v>
      </c>
      <c r="AY10" s="224">
        <v>0.006865285135520044</v>
      </c>
      <c r="AZ10" s="224">
        <v>0.007764333881128497</v>
      </c>
      <c r="BA10" s="224">
        <v>0.015217814770955948</v>
      </c>
      <c r="BB10" s="224">
        <v>0.8093242689126122</v>
      </c>
      <c r="BC10" s="224">
        <v>0.7788886393707003</v>
      </c>
      <c r="BD10" s="265">
        <v>0.015217814770955962</v>
      </c>
      <c r="BE10" s="51">
        <v>3469</v>
      </c>
      <c r="BF10" s="4"/>
      <c r="BG10" s="243">
        <v>78.21262687460231</v>
      </c>
      <c r="BH10" s="244" t="s">
        <v>100</v>
      </c>
      <c r="BI10" s="240">
        <v>1.7239919312777352</v>
      </c>
      <c r="BJ10" s="271">
        <v>1.2323791075110277</v>
      </c>
      <c r="BK10" s="246">
        <v>0.7821262687460231</v>
      </c>
      <c r="BL10" s="246">
        <v>0.41280112461504603</v>
      </c>
      <c r="BM10" s="247">
        <v>0.007137445592889931</v>
      </c>
      <c r="BN10" s="247">
        <v>0.008796038829674212</v>
      </c>
      <c r="BO10" s="247">
        <v>0.0172399193127773</v>
      </c>
      <c r="BP10" s="247">
        <v>0.7993661880588004</v>
      </c>
      <c r="BQ10" s="247">
        <v>0.7648863494332457</v>
      </c>
      <c r="BR10" s="244">
        <v>0.017239919312777352</v>
      </c>
      <c r="BS10" s="242">
        <v>3345</v>
      </c>
      <c r="BT10" s="4"/>
      <c r="BU10" s="235">
        <v>77.95867539287396</v>
      </c>
      <c r="BV10" s="216" t="s">
        <v>100</v>
      </c>
      <c r="BW10" s="158">
        <v>1.815687817406808</v>
      </c>
      <c r="BX10" s="269">
        <v>1.2998493356649132</v>
      </c>
      <c r="BY10" s="221">
        <v>0.7795867539287396</v>
      </c>
      <c r="BZ10" s="222">
        <v>0.41452532736563935</v>
      </c>
      <c r="CA10" s="223">
        <v>0.007126890267949644</v>
      </c>
      <c r="CB10" s="223">
        <v>0.00926388358015108</v>
      </c>
      <c r="CC10" s="223">
        <v>0.018156878174068088</v>
      </c>
      <c r="CD10" s="224">
        <v>0.7977436321028076</v>
      </c>
      <c r="CE10" s="224">
        <v>0.7614298757546715</v>
      </c>
      <c r="CF10" s="216">
        <v>0.01815687817406808</v>
      </c>
      <c r="CG10" s="160">
        <v>3383</v>
      </c>
    </row>
    <row r="11" spans="1:85" ht="15">
      <c r="A11" s="4" t="s">
        <v>38</v>
      </c>
      <c r="B11" s="40" t="s">
        <v>85</v>
      </c>
      <c r="C11" s="110">
        <v>70.7308743169398</v>
      </c>
      <c r="D11" s="110">
        <v>1.9890239281371223</v>
      </c>
      <c r="E11" s="145">
        <v>3558</v>
      </c>
      <c r="F11" s="21"/>
      <c r="G11" s="139">
        <v>73.3795352629433</v>
      </c>
      <c r="H11" s="139">
        <v>2.0926311292144533</v>
      </c>
      <c r="I11" s="147">
        <v>3033</v>
      </c>
      <c r="J11" s="4"/>
      <c r="K11" s="110">
        <v>74.55938697318</v>
      </c>
      <c r="L11" s="110">
        <v>1.9108061285275681</v>
      </c>
      <c r="M11" s="145">
        <v>3396</v>
      </c>
      <c r="N11" s="4"/>
      <c r="O11" s="139">
        <v>72.5222146274777</v>
      </c>
      <c r="P11" s="139">
        <v>2.4227825439443578</v>
      </c>
      <c r="Q11" s="147">
        <v>1935</v>
      </c>
      <c r="R11" s="4"/>
      <c r="S11" s="41">
        <v>74.7619047619047</v>
      </c>
      <c r="T11" s="8">
        <v>4.0292022141907395</v>
      </c>
      <c r="U11" s="22">
        <v>792</v>
      </c>
      <c r="V11" s="4"/>
      <c r="W11" s="172">
        <v>74.05477481871932</v>
      </c>
      <c r="X11" s="169">
        <v>1.7847625217717749</v>
      </c>
      <c r="Y11" s="171">
        <v>1968</v>
      </c>
      <c r="Z11" s="4"/>
      <c r="AA11" s="214">
        <v>75.07064192142462</v>
      </c>
      <c r="AB11" s="41">
        <v>2.4207409562702438</v>
      </c>
      <c r="AC11" s="51">
        <v>1274</v>
      </c>
      <c r="AD11" s="4"/>
      <c r="AE11" s="243">
        <v>79.48539232053422</v>
      </c>
      <c r="AF11" s="244" t="s">
        <v>34</v>
      </c>
      <c r="AG11" s="240">
        <v>1.8903820523392567</v>
      </c>
      <c r="AH11" s="256">
        <v>0.9527112972675319</v>
      </c>
      <c r="AI11" s="246">
        <v>0.7948539232053422</v>
      </c>
      <c r="AJ11" s="246">
        <v>0.40380832578145065</v>
      </c>
      <c r="AK11" s="247">
        <v>0.010123721263709237</v>
      </c>
      <c r="AL11" s="247">
        <v>0.009644983618323324</v>
      </c>
      <c r="AM11" s="247">
        <v>0.018903820523392525</v>
      </c>
      <c r="AN11" s="247">
        <v>0.8137577437287348</v>
      </c>
      <c r="AO11" s="247">
        <v>0.7759501026819496</v>
      </c>
      <c r="AP11" s="244">
        <v>0.018903820523392567</v>
      </c>
      <c r="AQ11" s="242">
        <v>1591</v>
      </c>
      <c r="AR11" s="4"/>
      <c r="AS11" s="264">
        <v>78.55925863847024</v>
      </c>
      <c r="AT11" s="265" t="s">
        <v>34</v>
      </c>
      <c r="AU11" s="41">
        <v>1.7127369011283866</v>
      </c>
      <c r="AV11" s="267">
        <v>0.8845947799608498</v>
      </c>
      <c r="AW11" s="221">
        <v>0.7855925863847024</v>
      </c>
      <c r="AX11" s="221">
        <v>0.41041061706795096</v>
      </c>
      <c r="AY11" s="224">
        <v>0.009878663484378805</v>
      </c>
      <c r="AZ11" s="224">
        <v>0.008738614151271352</v>
      </c>
      <c r="BA11" s="224">
        <v>0.017127369011283897</v>
      </c>
      <c r="BB11" s="224">
        <v>0.8027199553959863</v>
      </c>
      <c r="BC11" s="224">
        <v>0.7684652173734186</v>
      </c>
      <c r="BD11" s="265">
        <v>0.017127369011283866</v>
      </c>
      <c r="BE11" s="51">
        <v>1726</v>
      </c>
      <c r="BF11" s="4"/>
      <c r="BG11" s="243">
        <v>77.95285669013468</v>
      </c>
      <c r="BH11" s="244" t="s">
        <v>34</v>
      </c>
      <c r="BI11" s="240">
        <v>2.0143022617066797</v>
      </c>
      <c r="BJ11" s="271">
        <v>1.0394265471803081</v>
      </c>
      <c r="BK11" s="246">
        <v>0.7795285669013468</v>
      </c>
      <c r="BL11" s="246">
        <v>0.4145645670894696</v>
      </c>
      <c r="BM11" s="247">
        <v>0.00988741458474831</v>
      </c>
      <c r="BN11" s="247">
        <v>0.010277241202365155</v>
      </c>
      <c r="BO11" s="247">
        <v>0.02014302261706682</v>
      </c>
      <c r="BP11" s="247">
        <v>0.7996715895184136</v>
      </c>
      <c r="BQ11" s="247">
        <v>0.75938554428428</v>
      </c>
      <c r="BR11" s="244">
        <v>0.020143022617066797</v>
      </c>
      <c r="BS11" s="242">
        <v>1758</v>
      </c>
      <c r="BT11" s="4"/>
      <c r="BU11" s="235">
        <v>76.97683157982779</v>
      </c>
      <c r="BV11" s="216" t="s">
        <v>34</v>
      </c>
      <c r="BW11" s="158">
        <v>1.8333177403398015</v>
      </c>
      <c r="BX11" s="269">
        <v>0.9623731684316406</v>
      </c>
      <c r="BY11" s="221">
        <v>0.7697683157982779</v>
      </c>
      <c r="BZ11" s="222">
        <v>0.4209810634593445</v>
      </c>
      <c r="CA11" s="223">
        <v>0.009719549678057214</v>
      </c>
      <c r="CB11" s="223">
        <v>0.009353833819400652</v>
      </c>
      <c r="CC11" s="223">
        <v>0.018333177403398012</v>
      </c>
      <c r="CD11" s="224">
        <v>0.7881014932016759</v>
      </c>
      <c r="CE11" s="224">
        <v>0.7514351383948799</v>
      </c>
      <c r="CF11" s="216">
        <v>0.018333177403398015</v>
      </c>
      <c r="CG11" s="160">
        <v>1876</v>
      </c>
    </row>
    <row r="12" spans="1:85" ht="15">
      <c r="A12" s="4" t="s">
        <v>39</v>
      </c>
      <c r="B12" s="40" t="s">
        <v>85</v>
      </c>
      <c r="C12" s="110">
        <v>57.6861489191353</v>
      </c>
      <c r="D12" s="110">
        <v>2.366309471073734</v>
      </c>
      <c r="E12" s="145">
        <v>2964</v>
      </c>
      <c r="F12" s="21"/>
      <c r="G12" s="139">
        <v>55.5603822762814</v>
      </c>
      <c r="H12" s="139">
        <v>2.5179225715939886</v>
      </c>
      <c r="I12" s="147">
        <v>2648</v>
      </c>
      <c r="J12" s="4"/>
      <c r="K12" s="110">
        <v>58.3163887759251</v>
      </c>
      <c r="L12" s="110">
        <v>2.3629038382058454</v>
      </c>
      <c r="M12" s="145">
        <v>2846</v>
      </c>
      <c r="N12" s="4"/>
      <c r="O12" s="139">
        <v>59.8988439306358</v>
      </c>
      <c r="P12" s="139">
        <v>2.7384065646239755</v>
      </c>
      <c r="Q12" s="147">
        <v>1712</v>
      </c>
      <c r="R12" s="4"/>
      <c r="S12" s="41">
        <v>57.1672354948805</v>
      </c>
      <c r="T12" s="8">
        <v>4.366998890180515</v>
      </c>
      <c r="U12" s="22">
        <v>725</v>
      </c>
      <c r="V12" s="4"/>
      <c r="W12" s="169">
        <v>59.68749706219828</v>
      </c>
      <c r="X12" s="169">
        <v>2.2673965065857047</v>
      </c>
      <c r="Y12" s="171">
        <v>1644</v>
      </c>
      <c r="Z12" s="4"/>
      <c r="AA12" s="214">
        <v>61.891256593549436</v>
      </c>
      <c r="AB12" s="41">
        <v>3.0202249302916506</v>
      </c>
      <c r="AC12" s="51">
        <v>1123</v>
      </c>
      <c r="AD12" s="4"/>
      <c r="AE12" s="243">
        <v>64.32494340449357</v>
      </c>
      <c r="AF12" s="244" t="s">
        <v>34</v>
      </c>
      <c r="AG12" s="240">
        <v>2.769805354827415</v>
      </c>
      <c r="AH12" s="256">
        <v>1.05255141538038</v>
      </c>
      <c r="AI12" s="246">
        <v>0.6432494340449356</v>
      </c>
      <c r="AJ12" s="246">
        <v>0.47904029021138256</v>
      </c>
      <c r="AK12" s="247">
        <v>0.01342634615701127</v>
      </c>
      <c r="AL12" s="247">
        <v>0.01413191965094914</v>
      </c>
      <c r="AM12" s="247">
        <v>0.02769805354827416</v>
      </c>
      <c r="AN12" s="247">
        <v>0.6709474875932098</v>
      </c>
      <c r="AO12" s="247">
        <v>0.6155513804966615</v>
      </c>
      <c r="AP12" s="244">
        <v>0.02769805354827415</v>
      </c>
      <c r="AQ12" s="242">
        <v>1273</v>
      </c>
      <c r="AR12" s="4"/>
      <c r="AS12" s="264">
        <v>62.01292966320197</v>
      </c>
      <c r="AT12" s="265" t="s">
        <v>34</v>
      </c>
      <c r="AU12" s="41">
        <v>2.322512741240179</v>
      </c>
      <c r="AV12" s="267">
        <v>0.9086065764040209</v>
      </c>
      <c r="AW12" s="221">
        <v>0.6201292966320198</v>
      </c>
      <c r="AX12" s="221">
        <v>0.48535446025631224</v>
      </c>
      <c r="AY12" s="224">
        <v>0.013041697971739041</v>
      </c>
      <c r="AZ12" s="224">
        <v>0.011849772544597074</v>
      </c>
      <c r="BA12" s="224">
        <v>0.023225127412401812</v>
      </c>
      <c r="BB12" s="224">
        <v>0.6433544240444216</v>
      </c>
      <c r="BC12" s="224">
        <v>0.596904169219618</v>
      </c>
      <c r="BD12" s="265">
        <v>0.02322512741240179</v>
      </c>
      <c r="BE12" s="51">
        <v>1385</v>
      </c>
      <c r="BF12" s="4"/>
      <c r="BG12" s="243">
        <v>61.537838120631314</v>
      </c>
      <c r="BH12" s="244" t="s">
        <v>34</v>
      </c>
      <c r="BI12" s="240">
        <v>2.7635098788784562</v>
      </c>
      <c r="BJ12" s="271">
        <v>1.078184321593434</v>
      </c>
      <c r="BK12" s="246">
        <v>0.6153783812063132</v>
      </c>
      <c r="BL12" s="246">
        <v>0.48650573393353824</v>
      </c>
      <c r="BM12" s="247">
        <v>0.013077355145215063</v>
      </c>
      <c r="BN12" s="247">
        <v>0.014099799285480104</v>
      </c>
      <c r="BO12" s="247">
        <v>0.027635098788784587</v>
      </c>
      <c r="BP12" s="247">
        <v>0.6430134799950977</v>
      </c>
      <c r="BQ12" s="247">
        <v>0.5877432824175286</v>
      </c>
      <c r="BR12" s="244">
        <v>0.027635098788784562</v>
      </c>
      <c r="BS12" s="242">
        <v>1384</v>
      </c>
      <c r="BT12" s="4"/>
      <c r="BU12" s="235">
        <v>61.660030377369736</v>
      </c>
      <c r="BV12" s="216" t="s">
        <v>34</v>
      </c>
      <c r="BW12" s="158">
        <v>2.7035831174315295</v>
      </c>
      <c r="BX12" s="269">
        <v>1.0739572164795126</v>
      </c>
      <c r="BY12" s="221">
        <v>0.6166003037736973</v>
      </c>
      <c r="BZ12" s="222">
        <v>0.48621432430552836</v>
      </c>
      <c r="CA12" s="223">
        <v>0.012844128865297216</v>
      </c>
      <c r="CB12" s="223">
        <v>0.013794044884278758</v>
      </c>
      <c r="CC12" s="223">
        <v>0.027035831174315336</v>
      </c>
      <c r="CD12" s="224">
        <v>0.6436361349480126</v>
      </c>
      <c r="CE12" s="224">
        <v>0.589564472599382</v>
      </c>
      <c r="CF12" s="216">
        <v>0.027035831174315295</v>
      </c>
      <c r="CG12" s="160">
        <v>1433</v>
      </c>
    </row>
    <row r="13" spans="1:85" ht="12.75">
      <c r="A13" s="4"/>
      <c r="B13" s="4"/>
      <c r="C13" s="79"/>
      <c r="D13" s="110"/>
      <c r="E13" s="21"/>
      <c r="F13" s="21"/>
      <c r="G13" s="134"/>
      <c r="H13" s="139"/>
      <c r="I13" s="98"/>
      <c r="J13" s="4"/>
      <c r="K13" s="79"/>
      <c r="L13" s="110"/>
      <c r="M13" s="21"/>
      <c r="N13" s="4"/>
      <c r="O13" s="134"/>
      <c r="P13" s="139"/>
      <c r="Q13" s="98"/>
      <c r="R13" s="4"/>
      <c r="S13" s="41"/>
      <c r="T13" s="8"/>
      <c r="U13" s="22"/>
      <c r="V13" s="4"/>
      <c r="W13" s="169"/>
      <c r="X13" s="169"/>
      <c r="Y13" s="171"/>
      <c r="Z13" s="4"/>
      <c r="AA13" s="41"/>
      <c r="AB13" s="41"/>
      <c r="AC13" s="51"/>
      <c r="AD13" s="4"/>
      <c r="AE13" s="243"/>
      <c r="AF13" s="244" t="e">
        <v>#DIV/0!</v>
      </c>
      <c r="AG13" s="240"/>
      <c r="AH13" s="257"/>
      <c r="AI13" s="246">
        <v>0</v>
      </c>
      <c r="AJ13" s="246">
        <v>0</v>
      </c>
      <c r="AK13" s="247" t="e">
        <v>#DIV/0!</v>
      </c>
      <c r="AL13" s="247" t="e">
        <v>#DIV/0!</v>
      </c>
      <c r="AM13" s="247" t="e">
        <v>#DIV/0!</v>
      </c>
      <c r="AN13" s="247" t="e">
        <v>#DIV/0!</v>
      </c>
      <c r="AO13" s="247" t="e">
        <v>#DIV/0!</v>
      </c>
      <c r="AP13" s="244" t="e">
        <v>#DIV/0!</v>
      </c>
      <c r="AQ13" s="242"/>
      <c r="AR13" s="4"/>
      <c r="AS13" s="264"/>
      <c r="AT13" s="265" t="e">
        <v>#DIV/0!</v>
      </c>
      <c r="AU13" s="41"/>
      <c r="AV13" s="268"/>
      <c r="AW13" s="221">
        <v>0</v>
      </c>
      <c r="AX13" s="221">
        <v>0</v>
      </c>
      <c r="AY13" s="224" t="e">
        <v>#DIV/0!</v>
      </c>
      <c r="AZ13" s="224" t="e">
        <v>#DIV/0!</v>
      </c>
      <c r="BA13" s="224" t="e">
        <v>#DIV/0!</v>
      </c>
      <c r="BB13" s="224" t="e">
        <v>#DIV/0!</v>
      </c>
      <c r="BC13" s="224" t="e">
        <v>#DIV/0!</v>
      </c>
      <c r="BD13" s="265" t="e">
        <v>#DIV/0!</v>
      </c>
      <c r="BE13" s="51"/>
      <c r="BF13" s="4"/>
      <c r="BG13" s="243"/>
      <c r="BH13" s="244" t="e">
        <v>#DIV/0!</v>
      </c>
      <c r="BI13" s="240"/>
      <c r="BJ13" s="257"/>
      <c r="BK13" s="246">
        <v>0</v>
      </c>
      <c r="BL13" s="246">
        <v>0</v>
      </c>
      <c r="BM13" s="247" t="e">
        <v>#DIV/0!</v>
      </c>
      <c r="BN13" s="247" t="e">
        <v>#DIV/0!</v>
      </c>
      <c r="BO13" s="247" t="e">
        <v>#DIV/0!</v>
      </c>
      <c r="BP13" s="247" t="e">
        <v>#DIV/0!</v>
      </c>
      <c r="BQ13" s="247" t="e">
        <v>#DIV/0!</v>
      </c>
      <c r="BR13" s="244" t="e">
        <v>#DIV/0!</v>
      </c>
      <c r="BS13" s="242"/>
      <c r="BT13" s="4"/>
      <c r="BU13" s="235"/>
      <c r="BV13" s="216" t="e">
        <v>#DIV/0!</v>
      </c>
      <c r="BW13" s="158"/>
      <c r="BX13" s="233"/>
      <c r="BY13" s="221">
        <v>0</v>
      </c>
      <c r="BZ13" s="222">
        <v>0</v>
      </c>
      <c r="CA13" s="223" t="e">
        <v>#DIV/0!</v>
      </c>
      <c r="CB13" s="223" t="e">
        <v>#DIV/0!</v>
      </c>
      <c r="CC13" s="223" t="e">
        <v>#DIV/0!</v>
      </c>
      <c r="CD13" s="224" t="e">
        <v>#DIV/0!</v>
      </c>
      <c r="CE13" s="224" t="e">
        <v>#DIV/0!</v>
      </c>
      <c r="CF13" s="216" t="e">
        <v>#DIV/0!</v>
      </c>
      <c r="CG13" s="160"/>
    </row>
    <row r="14" spans="1:85" ht="12.75">
      <c r="A14" s="13" t="s">
        <v>5</v>
      </c>
      <c r="B14" s="13"/>
      <c r="C14" s="115"/>
      <c r="D14" s="120"/>
      <c r="E14" s="21"/>
      <c r="F14" s="21"/>
      <c r="G14" s="136"/>
      <c r="H14" s="148"/>
      <c r="I14" s="98"/>
      <c r="J14" s="5"/>
      <c r="K14" s="115"/>
      <c r="L14" s="120"/>
      <c r="M14" s="21"/>
      <c r="N14" s="5"/>
      <c r="O14" s="136"/>
      <c r="P14" s="148"/>
      <c r="Q14" s="98"/>
      <c r="R14" s="5"/>
      <c r="S14" s="41"/>
      <c r="T14" s="8"/>
      <c r="U14" s="22"/>
      <c r="V14" s="5"/>
      <c r="W14" s="173"/>
      <c r="X14" s="173"/>
      <c r="Y14" s="173"/>
      <c r="Z14" s="5"/>
      <c r="AA14" s="43"/>
      <c r="AB14" s="43"/>
      <c r="AC14" s="43"/>
      <c r="AD14" s="5"/>
      <c r="AE14" s="243"/>
      <c r="AF14" s="244" t="e">
        <v>#DIV/0!</v>
      </c>
      <c r="AG14" s="258"/>
      <c r="AH14" s="257"/>
      <c r="AI14" s="246">
        <v>0</v>
      </c>
      <c r="AJ14" s="246">
        <v>0</v>
      </c>
      <c r="AK14" s="247" t="e">
        <v>#DIV/0!</v>
      </c>
      <c r="AL14" s="247" t="e">
        <v>#DIV/0!</v>
      </c>
      <c r="AM14" s="247" t="e">
        <v>#DIV/0!</v>
      </c>
      <c r="AN14" s="247" t="e">
        <v>#DIV/0!</v>
      </c>
      <c r="AO14" s="247" t="e">
        <v>#DIV/0!</v>
      </c>
      <c r="AP14" s="244" t="e">
        <v>#DIV/0!</v>
      </c>
      <c r="AQ14" s="258"/>
      <c r="AR14" s="5"/>
      <c r="AS14" s="264"/>
      <c r="AT14" s="265" t="e">
        <v>#DIV/0!</v>
      </c>
      <c r="AU14" s="43"/>
      <c r="AV14" s="268"/>
      <c r="AW14" s="221">
        <v>0</v>
      </c>
      <c r="AX14" s="221">
        <v>0</v>
      </c>
      <c r="AY14" s="224" t="e">
        <v>#DIV/0!</v>
      </c>
      <c r="AZ14" s="224" t="e">
        <v>#DIV/0!</v>
      </c>
      <c r="BA14" s="224" t="e">
        <v>#DIV/0!</v>
      </c>
      <c r="BB14" s="224" t="e">
        <v>#DIV/0!</v>
      </c>
      <c r="BC14" s="224" t="e">
        <v>#DIV/0!</v>
      </c>
      <c r="BD14" s="265" t="e">
        <v>#DIV/0!</v>
      </c>
      <c r="BE14" s="43"/>
      <c r="BF14" s="5"/>
      <c r="BG14" s="243"/>
      <c r="BH14" s="244" t="e">
        <v>#DIV/0!</v>
      </c>
      <c r="BI14" s="258"/>
      <c r="BJ14" s="257"/>
      <c r="BK14" s="246">
        <v>0</v>
      </c>
      <c r="BL14" s="246">
        <v>0</v>
      </c>
      <c r="BM14" s="247" t="e">
        <v>#DIV/0!</v>
      </c>
      <c r="BN14" s="247" t="e">
        <v>#DIV/0!</v>
      </c>
      <c r="BO14" s="247" t="e">
        <v>#DIV/0!</v>
      </c>
      <c r="BP14" s="247" t="e">
        <v>#DIV/0!</v>
      </c>
      <c r="BQ14" s="247" t="e">
        <v>#DIV/0!</v>
      </c>
      <c r="BR14" s="244" t="e">
        <v>#DIV/0!</v>
      </c>
      <c r="BS14" s="258"/>
      <c r="BT14" s="5"/>
      <c r="BU14" s="235"/>
      <c r="BV14" s="216" t="e">
        <v>#DIV/0!</v>
      </c>
      <c r="BW14" s="161"/>
      <c r="BX14" s="233"/>
      <c r="BY14" s="221">
        <v>0</v>
      </c>
      <c r="BZ14" s="222">
        <v>0</v>
      </c>
      <c r="CA14" s="223" t="e">
        <v>#DIV/0!</v>
      </c>
      <c r="CB14" s="223" t="e">
        <v>#DIV/0!</v>
      </c>
      <c r="CC14" s="223" t="e">
        <v>#DIV/0!</v>
      </c>
      <c r="CD14" s="224" t="e">
        <v>#DIV/0!</v>
      </c>
      <c r="CE14" s="224" t="e">
        <v>#DIV/0!</v>
      </c>
      <c r="CF14" s="216" t="e">
        <v>#DIV/0!</v>
      </c>
      <c r="CG14" s="161"/>
    </row>
    <row r="15" spans="1:85" ht="15">
      <c r="A15" s="4" t="s">
        <v>40</v>
      </c>
      <c r="B15" s="4" t="s">
        <v>84</v>
      </c>
      <c r="C15" s="110">
        <v>73.4730008852168</v>
      </c>
      <c r="D15" s="110">
        <v>1.0276304927160922</v>
      </c>
      <c r="E15" s="145">
        <v>12549</v>
      </c>
      <c r="F15" s="21"/>
      <c r="G15" s="139">
        <v>73.3736376021798</v>
      </c>
      <c r="H15" s="139">
        <v>1.1157245164391014</v>
      </c>
      <c r="I15" s="147">
        <v>10671</v>
      </c>
      <c r="J15" s="4"/>
      <c r="K15" s="110">
        <v>73.6635723431498</v>
      </c>
      <c r="L15" s="110">
        <v>1.0638598197320874</v>
      </c>
      <c r="M15" s="145">
        <v>11205</v>
      </c>
      <c r="N15" s="4"/>
      <c r="O15" s="139">
        <v>72.1574758385446</v>
      </c>
      <c r="P15" s="139">
        <v>1.3736480281898693</v>
      </c>
      <c r="Q15" s="147">
        <v>6438</v>
      </c>
      <c r="R15" s="4"/>
      <c r="S15" s="41">
        <v>72.7058823529411</v>
      </c>
      <c r="T15" s="8">
        <v>3.073202296997941</v>
      </c>
      <c r="U15" s="22">
        <v>2640</v>
      </c>
      <c r="V15" s="4"/>
      <c r="W15" s="169">
        <v>72.96133798641424</v>
      </c>
      <c r="X15" s="169">
        <v>1.3579818605238358</v>
      </c>
      <c r="Y15" s="171">
        <v>6074</v>
      </c>
      <c r="Z15" s="4"/>
      <c r="AA15" s="41">
        <v>75.49431039629039</v>
      </c>
      <c r="AB15" s="41">
        <v>1.7095286866010468</v>
      </c>
      <c r="AC15" s="51">
        <v>4056</v>
      </c>
      <c r="AD15" s="4"/>
      <c r="AE15" s="243">
        <v>75.09708371542106</v>
      </c>
      <c r="AF15" s="244" t="s">
        <v>100</v>
      </c>
      <c r="AG15" s="240">
        <v>1.7007179633605096</v>
      </c>
      <c r="AH15" s="256">
        <v>1.3276556440632599</v>
      </c>
      <c r="AI15" s="246">
        <v>0.7509708371542106</v>
      </c>
      <c r="AJ15" s="246">
        <v>0.43245073580480203</v>
      </c>
      <c r="AK15" s="247">
        <v>0.006535800116695622</v>
      </c>
      <c r="AL15" s="247">
        <v>0.008677291913400255</v>
      </c>
      <c r="AM15" s="247">
        <v>0.017007179633605148</v>
      </c>
      <c r="AN15" s="247">
        <v>0.7679780167878157</v>
      </c>
      <c r="AO15" s="247">
        <v>0.7339636575206056</v>
      </c>
      <c r="AP15" s="244">
        <v>0.017007179633605096</v>
      </c>
      <c r="AQ15" s="242">
        <v>4378</v>
      </c>
      <c r="AR15" s="4"/>
      <c r="AS15" s="264">
        <v>74.48504892271667</v>
      </c>
      <c r="AT15" s="265" t="s">
        <v>100</v>
      </c>
      <c r="AU15" s="41">
        <v>1.5872522025375813</v>
      </c>
      <c r="AV15" s="267">
        <v>1.256222374740474</v>
      </c>
      <c r="AW15" s="221">
        <v>0.7448504892271667</v>
      </c>
      <c r="AX15" s="221">
        <v>0.43594522353756454</v>
      </c>
      <c r="AY15" s="224">
        <v>0.006446608893073399</v>
      </c>
      <c r="AZ15" s="224">
        <v>0.008098374332679723</v>
      </c>
      <c r="BA15" s="224">
        <v>0.015872522025375847</v>
      </c>
      <c r="BB15" s="224">
        <v>0.7607230112525425</v>
      </c>
      <c r="BC15" s="224">
        <v>0.7289779672017909</v>
      </c>
      <c r="BD15" s="265">
        <v>0.015872522025375813</v>
      </c>
      <c r="BE15" s="51">
        <v>4573</v>
      </c>
      <c r="BF15" s="4"/>
      <c r="BG15" s="243">
        <v>73.3124835852468</v>
      </c>
      <c r="BH15" s="244" t="s">
        <v>100</v>
      </c>
      <c r="BI15" s="240">
        <v>1.851088889415864</v>
      </c>
      <c r="BJ15" s="256">
        <v>1.4061474004163703</v>
      </c>
      <c r="BK15" s="246">
        <v>0.7331248358524679</v>
      </c>
      <c r="BL15" s="246">
        <v>0.44232658851662976</v>
      </c>
      <c r="BM15" s="247">
        <v>0.00671658220940444</v>
      </c>
      <c r="BN15" s="247">
        <v>0.009444504613436894</v>
      </c>
      <c r="BO15" s="247">
        <v>0.018510888894158695</v>
      </c>
      <c r="BP15" s="247">
        <v>0.7516357247466265</v>
      </c>
      <c r="BQ15" s="247">
        <v>0.7146139469583093</v>
      </c>
      <c r="BR15" s="244">
        <v>0.01851088889415864</v>
      </c>
      <c r="BS15" s="242">
        <v>4337</v>
      </c>
      <c r="BT15" s="4"/>
      <c r="BU15" s="235">
        <v>71.75178604586748</v>
      </c>
      <c r="BV15" s="216" t="s">
        <v>100</v>
      </c>
      <c r="BW15" s="158">
        <v>1.941684545474165</v>
      </c>
      <c r="BX15" s="234">
        <v>1.4833303721862467</v>
      </c>
      <c r="BY15" s="221">
        <v>0.7175178604586747</v>
      </c>
      <c r="BZ15" s="222">
        <v>0.4502065974433077</v>
      </c>
      <c r="CA15" s="223">
        <v>0.006678711653044766</v>
      </c>
      <c r="CB15" s="223">
        <v>0.009906735842035516</v>
      </c>
      <c r="CC15" s="223">
        <v>0.019416845454741694</v>
      </c>
      <c r="CD15" s="224">
        <v>0.7369347059134164</v>
      </c>
      <c r="CE15" s="224">
        <v>0.6981010150039331</v>
      </c>
      <c r="CF15" s="216">
        <v>0.01941684545474165</v>
      </c>
      <c r="CG15" s="160">
        <v>4544</v>
      </c>
    </row>
    <row r="16" spans="1:85" ht="15">
      <c r="A16" s="4" t="s">
        <v>56</v>
      </c>
      <c r="B16" s="4" t="s">
        <v>84</v>
      </c>
      <c r="C16" s="110">
        <v>78.9129236704326</v>
      </c>
      <c r="D16" s="110">
        <v>0.8525099022089009</v>
      </c>
      <c r="E16" s="145">
        <v>15568</v>
      </c>
      <c r="F16" s="21"/>
      <c r="G16" s="139">
        <v>78.3829444891391</v>
      </c>
      <c r="H16" s="139">
        <v>0.923692704785168</v>
      </c>
      <c r="I16" s="147">
        <v>13503</v>
      </c>
      <c r="J16" s="4"/>
      <c r="K16" s="110">
        <v>79.7186932849364</v>
      </c>
      <c r="L16" s="110">
        <v>0.8533064886008574</v>
      </c>
      <c r="M16" s="145">
        <v>14515</v>
      </c>
      <c r="N16" s="4"/>
      <c r="O16" s="139">
        <v>79.0885802885263</v>
      </c>
      <c r="P16" s="139">
        <v>1.1232494199778884</v>
      </c>
      <c r="Q16" s="147">
        <v>8014</v>
      </c>
      <c r="R16" s="4"/>
      <c r="S16" s="41">
        <v>78.5714285714285</v>
      </c>
      <c r="T16" s="8">
        <v>1.9882557624119883</v>
      </c>
      <c r="U16" s="22">
        <v>3457</v>
      </c>
      <c r="V16" s="4"/>
      <c r="W16" s="169">
        <v>79.36654524730812</v>
      </c>
      <c r="X16" s="169">
        <v>1.014598860231274</v>
      </c>
      <c r="Y16" s="171">
        <v>8028</v>
      </c>
      <c r="Z16" s="4"/>
      <c r="AA16" s="214">
        <v>80.69714584253917</v>
      </c>
      <c r="AB16" s="41">
        <v>1.262477740267542</v>
      </c>
      <c r="AC16" s="51">
        <v>5132</v>
      </c>
      <c r="AD16" s="4"/>
      <c r="AE16" s="243">
        <v>81.61212060748151</v>
      </c>
      <c r="AF16" s="244" t="s">
        <v>34</v>
      </c>
      <c r="AG16" s="240">
        <v>1.3521678086845235</v>
      </c>
      <c r="AH16" s="256">
        <v>1.315938727219433</v>
      </c>
      <c r="AI16" s="246">
        <v>0.8161212060748152</v>
      </c>
      <c r="AJ16" s="246">
        <v>0.3873853160224381</v>
      </c>
      <c r="AK16" s="247">
        <v>0.005242601328930451</v>
      </c>
      <c r="AL16" s="247">
        <v>0.006898942120111645</v>
      </c>
      <c r="AM16" s="247">
        <v>0.013521678086845226</v>
      </c>
      <c r="AN16" s="247">
        <v>0.8296428841616604</v>
      </c>
      <c r="AO16" s="247">
        <v>0.80259952798797</v>
      </c>
      <c r="AP16" s="244">
        <v>0.013521678086845235</v>
      </c>
      <c r="AQ16" s="242">
        <v>5460</v>
      </c>
      <c r="AR16" s="4"/>
      <c r="AS16" s="264">
        <v>80.41479630685599</v>
      </c>
      <c r="AT16" s="265" t="s">
        <v>100</v>
      </c>
      <c r="AU16" s="41">
        <v>1.2800106805448852</v>
      </c>
      <c r="AV16" s="267">
        <v>1.2513319015585882</v>
      </c>
      <c r="AW16" s="221">
        <v>0.80414796306856</v>
      </c>
      <c r="AX16" s="221">
        <v>0.39685515816383926</v>
      </c>
      <c r="AY16" s="224">
        <v>0.005219068365537928</v>
      </c>
      <c r="AZ16" s="224">
        <v>0.006530786742212849</v>
      </c>
      <c r="BA16" s="224">
        <v>0.01280010680544885</v>
      </c>
      <c r="BB16" s="224">
        <v>0.8169480698740088</v>
      </c>
      <c r="BC16" s="224">
        <v>0.7913478562631111</v>
      </c>
      <c r="BD16" s="265">
        <v>0.012800106805448852</v>
      </c>
      <c r="BE16" s="51">
        <v>5782</v>
      </c>
      <c r="BF16" s="4"/>
      <c r="BG16" s="243">
        <v>80.1500031208703</v>
      </c>
      <c r="BH16" s="244" t="s">
        <v>100</v>
      </c>
      <c r="BI16" s="240">
        <v>1.428701275608013</v>
      </c>
      <c r="BJ16" s="256">
        <v>1.3528561725495072</v>
      </c>
      <c r="BK16" s="246">
        <v>0.801500031208703</v>
      </c>
      <c r="BL16" s="246">
        <v>0.3988705694597574</v>
      </c>
      <c r="BM16" s="247">
        <v>0.005388175266014494</v>
      </c>
      <c r="BN16" s="247">
        <v>0.007289426167406291</v>
      </c>
      <c r="BO16" s="247">
        <v>0.014287012756080165</v>
      </c>
      <c r="BP16" s="247">
        <v>0.8157870439647831</v>
      </c>
      <c r="BQ16" s="247">
        <v>0.7872130184526228</v>
      </c>
      <c r="BR16" s="244">
        <v>0.01428701275608013</v>
      </c>
      <c r="BS16" s="242">
        <v>5480</v>
      </c>
      <c r="BT16" s="4"/>
      <c r="BU16" s="235">
        <v>80.28251042076961</v>
      </c>
      <c r="BV16" s="216" t="s">
        <v>100</v>
      </c>
      <c r="BW16" s="158">
        <v>1.3247785453564753</v>
      </c>
      <c r="BX16" s="234">
        <v>1.276864169725968</v>
      </c>
      <c r="BY16" s="221">
        <v>0.8028251042076961</v>
      </c>
      <c r="BZ16" s="222">
        <v>0.397865500215334</v>
      </c>
      <c r="CA16" s="223">
        <v>0.005293592359405039</v>
      </c>
      <c r="CB16" s="223">
        <v>0.006759198412859443</v>
      </c>
      <c r="CC16" s="223">
        <v>0.0132477854535648</v>
      </c>
      <c r="CD16" s="224">
        <v>0.8160728896612609</v>
      </c>
      <c r="CE16" s="224">
        <v>0.7895773187541314</v>
      </c>
      <c r="CF16" s="216">
        <v>0.013247785453564753</v>
      </c>
      <c r="CG16" s="160">
        <v>5649</v>
      </c>
    </row>
    <row r="17" spans="1:85" ht="12.75">
      <c r="A17" s="4"/>
      <c r="B17" s="4"/>
      <c r="C17" s="79"/>
      <c r="D17" s="110"/>
      <c r="E17" s="21"/>
      <c r="F17" s="21"/>
      <c r="G17" s="134"/>
      <c r="H17" s="139"/>
      <c r="I17" s="98"/>
      <c r="J17" s="4"/>
      <c r="K17" s="79"/>
      <c r="L17" s="110"/>
      <c r="M17" s="21"/>
      <c r="N17" s="4"/>
      <c r="O17" s="139"/>
      <c r="P17" s="139"/>
      <c r="Q17" s="98"/>
      <c r="R17" s="4"/>
      <c r="S17" s="41"/>
      <c r="T17" s="8"/>
      <c r="U17" s="144"/>
      <c r="V17" s="4"/>
      <c r="W17" s="173"/>
      <c r="X17" s="173"/>
      <c r="Y17" s="173"/>
      <c r="Z17" s="4"/>
      <c r="AA17" s="43"/>
      <c r="AB17" s="43"/>
      <c r="AC17" s="43"/>
      <c r="AD17" s="4"/>
      <c r="AE17" s="243"/>
      <c r="AF17" s="244" t="e">
        <v>#DIV/0!</v>
      </c>
      <c r="AG17" s="258"/>
      <c r="AH17" s="257"/>
      <c r="AI17" s="246">
        <v>0</v>
      </c>
      <c r="AJ17" s="246">
        <v>0</v>
      </c>
      <c r="AK17" s="247" t="e">
        <v>#DIV/0!</v>
      </c>
      <c r="AL17" s="247" t="e">
        <v>#DIV/0!</v>
      </c>
      <c r="AM17" s="247" t="e">
        <v>#DIV/0!</v>
      </c>
      <c r="AN17" s="247" t="e">
        <v>#DIV/0!</v>
      </c>
      <c r="AO17" s="247" t="e">
        <v>#DIV/0!</v>
      </c>
      <c r="AP17" s="244" t="e">
        <v>#DIV/0!</v>
      </c>
      <c r="AQ17" s="258"/>
      <c r="AR17" s="4"/>
      <c r="AS17" s="264"/>
      <c r="AT17" s="265" t="e">
        <v>#DIV/0!</v>
      </c>
      <c r="AU17" s="43"/>
      <c r="AV17" s="268"/>
      <c r="AW17" s="221">
        <v>0</v>
      </c>
      <c r="AX17" s="221">
        <v>0</v>
      </c>
      <c r="AY17" s="224" t="e">
        <v>#DIV/0!</v>
      </c>
      <c r="AZ17" s="224" t="e">
        <v>#DIV/0!</v>
      </c>
      <c r="BA17" s="224" t="e">
        <v>#DIV/0!</v>
      </c>
      <c r="BB17" s="224" t="e">
        <v>#DIV/0!</v>
      </c>
      <c r="BC17" s="224" t="e">
        <v>#DIV/0!</v>
      </c>
      <c r="BD17" s="265" t="e">
        <v>#DIV/0!</v>
      </c>
      <c r="BE17" s="43"/>
      <c r="BF17" s="4"/>
      <c r="BG17" s="243"/>
      <c r="BH17" s="244" t="e">
        <v>#DIV/0!</v>
      </c>
      <c r="BI17" s="258"/>
      <c r="BJ17" s="257"/>
      <c r="BK17" s="246">
        <v>0</v>
      </c>
      <c r="BL17" s="246">
        <v>0</v>
      </c>
      <c r="BM17" s="247" t="e">
        <v>#DIV/0!</v>
      </c>
      <c r="BN17" s="247" t="e">
        <v>#DIV/0!</v>
      </c>
      <c r="BO17" s="247" t="e">
        <v>#DIV/0!</v>
      </c>
      <c r="BP17" s="247" t="e">
        <v>#DIV/0!</v>
      </c>
      <c r="BQ17" s="247" t="e">
        <v>#DIV/0!</v>
      </c>
      <c r="BR17" s="244" t="e">
        <v>#DIV/0!</v>
      </c>
      <c r="BS17" s="258"/>
      <c r="BT17" s="4"/>
      <c r="BU17" s="235"/>
      <c r="BV17" s="216" t="e">
        <v>#DIV/0!</v>
      </c>
      <c r="BW17" s="161"/>
      <c r="BX17" s="233"/>
      <c r="BY17" s="221">
        <v>0</v>
      </c>
      <c r="BZ17" s="222">
        <v>0</v>
      </c>
      <c r="CA17" s="223" t="e">
        <v>#DIV/0!</v>
      </c>
      <c r="CB17" s="223" t="e">
        <v>#DIV/0!</v>
      </c>
      <c r="CC17" s="223" t="e">
        <v>#DIV/0!</v>
      </c>
      <c r="CD17" s="224" t="e">
        <v>#DIV/0!</v>
      </c>
      <c r="CE17" s="224" t="e">
        <v>#DIV/0!</v>
      </c>
      <c r="CF17" s="216" t="e">
        <v>#DIV/0!</v>
      </c>
      <c r="CG17" s="161"/>
    </row>
    <row r="18" spans="1:85" ht="12.75">
      <c r="A18" s="13" t="s">
        <v>7</v>
      </c>
      <c r="B18" s="13"/>
      <c r="C18" s="115"/>
      <c r="D18" s="120"/>
      <c r="E18" s="21"/>
      <c r="F18" s="21"/>
      <c r="G18" s="136"/>
      <c r="H18" s="148"/>
      <c r="I18" s="98"/>
      <c r="J18" s="5"/>
      <c r="K18" s="115"/>
      <c r="L18" s="120"/>
      <c r="M18" s="21"/>
      <c r="N18" s="5"/>
      <c r="O18" s="136"/>
      <c r="P18" s="148"/>
      <c r="Q18" s="98"/>
      <c r="R18" s="5"/>
      <c r="S18" s="41"/>
      <c r="T18" s="8"/>
      <c r="U18" s="22"/>
      <c r="V18" s="5"/>
      <c r="W18" s="173"/>
      <c r="X18" s="173"/>
      <c r="Y18" s="173"/>
      <c r="Z18" s="5"/>
      <c r="AA18" s="43"/>
      <c r="AB18" s="43"/>
      <c r="AC18" s="43"/>
      <c r="AD18" s="5"/>
      <c r="AE18" s="243"/>
      <c r="AF18" s="244" t="e">
        <v>#DIV/0!</v>
      </c>
      <c r="AG18" s="258"/>
      <c r="AH18" s="257"/>
      <c r="AI18" s="246">
        <v>0</v>
      </c>
      <c r="AJ18" s="246">
        <v>0</v>
      </c>
      <c r="AK18" s="247" t="e">
        <v>#DIV/0!</v>
      </c>
      <c r="AL18" s="247" t="e">
        <v>#DIV/0!</v>
      </c>
      <c r="AM18" s="247" t="e">
        <v>#DIV/0!</v>
      </c>
      <c r="AN18" s="247" t="e">
        <v>#DIV/0!</v>
      </c>
      <c r="AO18" s="247" t="e">
        <v>#DIV/0!</v>
      </c>
      <c r="AP18" s="244" t="e">
        <v>#DIV/0!</v>
      </c>
      <c r="AQ18" s="258"/>
      <c r="AR18" s="5"/>
      <c r="AS18" s="264"/>
      <c r="AT18" s="265" t="e">
        <v>#DIV/0!</v>
      </c>
      <c r="AU18" s="43"/>
      <c r="AV18" s="268"/>
      <c r="AW18" s="221">
        <v>0</v>
      </c>
      <c r="AX18" s="221">
        <v>0</v>
      </c>
      <c r="AY18" s="224" t="e">
        <v>#DIV/0!</v>
      </c>
      <c r="AZ18" s="224" t="e">
        <v>#DIV/0!</v>
      </c>
      <c r="BA18" s="224" t="e">
        <v>#DIV/0!</v>
      </c>
      <c r="BB18" s="224" t="e">
        <v>#DIV/0!</v>
      </c>
      <c r="BC18" s="224" t="e">
        <v>#DIV/0!</v>
      </c>
      <c r="BD18" s="265" t="e">
        <v>#DIV/0!</v>
      </c>
      <c r="BE18" s="43"/>
      <c r="BF18" s="5"/>
      <c r="BG18" s="243"/>
      <c r="BH18" s="244" t="e">
        <v>#DIV/0!</v>
      </c>
      <c r="BI18" s="258"/>
      <c r="BJ18" s="257"/>
      <c r="BK18" s="246">
        <v>0</v>
      </c>
      <c r="BL18" s="246">
        <v>0</v>
      </c>
      <c r="BM18" s="247" t="e">
        <v>#DIV/0!</v>
      </c>
      <c r="BN18" s="247" t="e">
        <v>#DIV/0!</v>
      </c>
      <c r="BO18" s="247" t="e">
        <v>#DIV/0!</v>
      </c>
      <c r="BP18" s="247" t="e">
        <v>#DIV/0!</v>
      </c>
      <c r="BQ18" s="247" t="e">
        <v>#DIV/0!</v>
      </c>
      <c r="BR18" s="244" t="e">
        <v>#DIV/0!</v>
      </c>
      <c r="BS18" s="258"/>
      <c r="BT18" s="5"/>
      <c r="BU18" s="235"/>
      <c r="BV18" s="216" t="e">
        <v>#DIV/0!</v>
      </c>
      <c r="BW18" s="161"/>
      <c r="BX18" s="233"/>
      <c r="BY18" s="221">
        <v>0</v>
      </c>
      <c r="BZ18" s="222">
        <v>0</v>
      </c>
      <c r="CA18" s="223" t="e">
        <v>#DIV/0!</v>
      </c>
      <c r="CB18" s="223" t="e">
        <v>#DIV/0!</v>
      </c>
      <c r="CC18" s="223" t="e">
        <v>#DIV/0!</v>
      </c>
      <c r="CD18" s="224" t="e">
        <v>#DIV/0!</v>
      </c>
      <c r="CE18" s="224" t="e">
        <v>#DIV/0!</v>
      </c>
      <c r="CF18" s="216" t="e">
        <v>#DIV/0!</v>
      </c>
      <c r="CG18" s="161"/>
    </row>
    <row r="19" spans="1:85" ht="14.25" customHeight="1">
      <c r="A19" s="4" t="s">
        <v>41</v>
      </c>
      <c r="B19" s="4" t="s">
        <v>86</v>
      </c>
      <c r="C19" s="110">
        <v>84.4251383731521</v>
      </c>
      <c r="D19" s="110">
        <v>0.7954737778604368</v>
      </c>
      <c r="E19" s="145">
        <v>14129</v>
      </c>
      <c r="F19" s="21"/>
      <c r="G19" s="139">
        <v>84.0335469578289</v>
      </c>
      <c r="H19" s="139">
        <v>0.8475440954757403</v>
      </c>
      <c r="I19" s="147">
        <v>12700</v>
      </c>
      <c r="J19" s="4"/>
      <c r="K19" s="110">
        <v>84.25</v>
      </c>
      <c r="L19" s="110">
        <v>0.7987688936806805</v>
      </c>
      <c r="M19" s="145">
        <v>13595</v>
      </c>
      <c r="N19" s="4"/>
      <c r="O19" s="139">
        <v>83.2523315381584</v>
      </c>
      <c r="P19" s="139">
        <v>1.0338251556725169</v>
      </c>
      <c r="Q19" s="147">
        <v>7796</v>
      </c>
      <c r="R19" s="4"/>
      <c r="S19" s="41">
        <v>81.8838399037014</v>
      </c>
      <c r="T19" s="8">
        <v>2.0324559521747076</v>
      </c>
      <c r="U19" s="22">
        <v>3435</v>
      </c>
      <c r="V19" s="4"/>
      <c r="W19" s="169">
        <v>83.77138118755454</v>
      </c>
      <c r="X19" s="169">
        <v>1.0015250184993647</v>
      </c>
      <c r="Y19" s="171">
        <v>7730</v>
      </c>
      <c r="Z19" s="4"/>
      <c r="AA19" s="41">
        <v>84.86756490409418</v>
      </c>
      <c r="AB19" s="41">
        <v>1.1559114509634014</v>
      </c>
      <c r="AC19" s="51">
        <v>5023</v>
      </c>
      <c r="AD19" s="4"/>
      <c r="AE19" s="243">
        <v>85.30808843592433</v>
      </c>
      <c r="AF19" s="244" t="s">
        <v>100</v>
      </c>
      <c r="AG19" s="240">
        <v>1.20741053587331</v>
      </c>
      <c r="AH19" s="256">
        <v>1.2703875141234042</v>
      </c>
      <c r="AI19" s="246">
        <v>0.8530808843592433</v>
      </c>
      <c r="AJ19" s="246">
        <v>0.35402526618886204</v>
      </c>
      <c r="AK19" s="247">
        <v>0.004849206219255455</v>
      </c>
      <c r="AL19" s="247">
        <v>0.006160371034351689</v>
      </c>
      <c r="AM19" s="247">
        <v>0.012074105358733067</v>
      </c>
      <c r="AN19" s="247">
        <v>0.8651549897179764</v>
      </c>
      <c r="AO19" s="247">
        <v>0.8410067790005102</v>
      </c>
      <c r="AP19" s="244">
        <v>0.0120741053587331</v>
      </c>
      <c r="AQ19" s="242">
        <v>5330</v>
      </c>
      <c r="AR19" s="4"/>
      <c r="AS19" s="264">
        <v>83.49508034452165</v>
      </c>
      <c r="AT19" s="265" t="s">
        <v>100</v>
      </c>
      <c r="AU19" s="41">
        <v>1.2464934002494932</v>
      </c>
      <c r="AV19" s="267">
        <v>1.31302112281366</v>
      </c>
      <c r="AW19" s="221">
        <v>0.8349508034452165</v>
      </c>
      <c r="AX19" s="221">
        <v>0.37122494430116615</v>
      </c>
      <c r="AY19" s="224">
        <v>0.0048436212923386335</v>
      </c>
      <c r="AZ19" s="224">
        <v>0.006359777067750623</v>
      </c>
      <c r="BA19" s="224">
        <v>0.01246493400249497</v>
      </c>
      <c r="BB19" s="224">
        <v>0.8474157374477115</v>
      </c>
      <c r="BC19" s="224">
        <v>0.8224858694427216</v>
      </c>
      <c r="BD19" s="265">
        <v>0.012464934002494932</v>
      </c>
      <c r="BE19" s="51">
        <v>5874</v>
      </c>
      <c r="BF19" s="4"/>
      <c r="BG19" s="243">
        <v>82.37008581928339</v>
      </c>
      <c r="BH19" s="244" t="s">
        <v>34</v>
      </c>
      <c r="BI19" s="240">
        <v>1.4037632586584192</v>
      </c>
      <c r="BJ19" s="271">
        <v>1.4139828352302277</v>
      </c>
      <c r="BK19" s="246">
        <v>0.8237008581928339</v>
      </c>
      <c r="BL19" s="246">
        <v>0.381074473568124</v>
      </c>
      <c r="BM19" s="247">
        <v>0.005065258835248262</v>
      </c>
      <c r="BN19" s="247">
        <v>0.007162189049039298</v>
      </c>
      <c r="BO19" s="247">
        <v>0.0140376325865842</v>
      </c>
      <c r="BP19" s="247">
        <v>0.8377384907794181</v>
      </c>
      <c r="BQ19" s="247">
        <v>0.8096632256062497</v>
      </c>
      <c r="BR19" s="244">
        <v>0.014037632586584192</v>
      </c>
      <c r="BS19" s="242">
        <v>5660</v>
      </c>
      <c r="BT19" s="4"/>
      <c r="BU19" s="235">
        <v>81.90974034036749</v>
      </c>
      <c r="BV19" s="216" t="s">
        <v>34</v>
      </c>
      <c r="BW19" s="158">
        <v>1.4066918974741327</v>
      </c>
      <c r="BX19" s="270">
        <v>1.4314157312198008</v>
      </c>
      <c r="BY19" s="221">
        <v>0.8190974034036749</v>
      </c>
      <c r="BZ19" s="222">
        <v>0.3849374587397703</v>
      </c>
      <c r="CA19" s="223">
        <v>0.005014008999513865</v>
      </c>
      <c r="CB19" s="223">
        <v>0.0071771313583818015</v>
      </c>
      <c r="CC19" s="223">
        <v>0.014066918974741363</v>
      </c>
      <c r="CD19" s="224">
        <v>0.8331643223784162</v>
      </c>
      <c r="CE19" s="224">
        <v>0.8050304844289335</v>
      </c>
      <c r="CF19" s="216">
        <v>0.014066918974741327</v>
      </c>
      <c r="CG19" s="160">
        <v>5894</v>
      </c>
    </row>
    <row r="20" spans="1:85" ht="15" customHeight="1">
      <c r="A20" s="4" t="s">
        <v>42</v>
      </c>
      <c r="B20" s="4" t="s">
        <v>86</v>
      </c>
      <c r="C20" s="110">
        <v>64.4049542272482</v>
      </c>
      <c r="D20" s="110">
        <v>1.146376710563068</v>
      </c>
      <c r="E20" s="145">
        <v>11861</v>
      </c>
      <c r="F20" s="21"/>
      <c r="G20" s="139">
        <v>63.7079233557742</v>
      </c>
      <c r="H20" s="139">
        <v>1.2488375819148274</v>
      </c>
      <c r="I20" s="147">
        <v>10080</v>
      </c>
      <c r="J20" s="4"/>
      <c r="K20" s="110">
        <v>65.0710619818397</v>
      </c>
      <c r="L20" s="110">
        <v>1.1780359244367133</v>
      </c>
      <c r="M20" s="145">
        <v>10706</v>
      </c>
      <c r="N20" s="4"/>
      <c r="O20" s="139">
        <v>64.6486103735174</v>
      </c>
      <c r="P20" s="139">
        <v>1.5390874814006814</v>
      </c>
      <c r="Q20" s="147">
        <v>5855</v>
      </c>
      <c r="R20" s="4"/>
      <c r="S20" s="41">
        <v>64.8156374944469</v>
      </c>
      <c r="T20" s="8">
        <v>3.1554182208947488</v>
      </c>
      <c r="U20" s="22">
        <v>2324</v>
      </c>
      <c r="V20" s="4"/>
      <c r="W20" s="169">
        <v>64.50300058360942</v>
      </c>
      <c r="X20" s="169">
        <v>1.4736364315287673</v>
      </c>
      <c r="Y20" s="171">
        <v>5583</v>
      </c>
      <c r="Z20" s="4"/>
      <c r="AA20" s="214">
        <v>67.46632515944255</v>
      </c>
      <c r="AB20" s="41">
        <v>1.939362975085153</v>
      </c>
      <c r="AC20" s="51">
        <v>3660</v>
      </c>
      <c r="AD20" s="4"/>
      <c r="AE20" s="243">
        <v>67.27282395051618</v>
      </c>
      <c r="AF20" s="244" t="s">
        <v>34</v>
      </c>
      <c r="AG20" s="240">
        <v>1.7976222660277652</v>
      </c>
      <c r="AH20" s="256">
        <v>1.2163090170827695</v>
      </c>
      <c r="AI20" s="246">
        <v>0.6727282395051618</v>
      </c>
      <c r="AJ20" s="246">
        <v>0.46921738594967627</v>
      </c>
      <c r="AK20" s="247">
        <v>0.007540608987628218</v>
      </c>
      <c r="AL20" s="247">
        <v>0.009171710705947576</v>
      </c>
      <c r="AM20" s="247">
        <v>0.01797622266027768</v>
      </c>
      <c r="AN20" s="247">
        <v>0.6907044621654395</v>
      </c>
      <c r="AO20" s="247">
        <v>0.6547520168448842</v>
      </c>
      <c r="AP20" s="244">
        <v>0.017976222660277652</v>
      </c>
      <c r="AQ20" s="242">
        <v>3872</v>
      </c>
      <c r="AR20" s="4"/>
      <c r="AS20" s="264">
        <v>66.8758620113071</v>
      </c>
      <c r="AT20" s="265" t="s">
        <v>34</v>
      </c>
      <c r="AU20" s="41">
        <v>1.7401059191073598</v>
      </c>
      <c r="AV20" s="267">
        <v>1.1792282689585434</v>
      </c>
      <c r="AW20" s="221">
        <v>0.6687586201130711</v>
      </c>
      <c r="AX20" s="221">
        <v>0.47065967337082554</v>
      </c>
      <c r="AY20" s="224">
        <v>0.007528868496232007</v>
      </c>
      <c r="AZ20" s="224">
        <v>0.00887825456402818</v>
      </c>
      <c r="BA20" s="224">
        <v>0.017401059191073587</v>
      </c>
      <c r="BB20" s="224">
        <v>0.6861596793041447</v>
      </c>
      <c r="BC20" s="224">
        <v>0.6513575609219975</v>
      </c>
      <c r="BD20" s="265">
        <v>0.017401059191073598</v>
      </c>
      <c r="BE20" s="51">
        <v>3908</v>
      </c>
      <c r="BF20" s="4"/>
      <c r="BG20" s="243">
        <v>66.71130466886584</v>
      </c>
      <c r="BH20" s="244" t="s">
        <v>34</v>
      </c>
      <c r="BI20" s="240">
        <v>1.946234659081414</v>
      </c>
      <c r="BJ20" s="271">
        <v>1.266931568808424</v>
      </c>
      <c r="BK20" s="246">
        <v>0.6671130466886583</v>
      </c>
      <c r="BL20" s="246">
        <v>0.47124646378135754</v>
      </c>
      <c r="BM20" s="247">
        <v>0.00783779596186427</v>
      </c>
      <c r="BN20" s="247">
        <v>0.00992995113396503</v>
      </c>
      <c r="BO20" s="247">
        <v>0.019462346590814122</v>
      </c>
      <c r="BP20" s="247">
        <v>0.6865753932794725</v>
      </c>
      <c r="BQ20" s="247">
        <v>0.6476507000978442</v>
      </c>
      <c r="BR20" s="244">
        <v>0.01946234659081414</v>
      </c>
      <c r="BS20" s="242">
        <v>3615</v>
      </c>
      <c r="BT20" s="4"/>
      <c r="BU20" s="235">
        <v>65.20385251354848</v>
      </c>
      <c r="BV20" s="216" t="s">
        <v>100</v>
      </c>
      <c r="BW20" s="158">
        <v>1.8710014494956462</v>
      </c>
      <c r="BX20" s="270">
        <v>1.2241551042878405</v>
      </c>
      <c r="BY20" s="221">
        <v>0.6520385251354849</v>
      </c>
      <c r="BZ20" s="222">
        <v>0.47632372067179957</v>
      </c>
      <c r="CA20" s="223">
        <v>0.0077981140961182315</v>
      </c>
      <c r="CB20" s="223">
        <v>0.009546101174582093</v>
      </c>
      <c r="CC20" s="223">
        <v>0.018710014494956406</v>
      </c>
      <c r="CD20" s="224">
        <v>0.6707485396304413</v>
      </c>
      <c r="CE20" s="224">
        <v>0.6333285106405284</v>
      </c>
      <c r="CF20" s="216">
        <v>0.018710014494956462</v>
      </c>
      <c r="CG20" s="160">
        <v>3731</v>
      </c>
    </row>
    <row r="21" spans="1:85" ht="12.75">
      <c r="A21" s="4"/>
      <c r="B21" s="4"/>
      <c r="C21" s="79"/>
      <c r="D21" s="110"/>
      <c r="E21" s="21"/>
      <c r="F21" s="21"/>
      <c r="G21" s="134"/>
      <c r="H21" s="139"/>
      <c r="I21" s="98"/>
      <c r="J21" s="4"/>
      <c r="K21" s="79"/>
      <c r="L21" s="110"/>
      <c r="M21" s="21"/>
      <c r="N21" s="4"/>
      <c r="O21" s="134"/>
      <c r="P21" s="139"/>
      <c r="Q21" s="98"/>
      <c r="R21" s="4"/>
      <c r="S21" s="41"/>
      <c r="T21" s="8"/>
      <c r="U21" s="22"/>
      <c r="V21" s="4"/>
      <c r="W21" s="169"/>
      <c r="X21" s="173"/>
      <c r="Y21" s="173"/>
      <c r="Z21" s="4"/>
      <c r="AA21" s="41"/>
      <c r="AB21" s="43"/>
      <c r="AC21" s="43"/>
      <c r="AD21" s="4"/>
      <c r="AE21" s="243"/>
      <c r="AF21" s="244" t="e">
        <v>#DIV/0!</v>
      </c>
      <c r="AG21" s="258"/>
      <c r="AH21" s="257"/>
      <c r="AI21" s="246">
        <v>0</v>
      </c>
      <c r="AJ21" s="246">
        <v>0</v>
      </c>
      <c r="AK21" s="247" t="e">
        <v>#DIV/0!</v>
      </c>
      <c r="AL21" s="247" t="e">
        <v>#DIV/0!</v>
      </c>
      <c r="AM21" s="247" t="e">
        <v>#DIV/0!</v>
      </c>
      <c r="AN21" s="247" t="e">
        <v>#DIV/0!</v>
      </c>
      <c r="AO21" s="247" t="e">
        <v>#DIV/0!</v>
      </c>
      <c r="AP21" s="244" t="e">
        <v>#DIV/0!</v>
      </c>
      <c r="AQ21" s="258"/>
      <c r="AR21" s="4"/>
      <c r="AS21" s="264"/>
      <c r="AT21" s="265" t="e">
        <v>#DIV/0!</v>
      </c>
      <c r="AU21" s="43"/>
      <c r="AV21" s="268"/>
      <c r="AW21" s="221">
        <v>0</v>
      </c>
      <c r="AX21" s="221">
        <v>0</v>
      </c>
      <c r="AY21" s="224" t="e">
        <v>#DIV/0!</v>
      </c>
      <c r="AZ21" s="224" t="e">
        <v>#DIV/0!</v>
      </c>
      <c r="BA21" s="224" t="e">
        <v>#DIV/0!</v>
      </c>
      <c r="BB21" s="224" t="e">
        <v>#DIV/0!</v>
      </c>
      <c r="BC21" s="224" t="e">
        <v>#DIV/0!</v>
      </c>
      <c r="BD21" s="265" t="e">
        <v>#DIV/0!</v>
      </c>
      <c r="BE21" s="43"/>
      <c r="BF21" s="4"/>
      <c r="BG21" s="243"/>
      <c r="BH21" s="244" t="e">
        <v>#DIV/0!</v>
      </c>
      <c r="BI21" s="258"/>
      <c r="BJ21" s="257"/>
      <c r="BK21" s="246">
        <v>0</v>
      </c>
      <c r="BL21" s="246">
        <v>0</v>
      </c>
      <c r="BM21" s="247" t="e">
        <v>#DIV/0!</v>
      </c>
      <c r="BN21" s="247" t="e">
        <v>#DIV/0!</v>
      </c>
      <c r="BO21" s="247" t="e">
        <v>#DIV/0!</v>
      </c>
      <c r="BP21" s="247" t="e">
        <v>#DIV/0!</v>
      </c>
      <c r="BQ21" s="247" t="e">
        <v>#DIV/0!</v>
      </c>
      <c r="BR21" s="244" t="e">
        <v>#DIV/0!</v>
      </c>
      <c r="BS21" s="258"/>
      <c r="BT21" s="4"/>
      <c r="BU21" s="235"/>
      <c r="BV21" s="216" t="e">
        <v>#DIV/0!</v>
      </c>
      <c r="BW21" s="161"/>
      <c r="BX21" s="233"/>
      <c r="BY21" s="221">
        <v>0</v>
      </c>
      <c r="BZ21" s="222">
        <v>0</v>
      </c>
      <c r="CA21" s="223" t="e">
        <v>#DIV/0!</v>
      </c>
      <c r="CB21" s="223" t="e">
        <v>#DIV/0!</v>
      </c>
      <c r="CC21" s="223" t="e">
        <v>#DIV/0!</v>
      </c>
      <c r="CD21" s="224" t="e">
        <v>#DIV/0!</v>
      </c>
      <c r="CE21" s="224" t="e">
        <v>#DIV/0!</v>
      </c>
      <c r="CF21" s="216" t="e">
        <v>#DIV/0!</v>
      </c>
      <c r="CG21" s="161"/>
    </row>
    <row r="22" spans="1:85" ht="12.75">
      <c r="A22" s="13" t="s">
        <v>6</v>
      </c>
      <c r="B22" s="13"/>
      <c r="C22" s="115"/>
      <c r="D22" s="120"/>
      <c r="E22" s="21"/>
      <c r="F22" s="21"/>
      <c r="G22" s="136"/>
      <c r="H22" s="148"/>
      <c r="I22" s="98"/>
      <c r="J22" s="5"/>
      <c r="K22" s="115"/>
      <c r="L22" s="120"/>
      <c r="M22" s="21"/>
      <c r="N22" s="5"/>
      <c r="O22" s="136"/>
      <c r="P22" s="148"/>
      <c r="Q22" s="98"/>
      <c r="R22" s="5"/>
      <c r="S22" s="41"/>
      <c r="T22" s="8"/>
      <c r="U22" s="22"/>
      <c r="V22" s="5"/>
      <c r="W22" s="169"/>
      <c r="X22" s="169"/>
      <c r="Y22" s="171"/>
      <c r="Z22" s="5"/>
      <c r="AA22" s="41"/>
      <c r="AB22" s="41"/>
      <c r="AC22" s="51"/>
      <c r="AD22" s="5"/>
      <c r="AE22" s="243"/>
      <c r="AF22" s="244" t="e">
        <v>#DIV/0!</v>
      </c>
      <c r="AG22" s="240"/>
      <c r="AH22" s="257"/>
      <c r="AI22" s="246">
        <v>0</v>
      </c>
      <c r="AJ22" s="246">
        <v>0</v>
      </c>
      <c r="AK22" s="247" t="e">
        <v>#DIV/0!</v>
      </c>
      <c r="AL22" s="247" t="e">
        <v>#DIV/0!</v>
      </c>
      <c r="AM22" s="247" t="e">
        <v>#DIV/0!</v>
      </c>
      <c r="AN22" s="247" t="e">
        <v>#DIV/0!</v>
      </c>
      <c r="AO22" s="247" t="e">
        <v>#DIV/0!</v>
      </c>
      <c r="AP22" s="244" t="e">
        <v>#DIV/0!</v>
      </c>
      <c r="AQ22" s="242"/>
      <c r="AR22" s="5"/>
      <c r="AS22" s="264"/>
      <c r="AT22" s="265" t="e">
        <v>#DIV/0!</v>
      </c>
      <c r="AU22" s="41"/>
      <c r="AV22" s="268"/>
      <c r="AW22" s="221">
        <v>0</v>
      </c>
      <c r="AX22" s="221">
        <v>0</v>
      </c>
      <c r="AY22" s="224" t="e">
        <v>#DIV/0!</v>
      </c>
      <c r="AZ22" s="224" t="e">
        <v>#DIV/0!</v>
      </c>
      <c r="BA22" s="224" t="e">
        <v>#DIV/0!</v>
      </c>
      <c r="BB22" s="224" t="e">
        <v>#DIV/0!</v>
      </c>
      <c r="BC22" s="224" t="e">
        <v>#DIV/0!</v>
      </c>
      <c r="BD22" s="265" t="e">
        <v>#DIV/0!</v>
      </c>
      <c r="BE22" s="51"/>
      <c r="BF22" s="5"/>
      <c r="BG22" s="243"/>
      <c r="BH22" s="244" t="e">
        <v>#DIV/0!</v>
      </c>
      <c r="BI22" s="240"/>
      <c r="BJ22" s="257"/>
      <c r="BK22" s="246">
        <v>0</v>
      </c>
      <c r="BL22" s="246">
        <v>0</v>
      </c>
      <c r="BM22" s="247" t="e">
        <v>#DIV/0!</v>
      </c>
      <c r="BN22" s="247" t="e">
        <v>#DIV/0!</v>
      </c>
      <c r="BO22" s="247" t="e">
        <v>#DIV/0!</v>
      </c>
      <c r="BP22" s="247" t="e">
        <v>#DIV/0!</v>
      </c>
      <c r="BQ22" s="247" t="e">
        <v>#DIV/0!</v>
      </c>
      <c r="BR22" s="244" t="e">
        <v>#DIV/0!</v>
      </c>
      <c r="BS22" s="242"/>
      <c r="BT22" s="5"/>
      <c r="BU22" s="235"/>
      <c r="BV22" s="216" t="e">
        <v>#DIV/0!</v>
      </c>
      <c r="BW22" s="158"/>
      <c r="BX22" s="233"/>
      <c r="BY22" s="221">
        <v>0</v>
      </c>
      <c r="BZ22" s="222">
        <v>0</v>
      </c>
      <c r="CA22" s="223" t="e">
        <v>#DIV/0!</v>
      </c>
      <c r="CB22" s="223" t="e">
        <v>#DIV/0!</v>
      </c>
      <c r="CC22" s="223" t="e">
        <v>#DIV/0!</v>
      </c>
      <c r="CD22" s="224" t="e">
        <v>#DIV/0!</v>
      </c>
      <c r="CE22" s="224" t="e">
        <v>#DIV/0!</v>
      </c>
      <c r="CF22" s="216" t="e">
        <v>#DIV/0!</v>
      </c>
      <c r="CG22" s="160"/>
    </row>
    <row r="23" spans="1:85" ht="15">
      <c r="A23" s="4" t="s">
        <v>43</v>
      </c>
      <c r="B23" s="4" t="s">
        <v>82</v>
      </c>
      <c r="C23" s="110">
        <v>68.791011235955</v>
      </c>
      <c r="D23" s="110">
        <v>1.0846032328506112</v>
      </c>
      <c r="E23" s="145">
        <v>12409</v>
      </c>
      <c r="F23" s="21"/>
      <c r="G23" s="139">
        <v>68.2896890343698</v>
      </c>
      <c r="H23" s="139">
        <v>1.1640096375026374</v>
      </c>
      <c r="I23" s="147">
        <v>10867</v>
      </c>
      <c r="J23" s="4"/>
      <c r="K23" s="110">
        <v>69.983367576558</v>
      </c>
      <c r="L23" s="110">
        <v>1.085910847465712</v>
      </c>
      <c r="M23" s="145">
        <v>11645</v>
      </c>
      <c r="N23" s="4"/>
      <c r="O23" s="139">
        <v>68.8296245965687</v>
      </c>
      <c r="P23" s="139">
        <v>1.5778308629390807</v>
      </c>
      <c r="Q23" s="147">
        <v>6573</v>
      </c>
      <c r="R23" s="4"/>
      <c r="S23" s="41">
        <v>68.476075593084</v>
      </c>
      <c r="T23" s="8">
        <v>3.1783718842352897</v>
      </c>
      <c r="U23" s="22">
        <v>2764</v>
      </c>
      <c r="V23" s="4"/>
      <c r="W23" s="169">
        <v>69.06490745006934</v>
      </c>
      <c r="X23" s="169">
        <v>1.360377173051198</v>
      </c>
      <c r="Y23" s="171">
        <v>6496</v>
      </c>
      <c r="Z23" s="4"/>
      <c r="AA23" s="214">
        <v>71.35875562867203</v>
      </c>
      <c r="AB23" s="41">
        <v>1.7106547937897147</v>
      </c>
      <c r="AC23" s="51">
        <v>4307</v>
      </c>
      <c r="AD23" s="4"/>
      <c r="AE23" s="243">
        <v>72.40468051326002</v>
      </c>
      <c r="AF23" s="244" t="s">
        <v>34</v>
      </c>
      <c r="AG23" s="240">
        <v>1.6642701420439554</v>
      </c>
      <c r="AH23" s="259">
        <v>1.3001191041125417</v>
      </c>
      <c r="AI23" s="246">
        <v>0.7240468051326002</v>
      </c>
      <c r="AJ23" s="246">
        <v>0.44699332110208834</v>
      </c>
      <c r="AK23" s="247">
        <v>0.006531194101699998</v>
      </c>
      <c r="AL23" s="247">
        <v>0.008491330224287318</v>
      </c>
      <c r="AM23" s="247">
        <v>0.016642701420439557</v>
      </c>
      <c r="AN23" s="247">
        <v>0.7406895065530398</v>
      </c>
      <c r="AO23" s="247">
        <v>0.7074041037121607</v>
      </c>
      <c r="AP23" s="244">
        <v>0.016642701420439554</v>
      </c>
      <c r="AQ23" s="242">
        <v>4684</v>
      </c>
      <c r="AR23" s="4"/>
      <c r="AS23" s="264">
        <v>71.78912578153822</v>
      </c>
      <c r="AT23" s="265" t="s">
        <v>34</v>
      </c>
      <c r="AU23" s="41">
        <v>1.6140808432344111</v>
      </c>
      <c r="AV23" s="232">
        <v>1.2850117200602906</v>
      </c>
      <c r="AW23" s="221">
        <v>0.7178912578153822</v>
      </c>
      <c r="AX23" s="221">
        <v>0.450025998990759</v>
      </c>
      <c r="AY23" s="224">
        <v>0.006408702379335884</v>
      </c>
      <c r="AZ23" s="224">
        <v>0.008235257667824882</v>
      </c>
      <c r="BA23" s="224">
        <v>0.016140808432344084</v>
      </c>
      <c r="BB23" s="224">
        <v>0.7340320662477263</v>
      </c>
      <c r="BC23" s="224">
        <v>0.7017504493830381</v>
      </c>
      <c r="BD23" s="265">
        <v>0.01614080843234411</v>
      </c>
      <c r="BE23" s="51">
        <v>4931</v>
      </c>
      <c r="BF23" s="4"/>
      <c r="BG23" s="243">
        <v>71.8304161535217</v>
      </c>
      <c r="BH23" s="244" t="s">
        <v>34</v>
      </c>
      <c r="BI23" s="240">
        <v>1.8016744324999778</v>
      </c>
      <c r="BJ23" s="256">
        <v>1.4094523347958576</v>
      </c>
      <c r="BK23" s="246">
        <v>0.7183041615352169</v>
      </c>
      <c r="BL23" s="246">
        <v>0.4498258474747821</v>
      </c>
      <c r="BM23" s="247">
        <v>0.006521955498351196</v>
      </c>
      <c r="BN23" s="247">
        <v>0.009192385404585774</v>
      </c>
      <c r="BO23" s="247">
        <v>0.018016744324999764</v>
      </c>
      <c r="BP23" s="247">
        <v>0.7363209058602167</v>
      </c>
      <c r="BQ23" s="247">
        <v>0.7002874172102171</v>
      </c>
      <c r="BR23" s="244">
        <v>0.01801674432499978</v>
      </c>
      <c r="BS23" s="242">
        <v>4757</v>
      </c>
      <c r="BT23" s="4"/>
      <c r="BU23" s="235">
        <v>71.72449033555789</v>
      </c>
      <c r="BV23" s="216" t="s">
        <v>34</v>
      </c>
      <c r="BW23" s="158">
        <v>1.7554148764941102</v>
      </c>
      <c r="BX23" s="267">
        <v>1.3910282541374697</v>
      </c>
      <c r="BY23" s="221">
        <v>0.7172449033555789</v>
      </c>
      <c r="BZ23" s="222">
        <v>0.45033837496489815</v>
      </c>
      <c r="CA23" s="223">
        <v>0.006438663555603904</v>
      </c>
      <c r="CB23" s="223">
        <v>0.008956362924730251</v>
      </c>
      <c r="CC23" s="223">
        <v>0.017554148764941113</v>
      </c>
      <c r="CD23" s="224">
        <v>0.73479905212052</v>
      </c>
      <c r="CE23" s="224">
        <v>0.6996907545906378</v>
      </c>
      <c r="CF23" s="216">
        <v>0.017554148764941102</v>
      </c>
      <c r="CG23" s="160">
        <v>4892</v>
      </c>
    </row>
    <row r="24" spans="1:85" ht="15">
      <c r="A24" s="4" t="s">
        <v>44</v>
      </c>
      <c r="B24" s="4" t="s">
        <v>82</v>
      </c>
      <c r="C24" s="110">
        <v>81.2061131763733</v>
      </c>
      <c r="D24" s="110">
        <v>0.8127852449135915</v>
      </c>
      <c r="E24" s="145">
        <v>15708</v>
      </c>
      <c r="F24" s="21"/>
      <c r="G24" s="139">
        <v>81.1501597444089</v>
      </c>
      <c r="H24" s="139">
        <v>0.8840809646055803</v>
      </c>
      <c r="I24" s="147">
        <v>13307</v>
      </c>
      <c r="J24" s="4"/>
      <c r="K24" s="110">
        <v>81.2568552809858</v>
      </c>
      <c r="L24" s="110">
        <v>0.8410320551030424</v>
      </c>
      <c r="M24" s="145">
        <v>14075</v>
      </c>
      <c r="N24" s="4"/>
      <c r="O24" s="139">
        <v>80.4553415061296</v>
      </c>
      <c r="P24" s="139">
        <v>1.233784984116184</v>
      </c>
      <c r="Q24" s="147">
        <v>7879</v>
      </c>
      <c r="R24" s="4"/>
      <c r="S24" s="41">
        <v>80.6925207756232</v>
      </c>
      <c r="T24" s="8">
        <v>2.458928678916415</v>
      </c>
      <c r="U24" s="22">
        <v>3333</v>
      </c>
      <c r="V24" s="4"/>
      <c r="W24" s="169">
        <v>81.162922951954</v>
      </c>
      <c r="X24" s="169">
        <v>1.0634947570003064</v>
      </c>
      <c r="Y24" s="171">
        <v>7606</v>
      </c>
      <c r="Z24" s="4"/>
      <c r="AA24" s="214">
        <v>82.96043238657074</v>
      </c>
      <c r="AB24" s="41">
        <v>1.3364127916959418</v>
      </c>
      <c r="AC24" s="51">
        <v>4881</v>
      </c>
      <c r="AD24" s="4"/>
      <c r="AE24" s="243">
        <v>82.51989843768156</v>
      </c>
      <c r="AF24" s="244" t="s">
        <v>100</v>
      </c>
      <c r="AG24" s="240">
        <v>1.3480634754290177</v>
      </c>
      <c r="AH24" s="259">
        <v>1.3001191041125417</v>
      </c>
      <c r="AI24" s="246">
        <v>0.8251989843768156</v>
      </c>
      <c r="AJ24" s="246">
        <v>0.3797968148369436</v>
      </c>
      <c r="AK24" s="247">
        <v>0.005290285511357016</v>
      </c>
      <c r="AL24" s="247">
        <v>0.006878001259525044</v>
      </c>
      <c r="AM24" s="247">
        <v>0.013480634754290212</v>
      </c>
      <c r="AN24" s="247">
        <v>0.8386796191311058</v>
      </c>
      <c r="AO24" s="247">
        <v>0.8117183496225254</v>
      </c>
      <c r="AP24" s="244">
        <v>0.013480634754290177</v>
      </c>
      <c r="AQ24" s="242">
        <v>5154</v>
      </c>
      <c r="AR24" s="4"/>
      <c r="AS24" s="264">
        <v>81.34042194712642</v>
      </c>
      <c r="AT24" s="265" t="s">
        <v>100</v>
      </c>
      <c r="AU24" s="41">
        <v>1.3322921199564242</v>
      </c>
      <c r="AV24" s="232">
        <v>1.2850117200602906</v>
      </c>
      <c r="AW24" s="221">
        <v>0.8134042194712642</v>
      </c>
      <c r="AX24" s="221">
        <v>0.38958669794746287</v>
      </c>
      <c r="AY24" s="224">
        <v>0.005289861232740735</v>
      </c>
      <c r="AZ24" s="224">
        <v>0.006797533681564422</v>
      </c>
      <c r="BA24" s="224">
        <v>0.013322921199564224</v>
      </c>
      <c r="BB24" s="224">
        <v>0.8267271406708284</v>
      </c>
      <c r="BC24" s="224">
        <v>0.8000812982716999</v>
      </c>
      <c r="BD24" s="265">
        <v>0.013322921199564242</v>
      </c>
      <c r="BE24" s="51">
        <v>5424</v>
      </c>
      <c r="BF24" s="4"/>
      <c r="BG24" s="243">
        <v>80.12498829795773</v>
      </c>
      <c r="BH24" s="244" t="s">
        <v>100</v>
      </c>
      <c r="BI24" s="240">
        <v>1.5497473844196419</v>
      </c>
      <c r="BJ24" s="256">
        <v>1.4094523347958576</v>
      </c>
      <c r="BK24" s="246">
        <v>0.8012498829795773</v>
      </c>
      <c r="BL24" s="246">
        <v>0.3990595293998014</v>
      </c>
      <c r="BM24" s="247">
        <v>0.005609994398847206</v>
      </c>
      <c r="BN24" s="247">
        <v>0.007907019703646878</v>
      </c>
      <c r="BO24" s="247">
        <v>0.015497473844196448</v>
      </c>
      <c r="BP24" s="247">
        <v>0.8167473568237738</v>
      </c>
      <c r="BQ24" s="247">
        <v>0.7857524091353809</v>
      </c>
      <c r="BR24" s="244">
        <v>0.015497473844196419</v>
      </c>
      <c r="BS24" s="242">
        <v>5060</v>
      </c>
      <c r="BT24" s="4"/>
      <c r="BU24" s="235">
        <v>78.96663899811954</v>
      </c>
      <c r="BV24" s="216" t="s">
        <v>34</v>
      </c>
      <c r="BW24" s="158">
        <v>1.526094070955708</v>
      </c>
      <c r="BX24" s="267">
        <v>1.3910282541374697</v>
      </c>
      <c r="BY24" s="221">
        <v>0.7896663899811953</v>
      </c>
      <c r="BZ24" s="222">
        <v>0.4075455588216636</v>
      </c>
      <c r="CA24" s="223">
        <v>0.0055975407344787285</v>
      </c>
      <c r="CB24" s="223">
        <v>0.007786337315345316</v>
      </c>
      <c r="CC24" s="223">
        <v>0.015260940709557108</v>
      </c>
      <c r="CD24" s="224">
        <v>0.8049273306907524</v>
      </c>
      <c r="CE24" s="224">
        <v>0.7744054492716382</v>
      </c>
      <c r="CF24" s="216">
        <v>0.01526094070955708</v>
      </c>
      <c r="CG24" s="160">
        <v>5301</v>
      </c>
    </row>
    <row r="25" spans="1:85" ht="12.75">
      <c r="A25" s="4"/>
      <c r="B25" s="4"/>
      <c r="C25" s="79"/>
      <c r="D25" s="110"/>
      <c r="E25" s="21"/>
      <c r="F25" s="21"/>
      <c r="G25" s="139"/>
      <c r="H25" s="139"/>
      <c r="I25" s="98"/>
      <c r="J25" s="4"/>
      <c r="K25" s="79"/>
      <c r="L25" s="110"/>
      <c r="M25" s="21"/>
      <c r="N25" s="4"/>
      <c r="O25" s="134"/>
      <c r="P25" s="139"/>
      <c r="Q25" s="98"/>
      <c r="R25" s="4"/>
      <c r="S25" s="41"/>
      <c r="T25" s="8"/>
      <c r="U25" s="22"/>
      <c r="V25" s="4"/>
      <c r="W25" s="169"/>
      <c r="X25" s="173"/>
      <c r="Y25" s="173"/>
      <c r="Z25" s="4"/>
      <c r="AA25" s="41"/>
      <c r="AB25" s="43"/>
      <c r="AC25" s="43"/>
      <c r="AD25" s="4"/>
      <c r="AE25" s="243"/>
      <c r="AF25" s="244" t="e">
        <v>#DIV/0!</v>
      </c>
      <c r="AG25" s="258"/>
      <c r="AH25" s="257"/>
      <c r="AI25" s="246">
        <v>0</v>
      </c>
      <c r="AJ25" s="246">
        <v>0</v>
      </c>
      <c r="AK25" s="247" t="e">
        <v>#DIV/0!</v>
      </c>
      <c r="AL25" s="247" t="e">
        <v>#DIV/0!</v>
      </c>
      <c r="AM25" s="247" t="e">
        <v>#DIV/0!</v>
      </c>
      <c r="AN25" s="247" t="e">
        <v>#DIV/0!</v>
      </c>
      <c r="AO25" s="247" t="e">
        <v>#DIV/0!</v>
      </c>
      <c r="AP25" s="244" t="e">
        <v>#DIV/0!</v>
      </c>
      <c r="AQ25" s="258"/>
      <c r="AR25" s="4"/>
      <c r="AS25" s="264"/>
      <c r="AT25" s="265" t="e">
        <v>#DIV/0!</v>
      </c>
      <c r="AU25" s="43"/>
      <c r="AV25" s="268"/>
      <c r="AW25" s="221">
        <v>0</v>
      </c>
      <c r="AX25" s="221">
        <v>0</v>
      </c>
      <c r="AY25" s="224" t="e">
        <v>#DIV/0!</v>
      </c>
      <c r="AZ25" s="224" t="e">
        <v>#DIV/0!</v>
      </c>
      <c r="BA25" s="224" t="e">
        <v>#DIV/0!</v>
      </c>
      <c r="BB25" s="224" t="e">
        <v>#DIV/0!</v>
      </c>
      <c r="BC25" s="224" t="e">
        <v>#DIV/0!</v>
      </c>
      <c r="BD25" s="265" t="e">
        <v>#DIV/0!</v>
      </c>
      <c r="BE25" s="43"/>
      <c r="BF25" s="4"/>
      <c r="BG25" s="243"/>
      <c r="BH25" s="244" t="e">
        <v>#DIV/0!</v>
      </c>
      <c r="BI25" s="258"/>
      <c r="BJ25" s="257"/>
      <c r="BK25" s="246">
        <v>0</v>
      </c>
      <c r="BL25" s="246">
        <v>0</v>
      </c>
      <c r="BM25" s="247" t="e">
        <v>#DIV/0!</v>
      </c>
      <c r="BN25" s="247" t="e">
        <v>#DIV/0!</v>
      </c>
      <c r="BO25" s="247" t="e">
        <v>#DIV/0!</v>
      </c>
      <c r="BP25" s="247" t="e">
        <v>#DIV/0!</v>
      </c>
      <c r="BQ25" s="247" t="e">
        <v>#DIV/0!</v>
      </c>
      <c r="BR25" s="244" t="e">
        <v>#DIV/0!</v>
      </c>
      <c r="BS25" s="258"/>
      <c r="BT25" s="4"/>
      <c r="BU25" s="235"/>
      <c r="BV25" s="216" t="e">
        <v>#DIV/0!</v>
      </c>
      <c r="BW25" s="161"/>
      <c r="BX25" s="233"/>
      <c r="BY25" s="221">
        <v>0</v>
      </c>
      <c r="BZ25" s="222">
        <v>0</v>
      </c>
      <c r="CA25" s="223" t="e">
        <v>#DIV/0!</v>
      </c>
      <c r="CB25" s="223" t="e">
        <v>#DIV/0!</v>
      </c>
      <c r="CC25" s="223" t="e">
        <v>#DIV/0!</v>
      </c>
      <c r="CD25" s="224" t="e">
        <v>#DIV/0!</v>
      </c>
      <c r="CE25" s="224" t="e">
        <v>#DIV/0!</v>
      </c>
      <c r="CF25" s="216" t="e">
        <v>#DIV/0!</v>
      </c>
      <c r="CG25" s="161"/>
    </row>
    <row r="26" spans="1:85" ht="12.75">
      <c r="A26" s="13" t="s">
        <v>8</v>
      </c>
      <c r="B26" s="13"/>
      <c r="C26" s="115"/>
      <c r="D26" s="120"/>
      <c r="E26" s="21"/>
      <c r="F26" s="21"/>
      <c r="G26" s="148"/>
      <c r="H26" s="148"/>
      <c r="I26" s="98"/>
      <c r="J26" s="5"/>
      <c r="K26" s="115"/>
      <c r="L26" s="120"/>
      <c r="M26" s="21"/>
      <c r="N26" s="5"/>
      <c r="O26" s="136"/>
      <c r="P26" s="148"/>
      <c r="Q26" s="98"/>
      <c r="R26" s="5"/>
      <c r="S26" s="41"/>
      <c r="T26" s="8"/>
      <c r="U26" s="22"/>
      <c r="V26" s="5"/>
      <c r="W26" s="173"/>
      <c r="X26" s="169"/>
      <c r="Y26" s="171"/>
      <c r="Z26" s="5"/>
      <c r="AA26" s="43"/>
      <c r="AB26" s="41"/>
      <c r="AC26" s="51"/>
      <c r="AD26" s="5"/>
      <c r="AE26" s="243"/>
      <c r="AF26" s="244" t="e">
        <v>#DIV/0!</v>
      </c>
      <c r="AG26" s="240"/>
      <c r="AH26" s="257"/>
      <c r="AI26" s="246">
        <v>0</v>
      </c>
      <c r="AJ26" s="246">
        <v>0</v>
      </c>
      <c r="AK26" s="247" t="e">
        <v>#DIV/0!</v>
      </c>
      <c r="AL26" s="247" t="e">
        <v>#DIV/0!</v>
      </c>
      <c r="AM26" s="247" t="e">
        <v>#DIV/0!</v>
      </c>
      <c r="AN26" s="247" t="e">
        <v>#DIV/0!</v>
      </c>
      <c r="AO26" s="247" t="e">
        <v>#DIV/0!</v>
      </c>
      <c r="AP26" s="244" t="e">
        <v>#DIV/0!</v>
      </c>
      <c r="AQ26" s="242"/>
      <c r="AR26" s="5"/>
      <c r="AS26" s="264"/>
      <c r="AT26" s="265" t="e">
        <v>#DIV/0!</v>
      </c>
      <c r="AU26" s="41"/>
      <c r="AV26" s="268"/>
      <c r="AW26" s="221">
        <v>0</v>
      </c>
      <c r="AX26" s="221">
        <v>0</v>
      </c>
      <c r="AY26" s="224" t="e">
        <v>#DIV/0!</v>
      </c>
      <c r="AZ26" s="224" t="e">
        <v>#DIV/0!</v>
      </c>
      <c r="BA26" s="224" t="e">
        <v>#DIV/0!</v>
      </c>
      <c r="BB26" s="224" t="e">
        <v>#DIV/0!</v>
      </c>
      <c r="BC26" s="224" t="e">
        <v>#DIV/0!</v>
      </c>
      <c r="BD26" s="265" t="e">
        <v>#DIV/0!</v>
      </c>
      <c r="BE26" s="51"/>
      <c r="BF26" s="5"/>
      <c r="BG26" s="243"/>
      <c r="BH26" s="244" t="e">
        <v>#DIV/0!</v>
      </c>
      <c r="BI26" s="240"/>
      <c r="BJ26" s="257"/>
      <c r="BK26" s="246">
        <v>0</v>
      </c>
      <c r="BL26" s="246">
        <v>0</v>
      </c>
      <c r="BM26" s="247" t="e">
        <v>#DIV/0!</v>
      </c>
      <c r="BN26" s="247" t="e">
        <v>#DIV/0!</v>
      </c>
      <c r="BO26" s="247" t="e">
        <v>#DIV/0!</v>
      </c>
      <c r="BP26" s="247" t="e">
        <v>#DIV/0!</v>
      </c>
      <c r="BQ26" s="247" t="e">
        <v>#DIV/0!</v>
      </c>
      <c r="BR26" s="244" t="e">
        <v>#DIV/0!</v>
      </c>
      <c r="BS26" s="242"/>
      <c r="BT26" s="5"/>
      <c r="BU26" s="235"/>
      <c r="BV26" s="216" t="e">
        <v>#DIV/0!</v>
      </c>
      <c r="BW26" s="158"/>
      <c r="BX26" s="233"/>
      <c r="BY26" s="221">
        <v>0</v>
      </c>
      <c r="BZ26" s="222">
        <v>0</v>
      </c>
      <c r="CA26" s="223" t="e">
        <v>#DIV/0!</v>
      </c>
      <c r="CB26" s="223" t="e">
        <v>#DIV/0!</v>
      </c>
      <c r="CC26" s="223" t="e">
        <v>#DIV/0!</v>
      </c>
      <c r="CD26" s="224" t="e">
        <v>#DIV/0!</v>
      </c>
      <c r="CE26" s="224" t="e">
        <v>#DIV/0!</v>
      </c>
      <c r="CF26" s="216" t="e">
        <v>#DIV/0!</v>
      </c>
      <c r="CG26" s="160"/>
    </row>
    <row r="27" spans="1:85" ht="15">
      <c r="A27" s="4" t="s">
        <v>45</v>
      </c>
      <c r="B27" s="4" t="s">
        <v>82</v>
      </c>
      <c r="C27" s="110">
        <v>79.7024017576272</v>
      </c>
      <c r="D27" s="110">
        <v>0.7518889157205635</v>
      </c>
      <c r="E27" s="145">
        <v>19457</v>
      </c>
      <c r="F27" s="21"/>
      <c r="G27" s="139">
        <v>79.2385271826699</v>
      </c>
      <c r="H27" s="139">
        <v>0.8272531052109642</v>
      </c>
      <c r="I27" s="147">
        <v>16345</v>
      </c>
      <c r="J27" s="4"/>
      <c r="K27" s="110">
        <v>79.9666481378543</v>
      </c>
      <c r="L27" s="110">
        <v>0.7765677985511346</v>
      </c>
      <c r="M27" s="145">
        <v>17365</v>
      </c>
      <c r="N27" s="4"/>
      <c r="O27" s="139">
        <v>78.9906692083876</v>
      </c>
      <c r="P27" s="139">
        <v>1.2821303762625433</v>
      </c>
      <c r="Q27" s="147">
        <v>7700</v>
      </c>
      <c r="R27" s="4"/>
      <c r="S27" s="41">
        <v>79.809257966969</v>
      </c>
      <c r="T27" s="8">
        <v>2.208359008566198</v>
      </c>
      <c r="U27" s="22">
        <v>4274</v>
      </c>
      <c r="V27" s="4"/>
      <c r="W27" s="169">
        <v>80.14215907841141</v>
      </c>
      <c r="X27" s="169">
        <v>0.9752980434788654</v>
      </c>
      <c r="Y27" s="171">
        <v>9414</v>
      </c>
      <c r="Z27" s="4"/>
      <c r="AA27" s="214">
        <v>81.47956282776678</v>
      </c>
      <c r="AB27" s="41">
        <v>1.2485129049211423</v>
      </c>
      <c r="AC27" s="51">
        <v>5970</v>
      </c>
      <c r="AD27" s="4"/>
      <c r="AE27" s="243">
        <v>81.82233681299363</v>
      </c>
      <c r="AF27" s="244" t="s">
        <v>34</v>
      </c>
      <c r="AG27" s="240">
        <v>1.2062860000149556</v>
      </c>
      <c r="AH27" s="259">
        <v>1.3001191041125417</v>
      </c>
      <c r="AI27" s="246">
        <v>0.8182233681299362</v>
      </c>
      <c r="AJ27" s="246">
        <v>0.38566032720003635</v>
      </c>
      <c r="AK27" s="247">
        <v>0.004733899749343004</v>
      </c>
      <c r="AL27" s="247">
        <v>0.0061546335010744125</v>
      </c>
      <c r="AM27" s="247">
        <v>0.012062860000149505</v>
      </c>
      <c r="AN27" s="247">
        <v>0.8302862281300858</v>
      </c>
      <c r="AO27" s="247">
        <v>0.8061605081297867</v>
      </c>
      <c r="AP27" s="244">
        <v>0.012062860000149556</v>
      </c>
      <c r="AQ27" s="242">
        <v>6637</v>
      </c>
      <c r="AR27" s="4"/>
      <c r="AS27" s="264">
        <v>81.04601060904125</v>
      </c>
      <c r="AT27" s="265" t="s">
        <v>100</v>
      </c>
      <c r="AU27" s="41">
        <v>1.1822893459309536</v>
      </c>
      <c r="AV27" s="232">
        <v>1.2850117200602906</v>
      </c>
      <c r="AW27" s="221">
        <v>0.8104601060904124</v>
      </c>
      <c r="AX27" s="221">
        <v>0.3919368858966069</v>
      </c>
      <c r="AY27" s="224">
        <v>0.004694275739713258</v>
      </c>
      <c r="AZ27" s="224">
        <v>0.006032199342726227</v>
      </c>
      <c r="BA27" s="224">
        <v>0.011822893459309588</v>
      </c>
      <c r="BB27" s="224">
        <v>0.822282999549722</v>
      </c>
      <c r="BC27" s="224">
        <v>0.7986372126311029</v>
      </c>
      <c r="BD27" s="265">
        <v>0.011822893459309536</v>
      </c>
      <c r="BE27" s="51">
        <v>6971</v>
      </c>
      <c r="BF27" s="4"/>
      <c r="BG27" s="243">
        <v>80.37108966585326</v>
      </c>
      <c r="BH27" s="244" t="s">
        <v>100</v>
      </c>
      <c r="BI27" s="240">
        <v>1.338679178322999</v>
      </c>
      <c r="BJ27" s="259">
        <v>1.4094523347958576</v>
      </c>
      <c r="BK27" s="246">
        <v>0.8037108966585326</v>
      </c>
      <c r="BL27" s="246">
        <v>0.39718974212694635</v>
      </c>
      <c r="BM27" s="247">
        <v>0.004845939904623714</v>
      </c>
      <c r="BN27" s="247">
        <v>0.00683012131285231</v>
      </c>
      <c r="BO27" s="247">
        <v>0.013386791783229955</v>
      </c>
      <c r="BP27" s="247">
        <v>0.8170976884417626</v>
      </c>
      <c r="BQ27" s="247">
        <v>0.7903241048753026</v>
      </c>
      <c r="BR27" s="244">
        <v>0.01338679178322999</v>
      </c>
      <c r="BS27" s="242">
        <v>6718</v>
      </c>
      <c r="BT27" s="4"/>
      <c r="BU27" s="235">
        <v>79.14100556099412</v>
      </c>
      <c r="BV27" s="216" t="s">
        <v>100</v>
      </c>
      <c r="BW27" s="158">
        <v>1.327591609875689</v>
      </c>
      <c r="BX27">
        <v>1.3910282541374697</v>
      </c>
      <c r="BY27" s="221">
        <v>0.7914100556099412</v>
      </c>
      <c r="BZ27" s="222">
        <v>0.40630060237392096</v>
      </c>
      <c r="CA27" s="223">
        <v>0.004869456120996247</v>
      </c>
      <c r="CB27" s="223">
        <v>0.006773551046588425</v>
      </c>
      <c r="CC27" s="223">
        <v>0.013275916098756899</v>
      </c>
      <c r="CD27" s="224">
        <v>0.804685971708698</v>
      </c>
      <c r="CE27" s="224">
        <v>0.7781341395111843</v>
      </c>
      <c r="CF27" s="216">
        <v>0.01327591609875689</v>
      </c>
      <c r="CG27" s="160">
        <v>6962</v>
      </c>
    </row>
    <row r="28" spans="1:85" ht="15">
      <c r="A28" s="4" t="s">
        <v>46</v>
      </c>
      <c r="B28" s="4" t="s">
        <v>82</v>
      </c>
      <c r="C28" s="110">
        <v>59.9290780141844</v>
      </c>
      <c r="D28" s="110">
        <v>1.7310461778550348</v>
      </c>
      <c r="E28" s="145">
        <v>5449</v>
      </c>
      <c r="F28" s="21"/>
      <c r="G28" s="139">
        <v>58.7978422810172</v>
      </c>
      <c r="H28" s="139">
        <v>1.8651521900319494</v>
      </c>
      <c r="I28" s="147">
        <v>4735</v>
      </c>
      <c r="J28" s="4"/>
      <c r="K28" s="110">
        <v>60.7989690721649</v>
      </c>
      <c r="L28" s="110">
        <v>1.7871519111249832</v>
      </c>
      <c r="M28" s="145">
        <v>4878</v>
      </c>
      <c r="N28" s="4"/>
      <c r="O28" s="139">
        <v>61.0887996430165</v>
      </c>
      <c r="P28" s="139">
        <v>3.410190172254868</v>
      </c>
      <c r="Q28" s="147">
        <v>1559</v>
      </c>
      <c r="R28" s="4"/>
      <c r="S28" s="41">
        <v>54.6699875466998</v>
      </c>
      <c r="T28" s="8">
        <v>5.787561212418911</v>
      </c>
      <c r="U28" s="22">
        <v>957</v>
      </c>
      <c r="V28" s="4"/>
      <c r="W28" s="169">
        <v>59.39237466679044</v>
      </c>
      <c r="X28" s="169">
        <v>2.343476949064481</v>
      </c>
      <c r="Y28" s="171">
        <v>2471</v>
      </c>
      <c r="Z28" s="4"/>
      <c r="AA28" s="41">
        <v>62.674954136781615</v>
      </c>
      <c r="AB28" s="41">
        <v>2.9658931611812775</v>
      </c>
      <c r="AC28" s="51">
        <v>1640</v>
      </c>
      <c r="AD28" s="4"/>
      <c r="AE28" s="243">
        <v>60.042681041658405</v>
      </c>
      <c r="AF28" s="244" t="s">
        <v>100</v>
      </c>
      <c r="AG28" s="240">
        <v>3.0415040260019066</v>
      </c>
      <c r="AH28" s="259">
        <v>1.3001191041125417</v>
      </c>
      <c r="AI28" s="246">
        <v>0.6004268104165841</v>
      </c>
      <c r="AJ28" s="246">
        <v>0.48981063254032314</v>
      </c>
      <c r="AK28" s="247">
        <v>0.011935954778665842</v>
      </c>
      <c r="AL28" s="247">
        <v>0.015518162833566846</v>
      </c>
      <c r="AM28" s="247">
        <v>0.030415040260019045</v>
      </c>
      <c r="AN28" s="247">
        <v>0.6308418506766031</v>
      </c>
      <c r="AO28" s="247">
        <v>0.570011770156565</v>
      </c>
      <c r="AP28" s="244">
        <v>0.030415040260019066</v>
      </c>
      <c r="AQ28" s="242">
        <v>1684</v>
      </c>
      <c r="AR28" s="4"/>
      <c r="AS28" s="264">
        <v>60.54354145218919</v>
      </c>
      <c r="AT28" s="265" t="s">
        <v>100</v>
      </c>
      <c r="AU28" s="41">
        <v>2.885442653408765</v>
      </c>
      <c r="AV28" s="232">
        <v>1.2850117200602906</v>
      </c>
      <c r="AW28" s="221">
        <v>0.6054354145218919</v>
      </c>
      <c r="AX28" s="221">
        <v>0.48875696758675147</v>
      </c>
      <c r="AY28" s="224">
        <v>0.011456640028812045</v>
      </c>
      <c r="AZ28" s="224">
        <v>0.014721916709535343</v>
      </c>
      <c r="BA28" s="224">
        <v>0.028854426534087686</v>
      </c>
      <c r="BB28" s="224">
        <v>0.6342898410559795</v>
      </c>
      <c r="BC28" s="224">
        <v>0.5765809879878042</v>
      </c>
      <c r="BD28" s="265">
        <v>0.02885442653408765</v>
      </c>
      <c r="BE28" s="51">
        <v>1820</v>
      </c>
      <c r="BF28" s="4"/>
      <c r="BG28" s="243">
        <v>62.47235807886403</v>
      </c>
      <c r="BH28" s="244" t="s">
        <v>100</v>
      </c>
      <c r="BI28" s="240">
        <v>3.2431416312891814</v>
      </c>
      <c r="BJ28" s="259">
        <v>1.4094523347958576</v>
      </c>
      <c r="BK28" s="246">
        <v>0.6247235807886403</v>
      </c>
      <c r="BL28" s="246">
        <v>0.4841942052475014</v>
      </c>
      <c r="BM28" s="247">
        <v>0.011739981992622536</v>
      </c>
      <c r="BN28" s="247">
        <v>0.016546945029963157</v>
      </c>
      <c r="BO28" s="247">
        <v>0.03243141631289183</v>
      </c>
      <c r="BP28" s="247">
        <v>0.6571549971015321</v>
      </c>
      <c r="BQ28" s="247">
        <v>0.5922921644757485</v>
      </c>
      <c r="BR28" s="244">
        <v>0.032431416312891814</v>
      </c>
      <c r="BS28" s="242">
        <v>1701</v>
      </c>
      <c r="BT28" s="4"/>
      <c r="BU28" s="235">
        <v>62.758539115044634</v>
      </c>
      <c r="BV28" s="216" t="s">
        <v>100</v>
      </c>
      <c r="BW28" s="158">
        <v>3.1790391129779882</v>
      </c>
      <c r="BX28">
        <v>1.3910282541374697</v>
      </c>
      <c r="BY28" s="221">
        <v>0.6275853911504463</v>
      </c>
      <c r="BZ28" s="222">
        <v>0.48344799923568577</v>
      </c>
      <c r="CA28" s="223">
        <v>0.011660356507545743</v>
      </c>
      <c r="CB28" s="223">
        <v>0.01621988535531184</v>
      </c>
      <c r="CC28" s="223">
        <v>0.031790391129779855</v>
      </c>
      <c r="CD28" s="224">
        <v>0.6593757822802262</v>
      </c>
      <c r="CE28" s="224">
        <v>0.5957950000206664</v>
      </c>
      <c r="CF28" s="216">
        <v>0.03179039112977988</v>
      </c>
      <c r="CG28" s="160">
        <v>1719</v>
      </c>
    </row>
    <row r="29" spans="1:85" ht="15">
      <c r="A29" s="4" t="s">
        <v>47</v>
      </c>
      <c r="B29" s="4" t="s">
        <v>82</v>
      </c>
      <c r="C29" s="110">
        <v>77.8186968838527</v>
      </c>
      <c r="D29" s="110">
        <v>1.9127222820134406</v>
      </c>
      <c r="E29" s="145">
        <v>3208</v>
      </c>
      <c r="F29" s="21"/>
      <c r="G29" s="139">
        <v>79.2447473026689</v>
      </c>
      <c r="H29" s="139">
        <v>1.9017923849071323</v>
      </c>
      <c r="I29" s="147">
        <v>3092</v>
      </c>
      <c r="J29" s="4"/>
      <c r="K29" s="110">
        <v>77.9740259740259</v>
      </c>
      <c r="L29" s="110">
        <v>1.7969074580778823</v>
      </c>
      <c r="M29" s="145">
        <v>3477</v>
      </c>
      <c r="N29" s="4"/>
      <c r="O29" s="139">
        <v>75.7467677218011</v>
      </c>
      <c r="P29" s="139">
        <v>3.066601032570439</v>
      </c>
      <c r="Q29" s="147">
        <v>1490</v>
      </c>
      <c r="R29" s="4"/>
      <c r="S29" s="41">
        <v>74.8743718592964</v>
      </c>
      <c r="T29" s="8">
        <v>5.300908081504552</v>
      </c>
      <c r="U29" s="22">
        <v>866</v>
      </c>
      <c r="V29" s="4"/>
      <c r="W29" s="169">
        <v>76.01648649238415</v>
      </c>
      <c r="X29" s="169">
        <v>2.153017250377907</v>
      </c>
      <c r="Y29" s="171">
        <v>2213</v>
      </c>
      <c r="Z29" s="4"/>
      <c r="AA29" s="41">
        <v>78.61959012222982</v>
      </c>
      <c r="AB29" s="41">
        <v>2.568712787336466</v>
      </c>
      <c r="AC29" s="51">
        <v>1571</v>
      </c>
      <c r="AD29" s="4"/>
      <c r="AE29" s="243">
        <v>80.92179360274159</v>
      </c>
      <c r="AF29" s="244" t="s">
        <v>100</v>
      </c>
      <c r="AG29" s="240">
        <v>2.5731779125987786</v>
      </c>
      <c r="AH29" s="259">
        <v>1.3001191041125417</v>
      </c>
      <c r="AI29" s="246">
        <v>0.8092179360274159</v>
      </c>
      <c r="AJ29" s="246">
        <v>0.3929176351844556</v>
      </c>
      <c r="AK29" s="247">
        <v>0.010098074814194436</v>
      </c>
      <c r="AL29" s="247">
        <v>0.013128699980691891</v>
      </c>
      <c r="AM29" s="247">
        <v>0.025731779125987803</v>
      </c>
      <c r="AN29" s="247">
        <v>0.8349497151534037</v>
      </c>
      <c r="AO29" s="247">
        <v>0.7834861569014281</v>
      </c>
      <c r="AP29" s="244">
        <v>0.025731779125987786</v>
      </c>
      <c r="AQ29" s="242">
        <v>1514</v>
      </c>
      <c r="AR29" s="4"/>
      <c r="AS29" s="264">
        <v>79.06543568976797</v>
      </c>
      <c r="AT29" s="265" t="s">
        <v>100</v>
      </c>
      <c r="AU29" s="41">
        <v>2.590968320756093</v>
      </c>
      <c r="AV29" s="232">
        <v>1.2850117200602906</v>
      </c>
      <c r="AW29" s="221">
        <v>0.7906543568976797</v>
      </c>
      <c r="AX29" s="221">
        <v>0.4068415475543227</v>
      </c>
      <c r="AY29" s="224">
        <v>0.010287430714275582</v>
      </c>
      <c r="AZ29" s="224">
        <v>0.01321946903715233</v>
      </c>
      <c r="BA29" s="224">
        <v>0.025909683207560943</v>
      </c>
      <c r="BB29" s="224">
        <v>0.8165640401052406</v>
      </c>
      <c r="BC29" s="224">
        <v>0.7647446736901188</v>
      </c>
      <c r="BD29" s="265">
        <v>0.02590968320756093</v>
      </c>
      <c r="BE29" s="51">
        <v>1564</v>
      </c>
      <c r="BF29" s="4"/>
      <c r="BG29" s="243">
        <v>75.98707268015943</v>
      </c>
      <c r="BH29" s="244" t="s">
        <v>100</v>
      </c>
      <c r="BI29" s="240">
        <v>3.1593940130697162</v>
      </c>
      <c r="BJ29" s="259">
        <v>1.4094523347958576</v>
      </c>
      <c r="BK29" s="246">
        <v>0.7598707268015943</v>
      </c>
      <c r="BL29" s="246">
        <v>0.4271618023086933</v>
      </c>
      <c r="BM29" s="247">
        <v>0.011436820539439016</v>
      </c>
      <c r="BN29" s="247">
        <v>0.016119653411953542</v>
      </c>
      <c r="BO29" s="247">
        <v>0.031593940130697135</v>
      </c>
      <c r="BP29" s="247">
        <v>0.7914646669322914</v>
      </c>
      <c r="BQ29" s="247">
        <v>0.7282767866708971</v>
      </c>
      <c r="BR29" s="244">
        <v>0.03159394013069716</v>
      </c>
      <c r="BS29" s="242">
        <v>1395</v>
      </c>
      <c r="BT29" s="4"/>
      <c r="BU29" s="235">
        <v>75.87690943767116</v>
      </c>
      <c r="BV29" s="216" t="s">
        <v>100</v>
      </c>
      <c r="BW29" s="158">
        <v>3.0056807277323516</v>
      </c>
      <c r="BX29">
        <v>1.3910282541374697</v>
      </c>
      <c r="BY29" s="221">
        <v>0.7587690943767116</v>
      </c>
      <c r="BZ29" s="222">
        <v>0.42783005480617714</v>
      </c>
      <c r="CA29" s="223">
        <v>0.011024497525099002</v>
      </c>
      <c r="CB29" s="223">
        <v>0.01533538754508132</v>
      </c>
      <c r="CC29" s="223">
        <v>0.030056807277323492</v>
      </c>
      <c r="CD29" s="224">
        <v>0.7888259016540351</v>
      </c>
      <c r="CE29" s="224">
        <v>0.7287122870993881</v>
      </c>
      <c r="CF29" s="216">
        <v>0.030056807277323516</v>
      </c>
      <c r="CG29" s="160">
        <v>1506</v>
      </c>
    </row>
    <row r="30" spans="1:85" ht="12.75">
      <c r="A30" s="4"/>
      <c r="B30" s="4"/>
      <c r="C30" s="79"/>
      <c r="D30" s="110"/>
      <c r="E30" s="21"/>
      <c r="F30" s="21"/>
      <c r="G30" s="139"/>
      <c r="H30" s="139"/>
      <c r="I30" s="98"/>
      <c r="J30" s="4"/>
      <c r="K30" s="79"/>
      <c r="L30" s="110"/>
      <c r="M30" s="21"/>
      <c r="N30" s="4"/>
      <c r="O30" s="134"/>
      <c r="P30" s="139"/>
      <c r="Q30" s="98"/>
      <c r="R30" s="4"/>
      <c r="S30" s="41"/>
      <c r="T30" s="8"/>
      <c r="U30" s="22"/>
      <c r="V30" s="4"/>
      <c r="W30" s="173"/>
      <c r="X30" s="173"/>
      <c r="Y30" s="173"/>
      <c r="Z30" s="4"/>
      <c r="AA30" s="43"/>
      <c r="AB30" s="43"/>
      <c r="AC30" s="43"/>
      <c r="AD30" s="4"/>
      <c r="AE30" s="243"/>
      <c r="AF30" s="244" t="e">
        <v>#DIV/0!</v>
      </c>
      <c r="AG30" s="258"/>
      <c r="AH30" s="257"/>
      <c r="AI30" s="246">
        <v>0</v>
      </c>
      <c r="AJ30" s="246">
        <v>0</v>
      </c>
      <c r="AK30" s="247" t="e">
        <v>#DIV/0!</v>
      </c>
      <c r="AL30" s="247" t="e">
        <v>#DIV/0!</v>
      </c>
      <c r="AM30" s="247" t="e">
        <v>#DIV/0!</v>
      </c>
      <c r="AN30" s="247" t="e">
        <v>#DIV/0!</v>
      </c>
      <c r="AO30" s="247" t="e">
        <v>#DIV/0!</v>
      </c>
      <c r="AP30" s="244" t="e">
        <v>#DIV/0!</v>
      </c>
      <c r="AQ30" s="258"/>
      <c r="AR30" s="4"/>
      <c r="AS30" s="264"/>
      <c r="AT30" s="265" t="e">
        <v>#DIV/0!</v>
      </c>
      <c r="AU30" s="43"/>
      <c r="AV30" s="268"/>
      <c r="AW30" s="221">
        <v>0</v>
      </c>
      <c r="AX30" s="221">
        <v>0</v>
      </c>
      <c r="AY30" s="224" t="e">
        <v>#DIV/0!</v>
      </c>
      <c r="AZ30" s="224" t="e">
        <v>#DIV/0!</v>
      </c>
      <c r="BA30" s="224" t="e">
        <v>#DIV/0!</v>
      </c>
      <c r="BB30" s="224" t="e">
        <v>#DIV/0!</v>
      </c>
      <c r="BC30" s="224" t="e">
        <v>#DIV/0!</v>
      </c>
      <c r="BD30" s="265" t="e">
        <v>#DIV/0!</v>
      </c>
      <c r="BE30" s="43"/>
      <c r="BF30" s="4"/>
      <c r="BG30" s="243"/>
      <c r="BH30" s="244" t="e">
        <v>#DIV/0!</v>
      </c>
      <c r="BI30" s="258"/>
      <c r="BJ30" s="257"/>
      <c r="BK30" s="246">
        <v>0</v>
      </c>
      <c r="BL30" s="246">
        <v>0</v>
      </c>
      <c r="BM30" s="247" t="e">
        <v>#DIV/0!</v>
      </c>
      <c r="BN30" s="247" t="e">
        <v>#DIV/0!</v>
      </c>
      <c r="BO30" s="247" t="e">
        <v>#DIV/0!</v>
      </c>
      <c r="BP30" s="247" t="e">
        <v>#DIV/0!</v>
      </c>
      <c r="BQ30" s="247" t="e">
        <v>#DIV/0!</v>
      </c>
      <c r="BR30" s="244" t="e">
        <v>#DIV/0!</v>
      </c>
      <c r="BS30" s="258"/>
      <c r="BT30" s="4"/>
      <c r="BU30" s="235"/>
      <c r="BV30" s="216" t="e">
        <v>#DIV/0!</v>
      </c>
      <c r="BW30" s="161"/>
      <c r="BX30" s="233"/>
      <c r="BY30" s="221">
        <v>0</v>
      </c>
      <c r="BZ30" s="222">
        <v>0</v>
      </c>
      <c r="CA30" s="223" t="e">
        <v>#DIV/0!</v>
      </c>
      <c r="CB30" s="223" t="e">
        <v>#DIV/0!</v>
      </c>
      <c r="CC30" s="223" t="e">
        <v>#DIV/0!</v>
      </c>
      <c r="CD30" s="224" t="e">
        <v>#DIV/0!</v>
      </c>
      <c r="CE30" s="224" t="e">
        <v>#DIV/0!</v>
      </c>
      <c r="CF30" s="216" t="e">
        <v>#DIV/0!</v>
      </c>
      <c r="CG30" s="161"/>
    </row>
    <row r="31" spans="1:85" ht="12.75">
      <c r="A31" s="13" t="s">
        <v>9</v>
      </c>
      <c r="B31" s="13"/>
      <c r="C31" s="115"/>
      <c r="D31" s="120"/>
      <c r="E31" s="21"/>
      <c r="F31" s="21"/>
      <c r="G31" s="148"/>
      <c r="H31" s="148"/>
      <c r="I31" s="98"/>
      <c r="J31" s="5"/>
      <c r="K31" s="115"/>
      <c r="L31" s="120"/>
      <c r="M31" s="21"/>
      <c r="N31" s="5"/>
      <c r="O31" s="136"/>
      <c r="P31" s="148"/>
      <c r="Q31" s="98"/>
      <c r="R31" s="5"/>
      <c r="S31" s="41"/>
      <c r="T31" s="8"/>
      <c r="U31" s="22"/>
      <c r="V31" s="5"/>
      <c r="W31" s="173"/>
      <c r="X31" s="173"/>
      <c r="Y31" s="173"/>
      <c r="Z31" s="5"/>
      <c r="AA31" s="43"/>
      <c r="AB31" s="43"/>
      <c r="AC31" s="43"/>
      <c r="AD31" s="5"/>
      <c r="AE31" s="243"/>
      <c r="AF31" s="244" t="e">
        <v>#DIV/0!</v>
      </c>
      <c r="AG31" s="258"/>
      <c r="AH31" s="257"/>
      <c r="AI31" s="246">
        <v>0</v>
      </c>
      <c r="AJ31" s="246">
        <v>0</v>
      </c>
      <c r="AK31" s="247" t="e">
        <v>#DIV/0!</v>
      </c>
      <c r="AL31" s="247" t="e">
        <v>#DIV/0!</v>
      </c>
      <c r="AM31" s="247" t="e">
        <v>#DIV/0!</v>
      </c>
      <c r="AN31" s="247" t="e">
        <v>#DIV/0!</v>
      </c>
      <c r="AO31" s="247" t="e">
        <v>#DIV/0!</v>
      </c>
      <c r="AP31" s="244" t="e">
        <v>#DIV/0!</v>
      </c>
      <c r="AQ31" s="258"/>
      <c r="AR31" s="5"/>
      <c r="AS31" s="264"/>
      <c r="AT31" s="265" t="e">
        <v>#DIV/0!</v>
      </c>
      <c r="AU31" s="43"/>
      <c r="AV31" s="268"/>
      <c r="AW31" s="221">
        <v>0</v>
      </c>
      <c r="AX31" s="221">
        <v>0</v>
      </c>
      <c r="AY31" s="224" t="e">
        <v>#DIV/0!</v>
      </c>
      <c r="AZ31" s="224" t="e">
        <v>#DIV/0!</v>
      </c>
      <c r="BA31" s="224" t="e">
        <v>#DIV/0!</v>
      </c>
      <c r="BB31" s="224" t="e">
        <v>#DIV/0!</v>
      </c>
      <c r="BC31" s="224" t="e">
        <v>#DIV/0!</v>
      </c>
      <c r="BD31" s="265" t="e">
        <v>#DIV/0!</v>
      </c>
      <c r="BE31" s="43"/>
      <c r="BF31" s="5"/>
      <c r="BG31" s="243"/>
      <c r="BH31" s="244" t="e">
        <v>#DIV/0!</v>
      </c>
      <c r="BI31" s="258"/>
      <c r="BJ31" s="257"/>
      <c r="BK31" s="246">
        <v>0</v>
      </c>
      <c r="BL31" s="246">
        <v>0</v>
      </c>
      <c r="BM31" s="247" t="e">
        <v>#DIV/0!</v>
      </c>
      <c r="BN31" s="247" t="e">
        <v>#DIV/0!</v>
      </c>
      <c r="BO31" s="247" t="e">
        <v>#DIV/0!</v>
      </c>
      <c r="BP31" s="247" t="e">
        <v>#DIV/0!</v>
      </c>
      <c r="BQ31" s="247" t="e">
        <v>#DIV/0!</v>
      </c>
      <c r="BR31" s="244" t="e">
        <v>#DIV/0!</v>
      </c>
      <c r="BS31" s="258"/>
      <c r="BT31" s="5"/>
      <c r="BU31" s="235"/>
      <c r="BV31" s="216" t="e">
        <v>#DIV/0!</v>
      </c>
      <c r="BW31" s="161"/>
      <c r="BX31" s="233"/>
      <c r="BY31" s="221">
        <v>0</v>
      </c>
      <c r="BZ31" s="222">
        <v>0</v>
      </c>
      <c r="CA31" s="223" t="e">
        <v>#DIV/0!</v>
      </c>
      <c r="CB31" s="223" t="e">
        <v>#DIV/0!</v>
      </c>
      <c r="CC31" s="223" t="e">
        <v>#DIV/0!</v>
      </c>
      <c r="CD31" s="224" t="e">
        <v>#DIV/0!</v>
      </c>
      <c r="CE31" s="224" t="e">
        <v>#DIV/0!</v>
      </c>
      <c r="CF31" s="216" t="e">
        <v>#DIV/0!</v>
      </c>
      <c r="CG31" s="161"/>
    </row>
    <row r="32" spans="1:85" ht="15">
      <c r="A32" s="4" t="s">
        <v>48</v>
      </c>
      <c r="B32" s="4" t="s">
        <v>87</v>
      </c>
      <c r="C32" s="110">
        <v>76.9708722494855</v>
      </c>
      <c r="D32" s="110">
        <v>0.7080865982941802</v>
      </c>
      <c r="E32" s="145">
        <v>24038</v>
      </c>
      <c r="F32" s="21"/>
      <c r="G32" s="139">
        <v>76.7958086309113</v>
      </c>
      <c r="H32" s="139">
        <v>0.7539152481377513</v>
      </c>
      <c r="I32" s="147">
        <v>21317</v>
      </c>
      <c r="J32" s="4"/>
      <c r="K32" s="110">
        <v>77.4114088159032</v>
      </c>
      <c r="L32" s="110">
        <v>0.7081451782865997</v>
      </c>
      <c r="M32" s="145">
        <v>22794</v>
      </c>
      <c r="N32" s="4"/>
      <c r="O32" s="139">
        <v>76.6220787207872</v>
      </c>
      <c r="P32" s="139">
        <v>1.1033143928764417</v>
      </c>
      <c r="Q32" s="147">
        <v>12979</v>
      </c>
      <c r="R32" s="4"/>
      <c r="S32" s="41">
        <v>76.9931239546552</v>
      </c>
      <c r="T32" s="8">
        <v>2.0181863275025123</v>
      </c>
      <c r="U32" s="22">
        <v>5455</v>
      </c>
      <c r="V32" s="4"/>
      <c r="W32" s="169">
        <v>77.3806860109593</v>
      </c>
      <c r="X32" s="169">
        <v>0.9233399647070826</v>
      </c>
      <c r="Y32" s="171">
        <v>12617</v>
      </c>
      <c r="Z32" s="4"/>
      <c r="AA32" s="214">
        <v>79.12710637331894</v>
      </c>
      <c r="AB32" s="41">
        <v>1.114195441797996</v>
      </c>
      <c r="AC32" s="215">
        <v>8301</v>
      </c>
      <c r="AD32" s="4"/>
      <c r="AE32" s="243">
        <v>79.4531756488004</v>
      </c>
      <c r="AF32" s="244" t="s">
        <v>34</v>
      </c>
      <c r="AG32" s="240">
        <v>1.0687934012854394</v>
      </c>
      <c r="AH32" s="256">
        <v>1.2842155777151854</v>
      </c>
      <c r="AI32" s="246">
        <v>0.794531756488004</v>
      </c>
      <c r="AJ32" s="246">
        <v>0.4040433694791824</v>
      </c>
      <c r="AK32" s="247">
        <v>0.0042462713073322155</v>
      </c>
      <c r="AL32" s="247">
        <v>0.005453127760081057</v>
      </c>
      <c r="AM32" s="247">
        <v>0.010687934012854445</v>
      </c>
      <c r="AN32" s="247">
        <v>0.8052196905008584</v>
      </c>
      <c r="AO32" s="247">
        <v>0.7838438224751496</v>
      </c>
      <c r="AP32" s="244">
        <v>0.010687934012854394</v>
      </c>
      <c r="AQ32" s="260">
        <v>9054</v>
      </c>
      <c r="AR32" s="4"/>
      <c r="AS32" s="264">
        <v>78.46457594157721</v>
      </c>
      <c r="AT32" s="265" t="s">
        <v>34</v>
      </c>
      <c r="AU32" s="41">
        <v>1.0658191701806041</v>
      </c>
      <c r="AV32" s="267">
        <v>1.2924384587439244</v>
      </c>
      <c r="AW32" s="221">
        <v>0.7846457594157721</v>
      </c>
      <c r="AX32" s="221">
        <v>0.4110678674460197</v>
      </c>
      <c r="AY32" s="224">
        <v>0.004207513940763608</v>
      </c>
      <c r="AZ32" s="224">
        <v>0.0054379528327440935</v>
      </c>
      <c r="BA32" s="224">
        <v>0.010658191701805986</v>
      </c>
      <c r="BB32" s="224">
        <v>0.7953039511175781</v>
      </c>
      <c r="BC32" s="224">
        <v>0.773987567713966</v>
      </c>
      <c r="BD32" s="265">
        <v>0.010658191701806041</v>
      </c>
      <c r="BE32" s="215">
        <v>9545</v>
      </c>
      <c r="BF32" s="4"/>
      <c r="BG32" s="243">
        <v>77.89561746254704</v>
      </c>
      <c r="BH32" s="244" t="s">
        <v>100</v>
      </c>
      <c r="BI32" s="240">
        <v>1.1979409547551834</v>
      </c>
      <c r="BJ32" s="271">
        <v>1.4012509021382844</v>
      </c>
      <c r="BK32" s="246">
        <v>0.7789561746254704</v>
      </c>
      <c r="BL32" s="246">
        <v>0.4149499399184486</v>
      </c>
      <c r="BM32" s="247">
        <v>0.00436185692929491</v>
      </c>
      <c r="BN32" s="247">
        <v>0.00611205595717262</v>
      </c>
      <c r="BO32" s="247">
        <v>0.01197940954755182</v>
      </c>
      <c r="BP32" s="247">
        <v>0.7909355841730222</v>
      </c>
      <c r="BQ32" s="247">
        <v>0.7669767650779186</v>
      </c>
      <c r="BR32" s="244">
        <v>0.011979409547551834</v>
      </c>
      <c r="BS32" s="260">
        <v>9050</v>
      </c>
      <c r="BT32" s="4"/>
      <c r="BU32" s="235">
        <v>77.39998599424328</v>
      </c>
      <c r="BV32" s="216" t="s">
        <v>100</v>
      </c>
      <c r="BW32" s="158">
        <v>1.188239718377071</v>
      </c>
      <c r="BX32" s="270">
        <v>1.4037387641824977</v>
      </c>
      <c r="BY32" s="221">
        <v>0.7739998599424328</v>
      </c>
      <c r="BZ32" s="222">
        <v>0.41823925778378</v>
      </c>
      <c r="CA32" s="223">
        <v>0.004318865517127844</v>
      </c>
      <c r="CB32" s="223">
        <v>0.006062558943683443</v>
      </c>
      <c r="CC32" s="223">
        <v>0.01188239718377074</v>
      </c>
      <c r="CD32" s="224">
        <v>0.7858822571262035</v>
      </c>
      <c r="CE32" s="224">
        <v>0.7621174627586621</v>
      </c>
      <c r="CF32" s="216">
        <v>0.01188239718377071</v>
      </c>
      <c r="CG32" s="160">
        <v>9378</v>
      </c>
    </row>
    <row r="33" spans="1:85" ht="15">
      <c r="A33" s="4" t="s">
        <v>49</v>
      </c>
      <c r="B33" s="4" t="s">
        <v>87</v>
      </c>
      <c r="C33" s="110">
        <v>69.9060693641618</v>
      </c>
      <c r="D33" s="110">
        <v>1.8800261453977285</v>
      </c>
      <c r="E33" s="145">
        <v>4047</v>
      </c>
      <c r="F33" s="21"/>
      <c r="G33" s="139">
        <v>68.0922431865828</v>
      </c>
      <c r="H33" s="139">
        <v>2.2851466450465736</v>
      </c>
      <c r="I33" s="147">
        <v>2829</v>
      </c>
      <c r="J33" s="4"/>
      <c r="K33" s="110">
        <v>71.1523283346487</v>
      </c>
      <c r="L33" s="110">
        <v>2.158436186567016</v>
      </c>
      <c r="M33" s="145">
        <v>2880</v>
      </c>
      <c r="N33" s="4"/>
      <c r="O33" s="139">
        <v>67.438596491228</v>
      </c>
      <c r="P33" s="139">
        <v>3.214318809969768</v>
      </c>
      <c r="Q33" s="147">
        <v>1451</v>
      </c>
      <c r="R33" s="4"/>
      <c r="S33" s="41">
        <v>65.8156028368794</v>
      </c>
      <c r="T33" s="8">
        <v>6.984061959672843</v>
      </c>
      <c r="U33" s="22">
        <v>630</v>
      </c>
      <c r="V33" s="4"/>
      <c r="W33" s="169">
        <v>66.89437434497364</v>
      </c>
      <c r="X33" s="169">
        <v>3.0045184567044636</v>
      </c>
      <c r="Y33" s="171">
        <v>1457</v>
      </c>
      <c r="Z33" s="4"/>
      <c r="AA33" s="41">
        <v>70.4528242403596</v>
      </c>
      <c r="AB33" s="41">
        <v>4.549347098286127</v>
      </c>
      <c r="AC33" s="215">
        <v>871</v>
      </c>
      <c r="AD33" s="4"/>
      <c r="AE33" s="243">
        <v>70.36236166215106</v>
      </c>
      <c r="AF33" s="244" t="s">
        <v>100</v>
      </c>
      <c r="AG33" s="240">
        <v>5.2132756347226366</v>
      </c>
      <c r="AH33" s="256">
        <v>1.6215167778655684</v>
      </c>
      <c r="AI33" s="246">
        <v>0.7036236166215106</v>
      </c>
      <c r="AJ33" s="246">
        <v>0.45665897861968735</v>
      </c>
      <c r="AK33" s="247">
        <v>0.016403674755645498</v>
      </c>
      <c r="AL33" s="247">
        <v>0.026598833834929052</v>
      </c>
      <c r="AM33" s="247">
        <v>0.05213275634722634</v>
      </c>
      <c r="AN33" s="247">
        <v>0.755756372968737</v>
      </c>
      <c r="AO33" s="247">
        <v>0.6514908602742843</v>
      </c>
      <c r="AP33" s="244">
        <v>0.05213275634722636</v>
      </c>
      <c r="AQ33" s="260">
        <v>775</v>
      </c>
      <c r="AR33" s="4"/>
      <c r="AS33" s="264">
        <v>70.37288008407717</v>
      </c>
      <c r="AT33" s="265" t="s">
        <v>100</v>
      </c>
      <c r="AU33" s="41">
        <v>5.363223717792598</v>
      </c>
      <c r="AV33" s="267">
        <v>1.692902270771414</v>
      </c>
      <c r="AW33" s="221">
        <v>0.7037288008407717</v>
      </c>
      <c r="AX33" s="221">
        <v>0.45661206259578946</v>
      </c>
      <c r="AY33" s="224">
        <v>0.016163891800253495</v>
      </c>
      <c r="AZ33" s="224">
        <v>0.02736388913315258</v>
      </c>
      <c r="BA33" s="224">
        <v>0.05363223717792601</v>
      </c>
      <c r="BB33" s="224">
        <v>0.7573610380186977</v>
      </c>
      <c r="BC33" s="224">
        <v>0.6500965636628457</v>
      </c>
      <c r="BD33" s="265">
        <v>0.05363223717792598</v>
      </c>
      <c r="BE33" s="215">
        <v>798</v>
      </c>
      <c r="BF33" s="4"/>
      <c r="BG33" s="243">
        <v>68.22952408812364</v>
      </c>
      <c r="BH33" s="244" t="s">
        <v>100</v>
      </c>
      <c r="BI33" s="240">
        <v>5.896492503294715</v>
      </c>
      <c r="BJ33" s="271">
        <v>1.7778518508830754</v>
      </c>
      <c r="BK33" s="246">
        <v>0.6822952408812364</v>
      </c>
      <c r="BL33" s="246">
        <v>0.4655839829204308</v>
      </c>
      <c r="BM33" s="247">
        <v>0.01692193768756362</v>
      </c>
      <c r="BN33" s="247">
        <v>0.030084698238363048</v>
      </c>
      <c r="BO33" s="247">
        <v>0.058964925032947174</v>
      </c>
      <c r="BP33" s="247">
        <v>0.7412601659141835</v>
      </c>
      <c r="BQ33" s="247">
        <v>0.6233303158482892</v>
      </c>
      <c r="BR33" s="244">
        <v>0.058964925032947146</v>
      </c>
      <c r="BS33" s="260">
        <v>757</v>
      </c>
      <c r="BT33" s="4"/>
      <c r="BU33" s="235">
        <v>66.3148629830025</v>
      </c>
      <c r="BV33" s="216" t="s">
        <v>100</v>
      </c>
      <c r="BW33" s="158">
        <v>5.409591196788588</v>
      </c>
      <c r="BX33" s="270">
        <v>1.6589317747473604</v>
      </c>
      <c r="BY33" s="221">
        <v>0.663148629830025</v>
      </c>
      <c r="BZ33" s="222">
        <v>0.4726336050098273</v>
      </c>
      <c r="CA33" s="223">
        <v>0.01663749086657294</v>
      </c>
      <c r="CB33" s="223">
        <v>0.027600462250626845</v>
      </c>
      <c r="CC33" s="223">
        <v>0.05409591196788593</v>
      </c>
      <c r="CD33" s="224">
        <v>0.7172445417979109</v>
      </c>
      <c r="CE33" s="224">
        <v>0.6090527178621391</v>
      </c>
      <c r="CF33" s="216">
        <v>0.05409591196788588</v>
      </c>
      <c r="CG33" s="162">
        <v>807</v>
      </c>
    </row>
    <row r="34" spans="1:85" ht="12.75">
      <c r="A34" s="4"/>
      <c r="B34" s="4"/>
      <c r="C34" s="79"/>
      <c r="D34" s="110"/>
      <c r="E34" s="21"/>
      <c r="F34" s="21"/>
      <c r="G34" s="139"/>
      <c r="H34" s="139"/>
      <c r="I34" s="98"/>
      <c r="J34" s="4"/>
      <c r="K34" s="79"/>
      <c r="L34" s="110"/>
      <c r="M34" s="21"/>
      <c r="N34" s="4"/>
      <c r="O34" s="134"/>
      <c r="P34" s="139"/>
      <c r="Q34" s="98"/>
      <c r="R34" s="4"/>
      <c r="S34" s="41"/>
      <c r="T34" s="8"/>
      <c r="U34" s="22"/>
      <c r="V34" s="4"/>
      <c r="W34" s="169"/>
      <c r="X34" s="173"/>
      <c r="Y34" s="173"/>
      <c r="Z34" s="4"/>
      <c r="AA34" s="41"/>
      <c r="AB34" s="43"/>
      <c r="AC34" s="43"/>
      <c r="AD34" s="4"/>
      <c r="AE34" s="243"/>
      <c r="AF34" s="244" t="e">
        <v>#DIV/0!</v>
      </c>
      <c r="AG34" s="258"/>
      <c r="AH34" s="257"/>
      <c r="AI34" s="246">
        <v>0</v>
      </c>
      <c r="AJ34" s="246">
        <v>0</v>
      </c>
      <c r="AK34" s="247" t="e">
        <v>#DIV/0!</v>
      </c>
      <c r="AL34" s="247" t="e">
        <v>#DIV/0!</v>
      </c>
      <c r="AM34" s="247" t="e">
        <v>#DIV/0!</v>
      </c>
      <c r="AN34" s="247" t="e">
        <v>#DIV/0!</v>
      </c>
      <c r="AO34" s="247" t="e">
        <v>#DIV/0!</v>
      </c>
      <c r="AP34" s="244" t="e">
        <v>#DIV/0!</v>
      </c>
      <c r="AQ34" s="258"/>
      <c r="AR34" s="4"/>
      <c r="AS34" s="264"/>
      <c r="AT34" s="265" t="e">
        <v>#DIV/0!</v>
      </c>
      <c r="AU34" s="43"/>
      <c r="AV34" s="268"/>
      <c r="AW34" s="221">
        <v>0</v>
      </c>
      <c r="AX34" s="221">
        <v>0</v>
      </c>
      <c r="AY34" s="224" t="e">
        <v>#DIV/0!</v>
      </c>
      <c r="AZ34" s="224" t="e">
        <v>#DIV/0!</v>
      </c>
      <c r="BA34" s="224" t="e">
        <v>#DIV/0!</v>
      </c>
      <c r="BB34" s="224" t="e">
        <v>#DIV/0!</v>
      </c>
      <c r="BC34" s="224" t="e">
        <v>#DIV/0!</v>
      </c>
      <c r="BD34" s="265" t="e">
        <v>#DIV/0!</v>
      </c>
      <c r="BE34" s="43"/>
      <c r="BF34" s="4"/>
      <c r="BG34" s="243"/>
      <c r="BH34" s="244" t="e">
        <v>#DIV/0!</v>
      </c>
      <c r="BI34" s="258"/>
      <c r="BJ34" s="257"/>
      <c r="BK34" s="246">
        <v>0</v>
      </c>
      <c r="BL34" s="246">
        <v>0</v>
      </c>
      <c r="BM34" s="247" t="e">
        <v>#DIV/0!</v>
      </c>
      <c r="BN34" s="247" t="e">
        <v>#DIV/0!</v>
      </c>
      <c r="BO34" s="247" t="e">
        <v>#DIV/0!</v>
      </c>
      <c r="BP34" s="247" t="e">
        <v>#DIV/0!</v>
      </c>
      <c r="BQ34" s="247" t="e">
        <v>#DIV/0!</v>
      </c>
      <c r="BR34" s="244" t="e">
        <v>#DIV/0!</v>
      </c>
      <c r="BS34" s="258"/>
      <c r="BT34" s="4"/>
      <c r="BU34" s="235"/>
      <c r="BV34" s="216" t="e">
        <v>#DIV/0!</v>
      </c>
      <c r="BW34" s="161"/>
      <c r="BX34" s="233"/>
      <c r="BY34" s="221">
        <v>0</v>
      </c>
      <c r="BZ34" s="222">
        <v>0</v>
      </c>
      <c r="CA34" s="223" t="e">
        <v>#DIV/0!</v>
      </c>
      <c r="CB34" s="223" t="e">
        <v>#DIV/0!</v>
      </c>
      <c r="CC34" s="223" t="e">
        <v>#DIV/0!</v>
      </c>
      <c r="CD34" s="224" t="e">
        <v>#DIV/0!</v>
      </c>
      <c r="CE34" s="224" t="e">
        <v>#DIV/0!</v>
      </c>
      <c r="CF34" s="216" t="e">
        <v>#DIV/0!</v>
      </c>
      <c r="CG34" s="161"/>
    </row>
    <row r="35" spans="1:85" ht="12.75">
      <c r="A35" s="13" t="s">
        <v>10</v>
      </c>
      <c r="B35" s="13"/>
      <c r="C35" s="115"/>
      <c r="D35" s="120"/>
      <c r="E35" s="21"/>
      <c r="F35" s="21"/>
      <c r="G35" s="148"/>
      <c r="H35" s="148"/>
      <c r="I35" s="98"/>
      <c r="J35" s="5"/>
      <c r="K35" s="115"/>
      <c r="L35" s="120"/>
      <c r="M35" s="21"/>
      <c r="N35" s="5"/>
      <c r="O35" s="136"/>
      <c r="P35" s="148"/>
      <c r="Q35" s="98"/>
      <c r="R35" s="5"/>
      <c r="S35" s="41"/>
      <c r="T35" s="8"/>
      <c r="U35" s="22"/>
      <c r="V35" s="5"/>
      <c r="W35" s="169"/>
      <c r="X35" s="173"/>
      <c r="Y35" s="171"/>
      <c r="Z35" s="5"/>
      <c r="AA35" s="41"/>
      <c r="AB35" s="43"/>
      <c r="AC35" s="51"/>
      <c r="AD35" s="5"/>
      <c r="AE35" s="243"/>
      <c r="AF35" s="244" t="e">
        <v>#DIV/0!</v>
      </c>
      <c r="AG35" s="258"/>
      <c r="AH35" s="257"/>
      <c r="AI35" s="246">
        <v>0</v>
      </c>
      <c r="AJ35" s="246">
        <v>0</v>
      </c>
      <c r="AK35" s="247" t="e">
        <v>#DIV/0!</v>
      </c>
      <c r="AL35" s="247" t="e">
        <v>#DIV/0!</v>
      </c>
      <c r="AM35" s="247" t="e">
        <v>#DIV/0!</v>
      </c>
      <c r="AN35" s="247" t="e">
        <v>#DIV/0!</v>
      </c>
      <c r="AO35" s="247" t="e">
        <v>#DIV/0!</v>
      </c>
      <c r="AP35" s="244" t="e">
        <v>#DIV/0!</v>
      </c>
      <c r="AQ35" s="242"/>
      <c r="AR35" s="5"/>
      <c r="AS35" s="264"/>
      <c r="AT35" s="265" t="e">
        <v>#DIV/0!</v>
      </c>
      <c r="AU35" s="43"/>
      <c r="AV35" s="268"/>
      <c r="AW35" s="221">
        <v>0</v>
      </c>
      <c r="AX35" s="221">
        <v>0</v>
      </c>
      <c r="AY35" s="224" t="e">
        <v>#DIV/0!</v>
      </c>
      <c r="AZ35" s="224" t="e">
        <v>#DIV/0!</v>
      </c>
      <c r="BA35" s="224" t="e">
        <v>#DIV/0!</v>
      </c>
      <c r="BB35" s="224" t="e">
        <v>#DIV/0!</v>
      </c>
      <c r="BC35" s="224" t="e">
        <v>#DIV/0!</v>
      </c>
      <c r="BD35" s="265" t="e">
        <v>#DIV/0!</v>
      </c>
      <c r="BE35" s="51"/>
      <c r="BF35" s="5"/>
      <c r="BG35" s="243"/>
      <c r="BH35" s="244" t="e">
        <v>#DIV/0!</v>
      </c>
      <c r="BI35" s="258"/>
      <c r="BJ35" s="257"/>
      <c r="BK35" s="246">
        <v>0</v>
      </c>
      <c r="BL35" s="246">
        <v>0</v>
      </c>
      <c r="BM35" s="247" t="e">
        <v>#DIV/0!</v>
      </c>
      <c r="BN35" s="247" t="e">
        <v>#DIV/0!</v>
      </c>
      <c r="BO35" s="247" t="e">
        <v>#DIV/0!</v>
      </c>
      <c r="BP35" s="247" t="e">
        <v>#DIV/0!</v>
      </c>
      <c r="BQ35" s="247" t="e">
        <v>#DIV/0!</v>
      </c>
      <c r="BR35" s="244" t="e">
        <v>#DIV/0!</v>
      </c>
      <c r="BS35" s="242"/>
      <c r="BT35" s="5"/>
      <c r="BU35" s="235"/>
      <c r="BV35" s="216" t="e">
        <v>#DIV/0!</v>
      </c>
      <c r="BW35" s="161"/>
      <c r="BX35" s="233"/>
      <c r="BY35" s="221">
        <v>0</v>
      </c>
      <c r="BZ35" s="222">
        <v>0</v>
      </c>
      <c r="CA35" s="223" t="e">
        <v>#DIV/0!</v>
      </c>
      <c r="CB35" s="223" t="e">
        <v>#DIV/0!</v>
      </c>
      <c r="CC35" s="223" t="e">
        <v>#DIV/0!</v>
      </c>
      <c r="CD35" s="224" t="e">
        <v>#DIV/0!</v>
      </c>
      <c r="CE35" s="224" t="e">
        <v>#DIV/0!</v>
      </c>
      <c r="CF35" s="216" t="e">
        <v>#DIV/0!</v>
      </c>
      <c r="CG35" s="160"/>
    </row>
    <row r="36" spans="1:85" ht="15">
      <c r="A36" s="4" t="s">
        <v>50</v>
      </c>
      <c r="B36" s="4" t="s">
        <v>82</v>
      </c>
      <c r="C36" s="110">
        <v>77.8898696931483</v>
      </c>
      <c r="D36" s="110">
        <v>1.6511561528440453</v>
      </c>
      <c r="E36" s="145">
        <v>4295</v>
      </c>
      <c r="F36" s="21"/>
      <c r="G36" s="139">
        <v>78.247096092925</v>
      </c>
      <c r="H36" s="139">
        <v>1.4813451640827253</v>
      </c>
      <c r="I36" s="147">
        <v>5274</v>
      </c>
      <c r="J36" s="4"/>
      <c r="K36" s="110">
        <v>79.1620900674721</v>
      </c>
      <c r="L36" s="110">
        <v>1.352819489204542</v>
      </c>
      <c r="M36" s="145">
        <v>5892</v>
      </c>
      <c r="N36" s="4"/>
      <c r="O36" s="139">
        <v>77.3692810457516</v>
      </c>
      <c r="P36" s="139">
        <v>1.98450915803582</v>
      </c>
      <c r="Q36" s="147">
        <v>3391</v>
      </c>
      <c r="R36" s="4"/>
      <c r="S36" s="41">
        <v>80.0127307447485</v>
      </c>
      <c r="T36" s="8">
        <v>3.827569533870644</v>
      </c>
      <c r="U36" s="22">
        <v>1412</v>
      </c>
      <c r="V36" s="4"/>
      <c r="W36" s="169">
        <v>77.77771498515882</v>
      </c>
      <c r="X36" s="169">
        <v>1.6392891795337192</v>
      </c>
      <c r="Y36" s="171">
        <v>3619</v>
      </c>
      <c r="Z36" s="4"/>
      <c r="AA36" s="214">
        <v>80.66065654391569</v>
      </c>
      <c r="AB36" s="41">
        <v>2.0477893117128687</v>
      </c>
      <c r="AC36" s="51">
        <v>2294</v>
      </c>
      <c r="AD36" s="4"/>
      <c r="AE36" s="243">
        <v>79.37779986211524</v>
      </c>
      <c r="AF36" s="244" t="s">
        <v>100</v>
      </c>
      <c r="AG36" s="240">
        <v>1.925459604825952</v>
      </c>
      <c r="AH36" s="259">
        <v>1.3001191041125417</v>
      </c>
      <c r="AI36" s="246">
        <v>0.7937779986211524</v>
      </c>
      <c r="AJ36" s="246">
        <v>0.4045917541499705</v>
      </c>
      <c r="AK36" s="247">
        <v>0.007556195413477973</v>
      </c>
      <c r="AL36" s="247">
        <v>0.009823954011470279</v>
      </c>
      <c r="AM36" s="247">
        <v>0.01925459604825953</v>
      </c>
      <c r="AN36" s="247">
        <v>0.8130325946694119</v>
      </c>
      <c r="AO36" s="247">
        <v>0.7745234025728929</v>
      </c>
      <c r="AP36" s="244">
        <v>0.01925459604825952</v>
      </c>
      <c r="AQ36" s="242">
        <v>2867</v>
      </c>
      <c r="AR36" s="4"/>
      <c r="AS36" s="264">
        <v>79.68263220844122</v>
      </c>
      <c r="AT36" s="265" t="s">
        <v>100</v>
      </c>
      <c r="AU36" s="41">
        <v>1.8418935473734743</v>
      </c>
      <c r="AV36" s="232">
        <v>1.2850117200602906</v>
      </c>
      <c r="AW36" s="221">
        <v>0.7968263220844122</v>
      </c>
      <c r="AX36" s="221">
        <v>0.40236070200485635</v>
      </c>
      <c r="AY36" s="224">
        <v>0.007313231929499778</v>
      </c>
      <c r="AZ36" s="224">
        <v>0.009397588740926348</v>
      </c>
      <c r="BA36" s="224">
        <v>0.01841893547373475</v>
      </c>
      <c r="BB36" s="224">
        <v>0.8152452575581469</v>
      </c>
      <c r="BC36" s="224">
        <v>0.7784073866106774</v>
      </c>
      <c r="BD36" s="265">
        <v>0.018418935473734743</v>
      </c>
      <c r="BE36" s="51">
        <v>3027</v>
      </c>
      <c r="BF36" s="4"/>
      <c r="BG36" s="243">
        <v>79.68281029561578</v>
      </c>
      <c r="BH36" s="244" t="s">
        <v>100</v>
      </c>
      <c r="BI36" s="240">
        <v>2.030342249979511</v>
      </c>
      <c r="BJ36" s="259">
        <v>1.4094523347958576</v>
      </c>
      <c r="BK36" s="246">
        <v>0.7968281029561578</v>
      </c>
      <c r="BL36" s="246">
        <v>0.4023593882282959</v>
      </c>
      <c r="BM36" s="247">
        <v>0.0073497195508372155</v>
      </c>
      <c r="BN36" s="247">
        <v>0.010359079381022275</v>
      </c>
      <c r="BO36" s="247">
        <v>0.02030342249979513</v>
      </c>
      <c r="BP36" s="247">
        <v>0.8171315254559529</v>
      </c>
      <c r="BQ36" s="247">
        <v>0.7765246804563627</v>
      </c>
      <c r="BR36" s="244">
        <v>0.02030342249979511</v>
      </c>
      <c r="BS36" s="242">
        <v>2997</v>
      </c>
      <c r="BT36" s="4"/>
      <c r="BU36" s="235">
        <v>78.54115034242511</v>
      </c>
      <c r="BV36" s="216" t="s">
        <v>100</v>
      </c>
      <c r="BW36" s="158">
        <v>1.982955663761965</v>
      </c>
      <c r="BX36">
        <v>1.3910282541374697</v>
      </c>
      <c r="BY36" s="221">
        <v>0.7854115034242511</v>
      </c>
      <c r="BZ36" s="222">
        <v>0.41053656805832617</v>
      </c>
      <c r="CA36" s="223">
        <v>0.007273257470702185</v>
      </c>
      <c r="CB36" s="223">
        <v>0.010117306641363169</v>
      </c>
      <c r="CC36" s="223">
        <v>0.019829556637619702</v>
      </c>
      <c r="CD36" s="224">
        <v>0.8052410600618708</v>
      </c>
      <c r="CE36" s="224">
        <v>0.7655819467866315</v>
      </c>
      <c r="CF36" s="216">
        <v>0.01982955663761965</v>
      </c>
      <c r="CG36" s="160">
        <v>3186</v>
      </c>
    </row>
    <row r="37" spans="1:85" ht="15">
      <c r="A37" s="4" t="s">
        <v>51</v>
      </c>
      <c r="B37" s="4" t="s">
        <v>82</v>
      </c>
      <c r="C37" s="110">
        <v>76.3386200352446</v>
      </c>
      <c r="D37" s="110">
        <v>0.9010212238172031</v>
      </c>
      <c r="E37" s="145">
        <v>15128</v>
      </c>
      <c r="F37" s="21"/>
      <c r="G37" s="139">
        <v>75.8424212719029</v>
      </c>
      <c r="H37" s="139">
        <v>0.8640786660226212</v>
      </c>
      <c r="I37" s="147">
        <v>16685</v>
      </c>
      <c r="J37" s="4"/>
      <c r="K37" s="110">
        <v>76.4822595704948</v>
      </c>
      <c r="L37" s="110">
        <v>0.8202432202084253</v>
      </c>
      <c r="M37" s="145">
        <v>17476</v>
      </c>
      <c r="N37" s="4"/>
      <c r="O37" s="139">
        <v>75.8703606900156</v>
      </c>
      <c r="P37" s="139">
        <v>1.1884604465323747</v>
      </c>
      <c r="Q37" s="147">
        <v>9886</v>
      </c>
      <c r="R37" s="4"/>
      <c r="S37" s="41">
        <v>75.2445447705041</v>
      </c>
      <c r="T37" s="8">
        <v>2.4017339105811857</v>
      </c>
      <c r="U37" s="22">
        <v>4177</v>
      </c>
      <c r="V37" s="4"/>
      <c r="W37" s="169">
        <v>76.3359409414685</v>
      </c>
      <c r="X37" s="169">
        <v>1.0479700170580628</v>
      </c>
      <c r="Y37" s="171">
        <v>9255</v>
      </c>
      <c r="Z37" s="4"/>
      <c r="AA37" s="214">
        <v>77.95244570761716</v>
      </c>
      <c r="AB37" s="41">
        <v>1.313942939624127</v>
      </c>
      <c r="AC37" s="51">
        <v>6139</v>
      </c>
      <c r="AD37" s="4"/>
      <c r="AE37" s="243">
        <v>79.26790313628833</v>
      </c>
      <c r="AF37" s="244" t="s">
        <v>34</v>
      </c>
      <c r="AG37" s="240">
        <v>1.2850441643223798</v>
      </c>
      <c r="AH37" s="259">
        <v>1.3001191041125417</v>
      </c>
      <c r="AI37" s="246">
        <v>0.7926790313628832</v>
      </c>
      <c r="AJ37" s="246">
        <v>0.4053874499790101</v>
      </c>
      <c r="AK37" s="247">
        <v>0.005042975088250243</v>
      </c>
      <c r="AL37" s="247">
        <v>0.006556468253797772</v>
      </c>
      <c r="AM37" s="247">
        <v>0.012850441643223848</v>
      </c>
      <c r="AN37" s="247">
        <v>0.805529473006107</v>
      </c>
      <c r="AO37" s="247">
        <v>0.7798285897196594</v>
      </c>
      <c r="AP37" s="244">
        <v>0.012850441643223798</v>
      </c>
      <c r="AQ37" s="242">
        <v>6462</v>
      </c>
      <c r="AR37" s="4"/>
      <c r="AS37" s="264">
        <v>77.33738506447189</v>
      </c>
      <c r="AT37" s="265" t="s">
        <v>100</v>
      </c>
      <c r="AU37" s="41">
        <v>1.2815710085121057</v>
      </c>
      <c r="AV37" s="232">
        <v>1.2850117200602906</v>
      </c>
      <c r="AW37" s="221">
        <v>0.7733738506447189</v>
      </c>
      <c r="AX37" s="221">
        <v>0.41864870450495717</v>
      </c>
      <c r="AY37" s="224">
        <v>0.00508847323600053</v>
      </c>
      <c r="AZ37" s="224">
        <v>0.006538747745473795</v>
      </c>
      <c r="BA37" s="224">
        <v>0.01281571008512111</v>
      </c>
      <c r="BB37" s="224">
        <v>0.7861895607298399</v>
      </c>
      <c r="BC37" s="224">
        <v>0.7605581405595978</v>
      </c>
      <c r="BD37" s="265">
        <v>0.012815710085121057</v>
      </c>
      <c r="BE37" s="51">
        <v>6769</v>
      </c>
      <c r="BF37" s="4"/>
      <c r="BG37" s="243">
        <v>76.25376111629264</v>
      </c>
      <c r="BH37" s="244" t="s">
        <v>100</v>
      </c>
      <c r="BI37" s="240">
        <v>1.478191173652943</v>
      </c>
      <c r="BJ37" s="259">
        <v>1.4094523347958576</v>
      </c>
      <c r="BK37" s="246">
        <v>0.7625376111629264</v>
      </c>
      <c r="BL37" s="246">
        <v>0.4255279106296837</v>
      </c>
      <c r="BM37" s="247">
        <v>0.005350965123728135</v>
      </c>
      <c r="BN37" s="247">
        <v>0.0075419302870498245</v>
      </c>
      <c r="BO37" s="247">
        <v>0.014781911736529485</v>
      </c>
      <c r="BP37" s="247">
        <v>0.7773195228994558</v>
      </c>
      <c r="BQ37" s="247">
        <v>0.747755699426397</v>
      </c>
      <c r="BR37" s="244">
        <v>0.01478191173652943</v>
      </c>
      <c r="BS37" s="242">
        <v>6324</v>
      </c>
      <c r="BT37" s="4"/>
      <c r="BU37" s="235">
        <v>76.22938828146988</v>
      </c>
      <c r="BV37" s="216" t="s">
        <v>100</v>
      </c>
      <c r="BW37" s="158">
        <v>1.438605335331411</v>
      </c>
      <c r="BX37">
        <v>1.3910282541374697</v>
      </c>
      <c r="BY37" s="221">
        <v>0.7622938828146988</v>
      </c>
      <c r="BZ37" s="222">
        <v>0.42567818717663825</v>
      </c>
      <c r="CA37" s="223">
        <v>0.005276641930934872</v>
      </c>
      <c r="CB37" s="223">
        <v>0.007339958012896902</v>
      </c>
      <c r="CC37" s="223">
        <v>0.014386053353314106</v>
      </c>
      <c r="CD37" s="224">
        <v>0.7766799361680129</v>
      </c>
      <c r="CE37" s="224">
        <v>0.7479078294613847</v>
      </c>
      <c r="CF37" s="216">
        <v>0.01438605335331411</v>
      </c>
      <c r="CG37" s="160">
        <v>6508</v>
      </c>
    </row>
    <row r="38" spans="1:85" ht="15">
      <c r="A38" s="4" t="s">
        <v>52</v>
      </c>
      <c r="B38" s="4" t="s">
        <v>82</v>
      </c>
      <c r="C38" s="110">
        <v>67.7126341866226</v>
      </c>
      <c r="D38" s="110">
        <v>3.0152676955096496</v>
      </c>
      <c r="E38" s="145">
        <v>1635</v>
      </c>
      <c r="F38" s="21"/>
      <c r="G38" s="139">
        <v>65.0602409638554</v>
      </c>
      <c r="H38" s="139">
        <v>3.1197955124964487</v>
      </c>
      <c r="I38" s="147">
        <v>1588</v>
      </c>
      <c r="J38" s="4"/>
      <c r="K38" s="110">
        <v>66.092715231788</v>
      </c>
      <c r="L38" s="110">
        <v>2.9337901218762887</v>
      </c>
      <c r="M38" s="145">
        <v>1702</v>
      </c>
      <c r="N38" s="4"/>
      <c r="O38" s="139">
        <v>63.7630662020905</v>
      </c>
      <c r="P38" s="139">
        <v>4.580408593833507</v>
      </c>
      <c r="Q38" s="147">
        <v>840</v>
      </c>
      <c r="R38" s="4"/>
      <c r="S38" s="41">
        <v>59.1259640102827</v>
      </c>
      <c r="T38" s="8">
        <v>9.254449847973156</v>
      </c>
      <c r="U38" s="22">
        <v>365</v>
      </c>
      <c r="V38" s="4"/>
      <c r="W38" s="169">
        <v>63.82086878998554</v>
      </c>
      <c r="X38" s="169">
        <v>3.9374615930986323</v>
      </c>
      <c r="Y38" s="171">
        <v>838</v>
      </c>
      <c r="Z38" s="4"/>
      <c r="AA38" s="41">
        <v>66.82753142046434</v>
      </c>
      <c r="AB38" s="41">
        <v>5.187582161135882</v>
      </c>
      <c r="AC38" s="51">
        <v>508</v>
      </c>
      <c r="AD38" s="4"/>
      <c r="AE38" s="243">
        <v>65.32991389843994</v>
      </c>
      <c r="AF38" s="244" t="s">
        <v>100</v>
      </c>
      <c r="AG38" s="240">
        <v>5.8146035012959345</v>
      </c>
      <c r="AH38" s="259">
        <v>1.3001191041125417</v>
      </c>
      <c r="AI38" s="246">
        <v>0.6532991389843994</v>
      </c>
      <c r="AJ38" s="246">
        <v>0.47591950368380764</v>
      </c>
      <c r="AK38" s="247">
        <v>0.022818593647752385</v>
      </c>
      <c r="AL38" s="247">
        <v>0.029666889530423967</v>
      </c>
      <c r="AM38" s="247">
        <v>0.05814603501295936</v>
      </c>
      <c r="AN38" s="247">
        <v>0.7114451739973587</v>
      </c>
      <c r="AO38" s="247">
        <v>0.5951531039714401</v>
      </c>
      <c r="AP38" s="244">
        <v>0.05814603501295934</v>
      </c>
      <c r="AQ38" s="242">
        <v>435</v>
      </c>
      <c r="AR38" s="4"/>
      <c r="AS38" s="264">
        <v>67.82404673786377</v>
      </c>
      <c r="AT38" s="265" t="s">
        <v>100</v>
      </c>
      <c r="AU38" s="41">
        <v>5.409811961391275</v>
      </c>
      <c r="AV38" s="232">
        <v>1.2850117200602906</v>
      </c>
      <c r="AW38" s="221">
        <v>0.6782404673786376</v>
      </c>
      <c r="AX38" s="221">
        <v>0.4671512986053285</v>
      </c>
      <c r="AY38" s="224">
        <v>0.021479639594293217</v>
      </c>
      <c r="AZ38" s="224">
        <v>0.02760158862133785</v>
      </c>
      <c r="BA38" s="224">
        <v>0.05409811961391273</v>
      </c>
      <c r="BB38" s="224">
        <v>0.7323385869925504</v>
      </c>
      <c r="BC38" s="224">
        <v>0.6241423477647249</v>
      </c>
      <c r="BD38" s="265">
        <v>0.054098119613912754</v>
      </c>
      <c r="BE38" s="51">
        <v>473</v>
      </c>
      <c r="BF38" s="4"/>
      <c r="BG38" s="243">
        <v>66.31519409930748</v>
      </c>
      <c r="BH38" s="244" t="s">
        <v>100</v>
      </c>
      <c r="BI38" s="240">
        <v>6.289026091003591</v>
      </c>
      <c r="BJ38" s="259">
        <v>1.4094523347958576</v>
      </c>
      <c r="BK38" s="246">
        <v>0.6631519409930747</v>
      </c>
      <c r="BL38" s="246">
        <v>0.4726324620148221</v>
      </c>
      <c r="BM38" s="247">
        <v>0.022765904623834154</v>
      </c>
      <c r="BN38" s="247">
        <v>0.03208745742580286</v>
      </c>
      <c r="BO38" s="247">
        <v>0.0628902609100359</v>
      </c>
      <c r="BP38" s="247">
        <v>0.7260422019031106</v>
      </c>
      <c r="BQ38" s="247">
        <v>0.6002616800830388</v>
      </c>
      <c r="BR38" s="244">
        <v>0.06289026091003591</v>
      </c>
      <c r="BS38" s="242">
        <v>431</v>
      </c>
      <c r="BT38" s="4"/>
      <c r="BU38" s="235">
        <v>62.33007748466699</v>
      </c>
      <c r="BV38" s="216" t="s">
        <v>100</v>
      </c>
      <c r="BW38" s="158">
        <v>6.234578085826525</v>
      </c>
      <c r="BX38">
        <v>1.3910282541374697</v>
      </c>
      <c r="BY38" s="221">
        <v>0.6233007748466699</v>
      </c>
      <c r="BZ38" s="222">
        <v>0.48455847833074883</v>
      </c>
      <c r="CA38" s="223">
        <v>0.02286772844602395</v>
      </c>
      <c r="CB38" s="223">
        <v>0.03180965637636245</v>
      </c>
      <c r="CC38" s="223">
        <v>0.06234578085826526</v>
      </c>
      <c r="CD38" s="224">
        <v>0.6856465557049352</v>
      </c>
      <c r="CE38" s="224">
        <v>0.5609549939884046</v>
      </c>
      <c r="CF38" s="216">
        <v>0.062345780858265254</v>
      </c>
      <c r="CG38" s="160">
        <v>449</v>
      </c>
    </row>
    <row r="39" spans="1:85" ht="12.75">
      <c r="A39" s="4"/>
      <c r="B39" s="4"/>
      <c r="C39" s="79"/>
      <c r="D39" s="110"/>
      <c r="E39" s="21"/>
      <c r="F39" s="21"/>
      <c r="G39" s="139"/>
      <c r="H39" s="139"/>
      <c r="I39" s="98"/>
      <c r="J39" s="4"/>
      <c r="K39" s="79"/>
      <c r="L39" s="110"/>
      <c r="M39" s="21"/>
      <c r="N39" s="4"/>
      <c r="O39" s="134"/>
      <c r="P39" s="139"/>
      <c r="Q39" s="98"/>
      <c r="R39" s="4"/>
      <c r="S39" s="41"/>
      <c r="T39" s="8"/>
      <c r="U39" s="22"/>
      <c r="V39" s="4"/>
      <c r="W39" s="169"/>
      <c r="X39" s="169"/>
      <c r="Y39" s="171"/>
      <c r="Z39" s="4"/>
      <c r="AA39" s="41"/>
      <c r="AB39" s="41"/>
      <c r="AC39" s="51"/>
      <c r="AD39" s="4"/>
      <c r="AE39" s="243"/>
      <c r="AF39" s="244" t="e">
        <v>#DIV/0!</v>
      </c>
      <c r="AG39" s="240"/>
      <c r="AH39" s="257"/>
      <c r="AI39" s="246">
        <v>0</v>
      </c>
      <c r="AJ39" s="246">
        <v>0</v>
      </c>
      <c r="AK39" s="247" t="e">
        <v>#DIV/0!</v>
      </c>
      <c r="AL39" s="247" t="e">
        <v>#DIV/0!</v>
      </c>
      <c r="AM39" s="247" t="e">
        <v>#DIV/0!</v>
      </c>
      <c r="AN39" s="247" t="e">
        <v>#DIV/0!</v>
      </c>
      <c r="AO39" s="247" t="e">
        <v>#DIV/0!</v>
      </c>
      <c r="AP39" s="244" t="e">
        <v>#DIV/0!</v>
      </c>
      <c r="AQ39" s="242"/>
      <c r="AR39" s="4"/>
      <c r="AS39" s="264"/>
      <c r="AT39" s="265" t="e">
        <v>#DIV/0!</v>
      </c>
      <c r="AU39" s="41"/>
      <c r="AV39" s="268"/>
      <c r="AW39" s="221">
        <v>0</v>
      </c>
      <c r="AX39" s="221">
        <v>0</v>
      </c>
      <c r="AY39" s="224" t="e">
        <v>#DIV/0!</v>
      </c>
      <c r="AZ39" s="224" t="e">
        <v>#DIV/0!</v>
      </c>
      <c r="BA39" s="224" t="e">
        <v>#DIV/0!</v>
      </c>
      <c r="BB39" s="224" t="e">
        <v>#DIV/0!</v>
      </c>
      <c r="BC39" s="224" t="e">
        <v>#DIV/0!</v>
      </c>
      <c r="BD39" s="265" t="e">
        <v>#DIV/0!</v>
      </c>
      <c r="BE39" s="51"/>
      <c r="BF39" s="4"/>
      <c r="BG39" s="243"/>
      <c r="BH39" s="244" t="e">
        <v>#DIV/0!</v>
      </c>
      <c r="BI39" s="240"/>
      <c r="BJ39" s="257"/>
      <c r="BK39" s="246">
        <v>0</v>
      </c>
      <c r="BL39" s="246">
        <v>0</v>
      </c>
      <c r="BM39" s="247" t="e">
        <v>#DIV/0!</v>
      </c>
      <c r="BN39" s="247" t="e">
        <v>#DIV/0!</v>
      </c>
      <c r="BO39" s="247" t="e">
        <v>#DIV/0!</v>
      </c>
      <c r="BP39" s="247" t="e">
        <v>#DIV/0!</v>
      </c>
      <c r="BQ39" s="247" t="e">
        <v>#DIV/0!</v>
      </c>
      <c r="BR39" s="244" t="e">
        <v>#DIV/0!</v>
      </c>
      <c r="BS39" s="242"/>
      <c r="BT39" s="4"/>
      <c r="BU39" s="235"/>
      <c r="BV39" s="216" t="e">
        <v>#DIV/0!</v>
      </c>
      <c r="BW39" s="158"/>
      <c r="BX39" s="233"/>
      <c r="BY39" s="221">
        <v>0</v>
      </c>
      <c r="BZ39" s="222">
        <v>0</v>
      </c>
      <c r="CA39" s="223" t="e">
        <v>#DIV/0!</v>
      </c>
      <c r="CB39" s="223" t="e">
        <v>#DIV/0!</v>
      </c>
      <c r="CC39" s="223" t="e">
        <v>#DIV/0!</v>
      </c>
      <c r="CD39" s="224" t="e">
        <v>#DIV/0!</v>
      </c>
      <c r="CE39" s="224" t="e">
        <v>#DIV/0!</v>
      </c>
      <c r="CF39" s="216" t="e">
        <v>#DIV/0!</v>
      </c>
      <c r="CG39" s="160"/>
    </row>
    <row r="40" spans="1:85" ht="25.5">
      <c r="A40" s="13" t="s">
        <v>53</v>
      </c>
      <c r="B40" s="13"/>
      <c r="C40" s="115"/>
      <c r="D40" s="120"/>
      <c r="E40" s="21"/>
      <c r="F40" s="21"/>
      <c r="G40" s="148"/>
      <c r="H40" s="148"/>
      <c r="I40" s="98"/>
      <c r="J40" s="5"/>
      <c r="K40" s="115"/>
      <c r="L40" s="120"/>
      <c r="M40" s="21"/>
      <c r="N40" s="5"/>
      <c r="O40" s="136"/>
      <c r="P40" s="148"/>
      <c r="Q40" s="98"/>
      <c r="R40" s="5"/>
      <c r="S40" s="41"/>
      <c r="T40" s="8"/>
      <c r="U40" s="22"/>
      <c r="V40" s="5"/>
      <c r="W40" s="173"/>
      <c r="X40" s="169"/>
      <c r="Y40" s="171"/>
      <c r="Z40" s="5"/>
      <c r="AA40" s="43"/>
      <c r="AB40" s="41"/>
      <c r="AC40" s="51"/>
      <c r="AD40" s="5"/>
      <c r="AE40" s="243"/>
      <c r="AF40" s="244" t="e">
        <v>#DIV/0!</v>
      </c>
      <c r="AG40" s="240"/>
      <c r="AH40" s="257"/>
      <c r="AI40" s="246">
        <v>0</v>
      </c>
      <c r="AJ40" s="246">
        <v>0</v>
      </c>
      <c r="AK40" s="247" t="e">
        <v>#DIV/0!</v>
      </c>
      <c r="AL40" s="247" t="e">
        <v>#DIV/0!</v>
      </c>
      <c r="AM40" s="247" t="e">
        <v>#DIV/0!</v>
      </c>
      <c r="AN40" s="247" t="e">
        <v>#DIV/0!</v>
      </c>
      <c r="AO40" s="247" t="e">
        <v>#DIV/0!</v>
      </c>
      <c r="AP40" s="244" t="e">
        <v>#DIV/0!</v>
      </c>
      <c r="AQ40" s="242"/>
      <c r="AR40" s="5"/>
      <c r="AS40" s="264"/>
      <c r="AT40" s="265" t="e">
        <v>#DIV/0!</v>
      </c>
      <c r="AU40" s="41"/>
      <c r="AV40" s="268"/>
      <c r="AW40" s="221">
        <v>0</v>
      </c>
      <c r="AX40" s="221">
        <v>0</v>
      </c>
      <c r="AY40" s="224" t="e">
        <v>#DIV/0!</v>
      </c>
      <c r="AZ40" s="224" t="e">
        <v>#DIV/0!</v>
      </c>
      <c r="BA40" s="224" t="e">
        <v>#DIV/0!</v>
      </c>
      <c r="BB40" s="224" t="e">
        <v>#DIV/0!</v>
      </c>
      <c r="BC40" s="224" t="e">
        <v>#DIV/0!</v>
      </c>
      <c r="BD40" s="265" t="e">
        <v>#DIV/0!</v>
      </c>
      <c r="BE40" s="51"/>
      <c r="BF40" s="5"/>
      <c r="BG40" s="243"/>
      <c r="BH40" s="244" t="e">
        <v>#DIV/0!</v>
      </c>
      <c r="BI40" s="240"/>
      <c r="BJ40" s="257"/>
      <c r="BK40" s="246">
        <v>0</v>
      </c>
      <c r="BL40" s="246">
        <v>0</v>
      </c>
      <c r="BM40" s="247" t="e">
        <v>#DIV/0!</v>
      </c>
      <c r="BN40" s="247" t="e">
        <v>#DIV/0!</v>
      </c>
      <c r="BO40" s="247" t="e">
        <v>#DIV/0!</v>
      </c>
      <c r="BP40" s="247" t="e">
        <v>#DIV/0!</v>
      </c>
      <c r="BQ40" s="247" t="e">
        <v>#DIV/0!</v>
      </c>
      <c r="BR40" s="244" t="e">
        <v>#DIV/0!</v>
      </c>
      <c r="BS40" s="242"/>
      <c r="BT40" s="5"/>
      <c r="BU40" s="235"/>
      <c r="BV40" s="216" t="e">
        <v>#DIV/0!</v>
      </c>
      <c r="BW40" s="158"/>
      <c r="BX40" s="233"/>
      <c r="BY40" s="221">
        <v>0</v>
      </c>
      <c r="BZ40" s="222">
        <v>0</v>
      </c>
      <c r="CA40" s="223" t="e">
        <v>#DIV/0!</v>
      </c>
      <c r="CB40" s="223" t="e">
        <v>#DIV/0!</v>
      </c>
      <c r="CC40" s="223" t="e">
        <v>#DIV/0!</v>
      </c>
      <c r="CD40" s="224" t="e">
        <v>#DIV/0!</v>
      </c>
      <c r="CE40" s="224" t="e">
        <v>#DIV/0!</v>
      </c>
      <c r="CF40" s="216" t="e">
        <v>#DIV/0!</v>
      </c>
      <c r="CG40" s="160"/>
    </row>
    <row r="41" spans="1:85" ht="15">
      <c r="A41" s="4" t="s">
        <v>55</v>
      </c>
      <c r="B41" s="4" t="s">
        <v>88</v>
      </c>
      <c r="C41" s="110">
        <v>78.9584693416361</v>
      </c>
      <c r="D41" s="110">
        <v>0.7679858392469114</v>
      </c>
      <c r="E41" s="145">
        <v>19153</v>
      </c>
      <c r="F41" s="21"/>
      <c r="G41" s="139">
        <v>78.4617174773097</v>
      </c>
      <c r="H41" s="139">
        <v>0.8356143550495929</v>
      </c>
      <c r="I41" s="147">
        <v>16456</v>
      </c>
      <c r="J41" s="4"/>
      <c r="K41" s="110">
        <v>79.488422186322</v>
      </c>
      <c r="L41" s="110">
        <v>0.7806466490596904</v>
      </c>
      <c r="M41" s="145">
        <v>17489</v>
      </c>
      <c r="N41" s="4"/>
      <c r="O41" s="139">
        <v>78.2324687800192</v>
      </c>
      <c r="P41" s="139">
        <v>0.970897417452548</v>
      </c>
      <c r="Q41" s="147">
        <v>9902</v>
      </c>
      <c r="R41" s="4"/>
      <c r="S41" s="41">
        <v>78.2803403493058</v>
      </c>
      <c r="T41" s="8">
        <v>2.2666208242231107</v>
      </c>
      <c r="U41" s="22">
        <v>4234</v>
      </c>
      <c r="V41" s="4"/>
      <c r="W41" s="169">
        <v>78.85477870483041</v>
      </c>
      <c r="X41" s="169">
        <v>1.0769008157041071</v>
      </c>
      <c r="Y41" s="171">
        <v>9532</v>
      </c>
      <c r="Z41" s="4"/>
      <c r="AA41" s="214">
        <v>80.7246394127555</v>
      </c>
      <c r="AB41" s="41">
        <v>1.3203433486227851</v>
      </c>
      <c r="AC41" s="51">
        <v>6173</v>
      </c>
      <c r="AD41" s="4"/>
      <c r="AE41" s="243">
        <v>80.72220405048618</v>
      </c>
      <c r="AF41" s="244" t="s">
        <v>34</v>
      </c>
      <c r="AG41" s="240">
        <v>1.3518263586559165</v>
      </c>
      <c r="AH41" s="256">
        <v>1.3772681900358408</v>
      </c>
      <c r="AI41" s="246">
        <v>0.8072220405048618</v>
      </c>
      <c r="AJ41" s="246">
        <v>0.3944801868637119</v>
      </c>
      <c r="AK41" s="247">
        <v>0.005007884481770773</v>
      </c>
      <c r="AL41" s="247">
        <v>0.006897199996117007</v>
      </c>
      <c r="AM41" s="247">
        <v>0.013518263586559132</v>
      </c>
      <c r="AN41" s="247">
        <v>0.820740304091421</v>
      </c>
      <c r="AO41" s="247">
        <v>0.7937037769183026</v>
      </c>
      <c r="AP41" s="244">
        <v>0.013518263586559165</v>
      </c>
      <c r="AQ41" s="242">
        <v>6205</v>
      </c>
      <c r="AR41" s="4"/>
      <c r="AS41" s="264">
        <v>79.73760062741377</v>
      </c>
      <c r="AT41" s="265" t="s">
        <v>100</v>
      </c>
      <c r="AU41" s="41">
        <v>1.3466849883825183</v>
      </c>
      <c r="AV41" s="267">
        <v>1.3788953728116866</v>
      </c>
      <c r="AW41" s="221">
        <v>0.7973760062741377</v>
      </c>
      <c r="AX41" s="221">
        <v>0.40195461297569907</v>
      </c>
      <c r="AY41" s="224">
        <v>0.004982950968282177</v>
      </c>
      <c r="AZ41" s="224">
        <v>0.0068709680331118074</v>
      </c>
      <c r="BA41" s="224">
        <v>0.013466849883825153</v>
      </c>
      <c r="BB41" s="224">
        <v>0.8108428561579629</v>
      </c>
      <c r="BC41" s="224">
        <v>0.7839091563903126</v>
      </c>
      <c r="BD41" s="265">
        <v>0.013466849883825183</v>
      </c>
      <c r="BE41" s="51">
        <v>6507</v>
      </c>
      <c r="BF41" s="4"/>
      <c r="BG41" s="243">
        <v>78.38834421585777</v>
      </c>
      <c r="BH41" s="244" t="s">
        <v>100</v>
      </c>
      <c r="BI41" s="240">
        <v>1.5411328922638523</v>
      </c>
      <c r="BJ41" s="271">
        <v>1.5002347003523002</v>
      </c>
      <c r="BK41" s="246">
        <v>0.7838834421585777</v>
      </c>
      <c r="BL41" s="246">
        <v>0.41159469295436435</v>
      </c>
      <c r="BM41" s="247">
        <v>0.005241224858734334</v>
      </c>
      <c r="BN41" s="247">
        <v>0.00786306740542233</v>
      </c>
      <c r="BO41" s="247">
        <v>0.015411328922638572</v>
      </c>
      <c r="BP41" s="247">
        <v>0.7992947710812163</v>
      </c>
      <c r="BQ41" s="247">
        <v>0.7684721132359392</v>
      </c>
      <c r="BR41" s="244">
        <v>0.015411328922638523</v>
      </c>
      <c r="BS41" s="242">
        <v>6167</v>
      </c>
      <c r="BT41" s="4"/>
      <c r="BU41" s="235">
        <v>77.48321932144259</v>
      </c>
      <c r="BV41" s="216" t="s">
        <v>100</v>
      </c>
      <c r="BW41" s="158">
        <v>1.5581097018167567</v>
      </c>
      <c r="BX41" s="270">
        <v>1.5211618230377888</v>
      </c>
      <c r="BY41" s="221">
        <v>0.7748321932144259</v>
      </c>
      <c r="BZ41" s="222">
        <v>0.4176927885096276</v>
      </c>
      <c r="CA41" s="223">
        <v>0.0052260615878736705</v>
      </c>
      <c r="CB41" s="223">
        <v>0.007949685372317675</v>
      </c>
      <c r="CC41" s="223">
        <v>0.015581097018167529</v>
      </c>
      <c r="CD41" s="224">
        <v>0.7904132902325934</v>
      </c>
      <c r="CE41" s="224">
        <v>0.7592510961962583</v>
      </c>
      <c r="CF41" s="216">
        <v>0.015581097018167567</v>
      </c>
      <c r="CG41" s="160">
        <v>6388</v>
      </c>
    </row>
    <row r="42" spans="1:85" ht="15">
      <c r="A42" s="4" t="s">
        <v>54</v>
      </c>
      <c r="B42" s="4" t="s">
        <v>88</v>
      </c>
      <c r="C42" s="110">
        <v>69.7519437245464</v>
      </c>
      <c r="D42" s="110">
        <v>1.2693106070101763</v>
      </c>
      <c r="E42" s="145">
        <v>8904</v>
      </c>
      <c r="F42" s="21"/>
      <c r="G42" s="139">
        <v>69.5897139555042</v>
      </c>
      <c r="H42" s="139">
        <v>1.371109503177081</v>
      </c>
      <c r="I42" s="147">
        <v>7654</v>
      </c>
      <c r="J42" s="4"/>
      <c r="K42" s="110">
        <v>69.5805677164242</v>
      </c>
      <c r="L42" s="110">
        <v>1.3024661455282356</v>
      </c>
      <c r="M42" s="145">
        <v>8156</v>
      </c>
      <c r="N42" s="4"/>
      <c r="O42" s="139">
        <v>69.2135390741662</v>
      </c>
      <c r="P42" s="139">
        <v>1.8179982856491463</v>
      </c>
      <c r="Q42" s="147">
        <v>4520</v>
      </c>
      <c r="R42" s="4"/>
      <c r="S42" s="41">
        <v>68.5731857318573</v>
      </c>
      <c r="T42" s="8">
        <v>2.6772762911220624</v>
      </c>
      <c r="U42" s="22">
        <v>1855</v>
      </c>
      <c r="V42" s="4"/>
      <c r="W42" s="169">
        <v>69.70857563890921</v>
      </c>
      <c r="X42" s="169">
        <v>1.487542196715438</v>
      </c>
      <c r="Y42" s="171">
        <v>4527</v>
      </c>
      <c r="Z42" s="4"/>
      <c r="AA42" s="41">
        <v>71.80108835058753</v>
      </c>
      <c r="AB42" s="41">
        <v>1.7556033223456424</v>
      </c>
      <c r="AC42" s="51">
        <v>2994</v>
      </c>
      <c r="AD42" s="4"/>
      <c r="AE42" s="243">
        <v>73.38359219421976</v>
      </c>
      <c r="AF42" s="244" t="s">
        <v>34</v>
      </c>
      <c r="AG42" s="240">
        <v>1.5297119029639594</v>
      </c>
      <c r="AH42" s="256">
        <v>1.0595918296568847</v>
      </c>
      <c r="AI42" s="246">
        <v>0.7338359219421976</v>
      </c>
      <c r="AJ42" s="246">
        <v>0.4419510850868481</v>
      </c>
      <c r="AK42" s="247">
        <v>0.007365851418114135</v>
      </c>
      <c r="AL42" s="247">
        <v>0.007804795981100315</v>
      </c>
      <c r="AM42" s="247">
        <v>0.015297119029639572</v>
      </c>
      <c r="AN42" s="247">
        <v>0.7491330409718372</v>
      </c>
      <c r="AO42" s="247">
        <v>0.718538802912558</v>
      </c>
      <c r="AP42" s="244">
        <v>0.015297119029639594</v>
      </c>
      <c r="AQ42" s="242">
        <v>3600</v>
      </c>
      <c r="AR42" s="4"/>
      <c r="AS42" s="264">
        <v>72.74279836117582</v>
      </c>
      <c r="AT42" s="265" t="s">
        <v>34</v>
      </c>
      <c r="AU42" s="41">
        <v>1.4646343199638645</v>
      </c>
      <c r="AV42" s="267">
        <v>1.0372349963500025</v>
      </c>
      <c r="AW42" s="221">
        <v>0.7274279836117582</v>
      </c>
      <c r="AX42" s="221">
        <v>0.44528250838124084</v>
      </c>
      <c r="AY42" s="224">
        <v>0.007204501797074863</v>
      </c>
      <c r="AZ42" s="224">
        <v>0.007472761395192532</v>
      </c>
      <c r="BA42" s="224">
        <v>0.014646343199638645</v>
      </c>
      <c r="BB42" s="224">
        <v>0.7420743268113968</v>
      </c>
      <c r="BC42" s="224">
        <v>0.7127816404121196</v>
      </c>
      <c r="BD42" s="265">
        <v>0.014646343199638645</v>
      </c>
      <c r="BE42" s="51">
        <v>3820</v>
      </c>
      <c r="BF42" s="4"/>
      <c r="BG42" s="243">
        <v>73.17420833764925</v>
      </c>
      <c r="BH42" s="244" t="s">
        <v>34</v>
      </c>
      <c r="BI42" s="240">
        <v>1.7133299474321406</v>
      </c>
      <c r="BJ42" s="271">
        <v>1.189242233691653</v>
      </c>
      <c r="BK42" s="246">
        <v>0.7317420833764925</v>
      </c>
      <c r="BL42" s="246">
        <v>0.4430526004802622</v>
      </c>
      <c r="BM42" s="247">
        <v>0.007350596628395048</v>
      </c>
      <c r="BN42" s="247">
        <v>0.00874163995331886</v>
      </c>
      <c r="BO42" s="247">
        <v>0.01713329947432136</v>
      </c>
      <c r="BP42" s="247">
        <v>0.7488753828508139</v>
      </c>
      <c r="BQ42" s="247">
        <v>0.7146087839021711</v>
      </c>
      <c r="BR42" s="244">
        <v>0.017133299474321406</v>
      </c>
      <c r="BS42" s="242">
        <v>3633</v>
      </c>
      <c r="BT42" s="4"/>
      <c r="BU42" s="235">
        <v>73.04620204295003</v>
      </c>
      <c r="BV42" s="216" t="s">
        <v>34</v>
      </c>
      <c r="BW42" s="158">
        <v>1.5944197742181032</v>
      </c>
      <c r="BX42" s="270">
        <v>1.1282190513531298</v>
      </c>
      <c r="BY42" s="221">
        <v>0.7304620204295003</v>
      </c>
      <c r="BZ42" s="222">
        <v>0.44371979574902065</v>
      </c>
      <c r="CA42" s="223">
        <v>0.00721042978149659</v>
      </c>
      <c r="CB42" s="223">
        <v>0.008134944247928438</v>
      </c>
      <c r="CC42" s="223">
        <v>0.01594419774218101</v>
      </c>
      <c r="CD42" s="224">
        <v>0.7464062181716813</v>
      </c>
      <c r="CE42" s="224">
        <v>0.7145178226873192</v>
      </c>
      <c r="CF42" s="216">
        <v>0.015944197742181032</v>
      </c>
      <c r="CG42" s="160">
        <v>3787</v>
      </c>
    </row>
    <row r="43" spans="5:85" ht="12.75">
      <c r="E43" s="130"/>
      <c r="F43" s="31"/>
      <c r="G43" s="149"/>
      <c r="H43" s="149"/>
      <c r="I43" s="150"/>
      <c r="M43" s="130"/>
      <c r="O43" s="149"/>
      <c r="P43" s="149"/>
      <c r="Q43" s="151"/>
      <c r="S43" s="8"/>
      <c r="T43" s="8"/>
      <c r="U43" s="22"/>
      <c r="W43" s="169"/>
      <c r="X43" s="169"/>
      <c r="Y43" s="171"/>
      <c r="AA43" s="41"/>
      <c r="AB43" s="41"/>
      <c r="AC43" s="51"/>
      <c r="AE43" s="243"/>
      <c r="AF43" s="244" t="e">
        <v>#DIV/0!</v>
      </c>
      <c r="AG43" s="240"/>
      <c r="AH43" s="257"/>
      <c r="AI43" s="246">
        <v>0</v>
      </c>
      <c r="AJ43" s="246">
        <v>0</v>
      </c>
      <c r="AK43" s="247" t="e">
        <v>#DIV/0!</v>
      </c>
      <c r="AL43" s="247" t="e">
        <v>#DIV/0!</v>
      </c>
      <c r="AM43" s="247" t="e">
        <v>#DIV/0!</v>
      </c>
      <c r="AN43" s="247" t="e">
        <v>#DIV/0!</v>
      </c>
      <c r="AO43" s="247" t="e">
        <v>#DIV/0!</v>
      </c>
      <c r="AP43" s="244" t="e">
        <v>#DIV/0!</v>
      </c>
      <c r="AQ43" s="242"/>
      <c r="AS43" s="264"/>
      <c r="AT43" s="265" t="e">
        <v>#DIV/0!</v>
      </c>
      <c r="AU43" s="41"/>
      <c r="AV43" s="268"/>
      <c r="AW43" s="221">
        <v>0</v>
      </c>
      <c r="AX43" s="221">
        <v>0</v>
      </c>
      <c r="AY43" s="224" t="e">
        <v>#DIV/0!</v>
      </c>
      <c r="AZ43" s="224" t="e">
        <v>#DIV/0!</v>
      </c>
      <c r="BA43" s="224" t="e">
        <v>#DIV/0!</v>
      </c>
      <c r="BB43" s="224" t="e">
        <v>#DIV/0!</v>
      </c>
      <c r="BC43" s="224" t="e">
        <v>#DIV/0!</v>
      </c>
      <c r="BD43" s="265" t="e">
        <v>#DIV/0!</v>
      </c>
      <c r="BE43" s="51"/>
      <c r="BG43" s="243"/>
      <c r="BH43" s="244" t="e">
        <v>#DIV/0!</v>
      </c>
      <c r="BI43" s="240"/>
      <c r="BJ43" s="257"/>
      <c r="BK43" s="246">
        <v>0</v>
      </c>
      <c r="BL43" s="246">
        <v>0</v>
      </c>
      <c r="BM43" s="247" t="e">
        <v>#DIV/0!</v>
      </c>
      <c r="BN43" s="247" t="e">
        <v>#DIV/0!</v>
      </c>
      <c r="BO43" s="247" t="e">
        <v>#DIV/0!</v>
      </c>
      <c r="BP43" s="247" t="e">
        <v>#DIV/0!</v>
      </c>
      <c r="BQ43" s="247" t="e">
        <v>#DIV/0!</v>
      </c>
      <c r="BR43" s="244" t="e">
        <v>#DIV/0!</v>
      </c>
      <c r="BS43" s="242"/>
      <c r="BU43" s="235"/>
      <c r="BV43" s="216" t="e">
        <v>#DIV/0!</v>
      </c>
      <c r="BW43" s="158"/>
      <c r="BX43" s="233"/>
      <c r="BY43" s="221">
        <v>0</v>
      </c>
      <c r="BZ43" s="222">
        <v>0</v>
      </c>
      <c r="CA43" s="223" t="e">
        <v>#DIV/0!</v>
      </c>
      <c r="CB43" s="223" t="e">
        <v>#DIV/0!</v>
      </c>
      <c r="CC43" s="223" t="e">
        <v>#DIV/0!</v>
      </c>
      <c r="CD43" s="224" t="e">
        <v>#DIV/0!</v>
      </c>
      <c r="CE43" s="224" t="e">
        <v>#DIV/0!</v>
      </c>
      <c r="CF43" s="216" t="e">
        <v>#DIV/0!</v>
      </c>
      <c r="CG43" s="160"/>
    </row>
    <row r="44" spans="1:85" ht="15">
      <c r="A44" s="12" t="s">
        <v>33</v>
      </c>
      <c r="B44" s="12" t="s">
        <v>82</v>
      </c>
      <c r="C44" s="112">
        <v>76.28582050819855</v>
      </c>
      <c r="D44" s="116">
        <v>0.6888746083877777</v>
      </c>
      <c r="E44" s="21">
        <v>28117</v>
      </c>
      <c r="F44" s="21"/>
      <c r="G44" s="99">
        <v>75.94921222053017</v>
      </c>
      <c r="H44" s="96">
        <v>0.7167795769651093</v>
      </c>
      <c r="I44" s="98">
        <v>24174</v>
      </c>
      <c r="J44" s="12"/>
      <c r="K44" s="112">
        <v>76.77752757612737</v>
      </c>
      <c r="L44" s="116">
        <v>0.6731646831632361</v>
      </c>
      <c r="M44" s="21">
        <v>25720</v>
      </c>
      <c r="N44" s="12"/>
      <c r="O44" s="96">
        <v>75.71444047188149</v>
      </c>
      <c r="P44" s="96">
        <v>0.9851060475374922</v>
      </c>
      <c r="Q44" s="146">
        <v>14452</v>
      </c>
      <c r="R44" s="12"/>
      <c r="S44" s="107">
        <v>75.70914481586027</v>
      </c>
      <c r="T44" s="11">
        <v>2</v>
      </c>
      <c r="U44" s="130">
        <v>6097</v>
      </c>
      <c r="V44" s="12"/>
      <c r="W44" s="174">
        <v>76.2408040371073</v>
      </c>
      <c r="X44" s="169">
        <v>0.8501531446781527</v>
      </c>
      <c r="Y44" s="171">
        <v>14102</v>
      </c>
      <c r="Z44" s="12"/>
      <c r="AA44" s="210">
        <v>78.15400071676724</v>
      </c>
      <c r="AB44" s="41">
        <v>1.070486785931699</v>
      </c>
      <c r="AC44" s="51">
        <v>9188</v>
      </c>
      <c r="AD44" s="12"/>
      <c r="AE44" s="243">
        <v>78.4390223424547</v>
      </c>
      <c r="AF44" s="244" t="s">
        <v>34</v>
      </c>
      <c r="AG44" s="240">
        <v>1.0565209972006606</v>
      </c>
      <c r="AH44" s="259">
        <v>1.3001191041125417</v>
      </c>
      <c r="AI44" s="246">
        <v>0.784390223424547</v>
      </c>
      <c r="AJ44" s="246">
        <v>0.41124469701205413</v>
      </c>
      <c r="AK44" s="247">
        <v>0.0041461680594501145</v>
      </c>
      <c r="AL44" s="247">
        <v>0.005390512302952319</v>
      </c>
      <c r="AM44" s="247">
        <v>0.010565209972006608</v>
      </c>
      <c r="AN44" s="247">
        <v>0.7949554333965536</v>
      </c>
      <c r="AO44" s="247">
        <v>0.7738250134525404</v>
      </c>
      <c r="AP44" s="244">
        <v>0.010565209972006606</v>
      </c>
      <c r="AQ44" s="242">
        <v>9838</v>
      </c>
      <c r="AR44" s="12"/>
      <c r="AS44" s="264">
        <v>77.52295971770687</v>
      </c>
      <c r="AT44" s="265" t="s">
        <v>34</v>
      </c>
      <c r="AU44" s="41">
        <v>1.033153526956565</v>
      </c>
      <c r="AV44" s="232">
        <v>1.2850117200602906</v>
      </c>
      <c r="AW44" s="221">
        <v>0.7752295971770686</v>
      </c>
      <c r="AX44" s="221">
        <v>0.4174310348282079</v>
      </c>
      <c r="AY44" s="224">
        <v>0.004102132488703495</v>
      </c>
      <c r="AZ44" s="224">
        <v>0.005271288325224078</v>
      </c>
      <c r="BA44" s="224">
        <v>0.01033153526956565</v>
      </c>
      <c r="BB44" s="224">
        <v>0.7855611324466343</v>
      </c>
      <c r="BC44" s="224">
        <v>0.764898061907503</v>
      </c>
      <c r="BD44" s="265">
        <v>0.01033153526956565</v>
      </c>
      <c r="BE44" s="51">
        <v>10355</v>
      </c>
      <c r="BF44" s="12"/>
      <c r="BG44" s="243">
        <v>76.81287987854047</v>
      </c>
      <c r="BH44" s="244" t="s">
        <v>100</v>
      </c>
      <c r="BI44" s="240">
        <v>1.1766560140014204</v>
      </c>
      <c r="BJ44" s="272">
        <v>1.4094523347958576</v>
      </c>
      <c r="BK44" s="246">
        <v>0.7681287987854047</v>
      </c>
      <c r="BL44" s="246">
        <v>0.4220271878231258</v>
      </c>
      <c r="BM44" s="247">
        <v>0.004259425577536849</v>
      </c>
      <c r="BN44" s="247">
        <v>0.0060034573251485064</v>
      </c>
      <c r="BO44" s="247">
        <v>0.011766560140014239</v>
      </c>
      <c r="BP44" s="247">
        <v>0.779895358925419</v>
      </c>
      <c r="BQ44" s="247">
        <v>0.7563622386453905</v>
      </c>
      <c r="BR44" s="244">
        <v>0.011766560140014204</v>
      </c>
      <c r="BS44" s="242">
        <v>9817</v>
      </c>
      <c r="BT44" s="12"/>
      <c r="BU44" s="235">
        <v>76.11750462229752</v>
      </c>
      <c r="BV44" s="216" t="s">
        <v>100</v>
      </c>
      <c r="BW44" s="158">
        <v>1.1513706448687433</v>
      </c>
      <c r="BX44">
        <v>1.3910282541374697</v>
      </c>
      <c r="BY44" s="221">
        <v>0.7611750462229752</v>
      </c>
      <c r="BZ44" s="222">
        <v>0.42636556524938407</v>
      </c>
      <c r="CA44" s="223">
        <v>0.004223097519211115</v>
      </c>
      <c r="CB44" s="223">
        <v>0.005874447969200517</v>
      </c>
      <c r="CC44" s="223">
        <v>0.011513706448687471</v>
      </c>
      <c r="CD44" s="224">
        <v>0.7726887526716626</v>
      </c>
      <c r="CE44" s="224">
        <v>0.7496613397742877</v>
      </c>
      <c r="CF44" s="216">
        <v>0.011513706448687433</v>
      </c>
      <c r="CG44" s="160">
        <v>10193</v>
      </c>
    </row>
    <row r="45" spans="1:85" s="10" customFormat="1" ht="12.75">
      <c r="A45" s="15"/>
      <c r="B45" s="15"/>
      <c r="C45" s="113"/>
      <c r="D45" s="117"/>
      <c r="E45" s="45"/>
      <c r="F45" s="45"/>
      <c r="G45" s="102"/>
      <c r="H45" s="103"/>
      <c r="I45" s="104"/>
      <c r="J45" s="15"/>
      <c r="K45" s="113"/>
      <c r="L45" s="117"/>
      <c r="M45" s="45"/>
      <c r="N45" s="15"/>
      <c r="O45" s="142"/>
      <c r="P45" s="103"/>
      <c r="Q45" s="152"/>
      <c r="R45" s="15"/>
      <c r="S45" s="47"/>
      <c r="T45" s="16"/>
      <c r="U45" s="132"/>
      <c r="V45" s="15"/>
      <c r="W45" s="175"/>
      <c r="X45" s="176"/>
      <c r="Y45" s="177"/>
      <c r="Z45" s="15"/>
      <c r="AA45" s="211"/>
      <c r="AB45" s="91"/>
      <c r="AC45" s="71"/>
      <c r="AD45" s="15"/>
      <c r="AE45" s="253"/>
      <c r="AF45" s="244"/>
      <c r="AG45" s="254"/>
      <c r="AH45" s="258"/>
      <c r="AI45" s="258"/>
      <c r="AJ45" s="258"/>
      <c r="AK45" s="258"/>
      <c r="AL45" s="258"/>
      <c r="AM45" s="258"/>
      <c r="AN45" s="258"/>
      <c r="AO45" s="258"/>
      <c r="AP45" s="258"/>
      <c r="AQ45" s="255"/>
      <c r="AR45" s="15"/>
      <c r="AS45" s="211"/>
      <c r="AT45" s="265"/>
      <c r="AU45" s="91"/>
      <c r="AV45" s="43"/>
      <c r="AW45" s="43"/>
      <c r="AX45" s="43"/>
      <c r="AY45" s="43"/>
      <c r="AZ45" s="43"/>
      <c r="BA45" s="43"/>
      <c r="BB45" s="43"/>
      <c r="BC45" s="43"/>
      <c r="BD45" s="43"/>
      <c r="BE45" s="71"/>
      <c r="BF45" s="15"/>
      <c r="BG45" s="253"/>
      <c r="BH45" s="244"/>
      <c r="BI45" s="254"/>
      <c r="BJ45" s="258"/>
      <c r="BK45" s="258"/>
      <c r="BL45" s="258"/>
      <c r="BM45" s="258"/>
      <c r="BN45" s="258"/>
      <c r="BO45" s="258"/>
      <c r="BP45" s="258"/>
      <c r="BQ45" s="258"/>
      <c r="BR45" s="258"/>
      <c r="BS45" s="255"/>
      <c r="BT45" s="15"/>
      <c r="BU45" s="163"/>
      <c r="BV45" s="216"/>
      <c r="BW45" s="164"/>
      <c r="BX45" s="1"/>
      <c r="BY45" s="1"/>
      <c r="BZ45" s="1"/>
      <c r="CA45" s="1"/>
      <c r="CB45" s="1"/>
      <c r="CC45" s="1"/>
      <c r="CD45" s="1"/>
      <c r="CE45" s="1"/>
      <c r="CF45" s="1"/>
      <c r="CG45" s="165"/>
    </row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spans="1:7" ht="12.75">
      <c r="A92" s="76" t="s">
        <v>65</v>
      </c>
      <c r="B92" s="76"/>
      <c r="C92" s="57"/>
      <c r="D92" s="57"/>
      <c r="E92" s="58"/>
      <c r="F92" s="43"/>
      <c r="G92" s="57"/>
    </row>
    <row r="93" spans="1:84" s="43" customFormat="1" ht="12.75">
      <c r="A93" s="19" t="s">
        <v>67</v>
      </c>
      <c r="B93" s="19"/>
      <c r="C93" s="143"/>
      <c r="D93" s="143"/>
      <c r="E93" s="72"/>
      <c r="F93" s="76"/>
      <c r="G93" s="143"/>
      <c r="H93" s="57"/>
      <c r="I93" s="58"/>
      <c r="K93" s="57"/>
      <c r="L93" s="57"/>
      <c r="M93" s="58"/>
      <c r="O93" s="57"/>
      <c r="P93" s="57"/>
      <c r="Q93" s="58"/>
      <c r="S93" s="57"/>
      <c r="T93" s="57"/>
      <c r="U93" s="58"/>
      <c r="AF93" s="1"/>
      <c r="AH93" s="1"/>
      <c r="AI93" s="1"/>
      <c r="AJ93" s="1"/>
      <c r="AK93" s="1"/>
      <c r="AL93" s="1"/>
      <c r="AM93" s="1"/>
      <c r="AN93" s="1"/>
      <c r="AO93" s="1"/>
      <c r="AP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H93" s="1"/>
      <c r="BJ93" s="1"/>
      <c r="BK93" s="1"/>
      <c r="BL93" s="1"/>
      <c r="BM93" s="1"/>
      <c r="BN93" s="1"/>
      <c r="BO93" s="1"/>
      <c r="BP93" s="1"/>
      <c r="BQ93" s="1"/>
      <c r="BR93" s="1"/>
      <c r="BV93" s="1"/>
      <c r="BX93" s="1"/>
      <c r="BY93" s="1"/>
      <c r="BZ93" s="1"/>
      <c r="CA93" s="1"/>
      <c r="CB93" s="1"/>
      <c r="CC93" s="1"/>
      <c r="CD93" s="1"/>
      <c r="CE93" s="1"/>
      <c r="CF93" s="1"/>
    </row>
  </sheetData>
  <sheetProtection/>
  <protectedRanges>
    <protectedRange sqref="AH7 AV7 BJ7 BX7" name="design effect_1"/>
    <protectedRange sqref="AH8:AH44 AV8:AV44 BJ8:BJ44 BX8:BX44" name="design effect_6"/>
  </protectedRanges>
  <mergeCells count="11">
    <mergeCell ref="C4:E4"/>
    <mergeCell ref="S4:U4"/>
    <mergeCell ref="O4:Q4"/>
    <mergeCell ref="K4:M4"/>
    <mergeCell ref="G4:I4"/>
    <mergeCell ref="BU4:CG4"/>
    <mergeCell ref="BG4:BS4"/>
    <mergeCell ref="AS4:BE4"/>
    <mergeCell ref="AE4:AQ4"/>
    <mergeCell ref="AA4:AC4"/>
    <mergeCell ref="W4:Y4"/>
  </mergeCells>
  <conditionalFormatting sqref="AE8">
    <cfRule type="expression" priority="14" dxfId="30" stopIfTrue="1">
      <formula>AF8="*"</formula>
    </cfRule>
  </conditionalFormatting>
  <conditionalFormatting sqref="AE9:AE44">
    <cfRule type="expression" priority="13" dxfId="30" stopIfTrue="1">
      <formula>AF9="*"</formula>
    </cfRule>
  </conditionalFormatting>
  <conditionalFormatting sqref="AS8:AS12">
    <cfRule type="expression" priority="12" dxfId="30" stopIfTrue="1">
      <formula>AT8="*"</formula>
    </cfRule>
  </conditionalFormatting>
  <conditionalFormatting sqref="AS13:AS44">
    <cfRule type="expression" priority="11" dxfId="30" stopIfTrue="1">
      <formula>AT13="*"</formula>
    </cfRule>
  </conditionalFormatting>
  <conditionalFormatting sqref="AS36:AS44">
    <cfRule type="expression" priority="10" dxfId="30" stopIfTrue="1">
      <formula>AT36="*"</formula>
    </cfRule>
  </conditionalFormatting>
  <conditionalFormatting sqref="AS32:AS33">
    <cfRule type="expression" priority="9" dxfId="30" stopIfTrue="1">
      <formula>AT32="*"</formula>
    </cfRule>
  </conditionalFormatting>
  <conditionalFormatting sqref="BG8:BG12">
    <cfRule type="expression" priority="8" dxfId="30" stopIfTrue="1">
      <formula>BH8="*"</formula>
    </cfRule>
  </conditionalFormatting>
  <conditionalFormatting sqref="BG13:BG44">
    <cfRule type="expression" priority="7" dxfId="30" stopIfTrue="1">
      <formula>BH13="*"</formula>
    </cfRule>
  </conditionalFormatting>
  <conditionalFormatting sqref="BG36:BG44">
    <cfRule type="expression" priority="6" dxfId="30" stopIfTrue="1">
      <formula>BH36="*"</formula>
    </cfRule>
  </conditionalFormatting>
  <conditionalFormatting sqref="BG32:BG33">
    <cfRule type="expression" priority="5" dxfId="30" stopIfTrue="1">
      <formula>BH32="*"</formula>
    </cfRule>
  </conditionalFormatting>
  <conditionalFormatting sqref="BU8:BU12">
    <cfRule type="expression" priority="4" dxfId="30" stopIfTrue="1">
      <formula>BV8="*"</formula>
    </cfRule>
  </conditionalFormatting>
  <conditionalFormatting sqref="BU13:BU44">
    <cfRule type="expression" priority="3" dxfId="30" stopIfTrue="1">
      <formula>BV13="*"</formula>
    </cfRule>
  </conditionalFormatting>
  <conditionalFormatting sqref="BU36:BU44">
    <cfRule type="expression" priority="2" dxfId="30" stopIfTrue="1">
      <formula>BV36="*"</formula>
    </cfRule>
  </conditionalFormatting>
  <conditionalFormatting sqref="BU32:BU33">
    <cfRule type="expression" priority="1" dxfId="30" stopIfTrue="1">
      <formula>BV32="*"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70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Helen Miller-Bakewell</cp:lastModifiedBy>
  <cp:lastPrinted>2015-05-12T11:11:01Z</cp:lastPrinted>
  <dcterms:created xsi:type="dcterms:W3CDTF">2010-06-28T11:01:44Z</dcterms:created>
  <dcterms:modified xsi:type="dcterms:W3CDTF">2015-12-15T13:49:45Z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